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vaclav\Documents\Práce\Moje\Pardubice OA\2_revize PD 2024\Profese_DPS\Rozpočet\4_15.7.2025\"/>
    </mc:Choice>
  </mc:AlternateContent>
  <xr:revisionPtr revIDLastSave="0" documentId="13_ncr:1_{C103438A-B6DE-4DCA-900D-4B11EC8062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SAN - Sanace vlhkého zdiva" sheetId="2" r:id="rId2"/>
    <sheet name="STA - Stavební část bez s..." sheetId="3" r:id="rId3"/>
    <sheet name="EL - Elektroinstalace" sheetId="4" r:id="rId4"/>
    <sheet name="VZT - Vzduchotechnika" sheetId="5" r:id="rId5"/>
    <sheet name="HP - Horkovodní přípojka" sheetId="6" r:id="rId6"/>
    <sheet name="VS - Výměníková stanice" sheetId="7" r:id="rId7"/>
    <sheet name="VRN - Vedlejší rozpočtové..." sheetId="8" r:id="rId8"/>
  </sheets>
  <definedNames>
    <definedName name="_xlnm._FilterDatabase" localSheetId="3" hidden="1">'EL - Elektroinstalace'!$C$125:$K$298</definedName>
    <definedName name="_xlnm._FilterDatabase" localSheetId="5" hidden="1">'HP - Horkovodní přípojka'!$C$129:$K$248</definedName>
    <definedName name="_xlnm._FilterDatabase" localSheetId="1" hidden="1">'SAN - Sanace vlhkého zdiva'!$C$123:$K$280</definedName>
    <definedName name="_xlnm._FilterDatabase" localSheetId="2" hidden="1">'STA - Stavební část bez s...'!$C$145:$K$2769</definedName>
    <definedName name="_xlnm._FilterDatabase" localSheetId="7" hidden="1">'VRN - Vedlejší rozpočtové...'!$C$121:$K$163</definedName>
    <definedName name="_xlnm._FilterDatabase" localSheetId="6" hidden="1">'VS - Výměníková stanice'!$C$126:$K$283</definedName>
    <definedName name="_xlnm._FilterDatabase" localSheetId="4" hidden="1">'VZT - Vzduchotechnika'!$C$119:$K$380</definedName>
    <definedName name="_xlnm.Print_Titles" localSheetId="3">'EL - Elektroinstalace'!$125:$125</definedName>
    <definedName name="_xlnm.Print_Titles" localSheetId="5">'HP - Horkovodní přípojka'!$129:$129</definedName>
    <definedName name="_xlnm.Print_Titles" localSheetId="0">'Rekapitulace stavby'!$92:$92</definedName>
    <definedName name="_xlnm.Print_Titles" localSheetId="1">'SAN - Sanace vlhkého zdiva'!$123:$123</definedName>
    <definedName name="_xlnm.Print_Titles" localSheetId="2">'STA - Stavební část bez s...'!$145:$145</definedName>
    <definedName name="_xlnm.Print_Titles" localSheetId="7">'VRN - Vedlejší rozpočtové...'!$121:$121</definedName>
    <definedName name="_xlnm.Print_Titles" localSheetId="6">'VS - Výměníková stanice'!$126:$126</definedName>
    <definedName name="_xlnm.Print_Titles" localSheetId="4">'VZT - Vzduchotechnika'!$119:$119</definedName>
    <definedName name="_xlnm.Print_Area" localSheetId="3">'EL - Elektroinstalace'!$C$4:$J$76,'EL - Elektroinstalace'!$C$82:$J$107,'EL - Elektroinstalace'!$C$113:$J$298</definedName>
    <definedName name="_xlnm.Print_Area" localSheetId="5">'HP - Horkovodní přípojka'!$C$4:$J$76,'HP - Horkovodní přípojka'!$C$82:$J$111,'HP - Horkovodní přípojka'!$C$117:$J$248</definedName>
    <definedName name="_xlnm.Print_Area" localSheetId="0">'Rekapitulace stavby'!$D$4:$AO$76,'Rekapitulace stavby'!$C$82:$AQ$102</definedName>
    <definedName name="_xlnm.Print_Area" localSheetId="1">'SAN - Sanace vlhkého zdiva'!$C$4:$J$76,'SAN - Sanace vlhkého zdiva'!$C$82:$J$105,'SAN - Sanace vlhkého zdiva'!$C$111:$J$280</definedName>
    <definedName name="_xlnm.Print_Area" localSheetId="2">'STA - Stavební část bez s...'!$C$4:$J$76,'STA - Stavební část bez s...'!$C$82:$J$127,'STA - Stavební část bez s...'!$C$133:$J$2769</definedName>
    <definedName name="_xlnm.Print_Area" localSheetId="7">'VRN - Vedlejší rozpočtové...'!$C$4:$J$76,'VRN - Vedlejší rozpočtové...'!$C$82:$J$103,'VRN - Vedlejší rozpočtové...'!$C$109:$J$163</definedName>
    <definedName name="_xlnm.Print_Area" localSheetId="6">'VS - Výměníková stanice'!$C$4:$J$76,'VS - Výměníková stanice'!$C$82:$J$108,'VS - Výměníková stanice'!$C$114:$J$283</definedName>
    <definedName name="_xlnm.Print_Area" localSheetId="4">'VZT - Vzduchotechnika'!$C$4:$J$76,'VZT - Vzduchotechnika'!$C$82:$J$101,'VZT - Vzduchotechnika'!$C$107:$J$380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8" l="1"/>
  <c r="J36" i="8"/>
  <c r="AY101" i="1" s="1"/>
  <c r="J35" i="8"/>
  <c r="AX101" i="1" s="1"/>
  <c r="BI162" i="8"/>
  <c r="BH162" i="8"/>
  <c r="BG162" i="8"/>
  <c r="BF162" i="8"/>
  <c r="T162" i="8"/>
  <c r="R162" i="8"/>
  <c r="P162" i="8"/>
  <c r="BI160" i="8"/>
  <c r="BH160" i="8"/>
  <c r="BG160" i="8"/>
  <c r="BF160" i="8"/>
  <c r="T160" i="8"/>
  <c r="R160" i="8"/>
  <c r="P160" i="8"/>
  <c r="BI158" i="8"/>
  <c r="BH158" i="8"/>
  <c r="BG158" i="8"/>
  <c r="BF158" i="8"/>
  <c r="T158" i="8"/>
  <c r="R158" i="8"/>
  <c r="P158" i="8"/>
  <c r="BI156" i="8"/>
  <c r="BH156" i="8"/>
  <c r="BG156" i="8"/>
  <c r="BF156" i="8"/>
  <c r="T156" i="8"/>
  <c r="R156" i="8"/>
  <c r="P156" i="8"/>
  <c r="BI154" i="8"/>
  <c r="BH154" i="8"/>
  <c r="BG154" i="8"/>
  <c r="BF154" i="8"/>
  <c r="T154" i="8"/>
  <c r="R154" i="8"/>
  <c r="P154" i="8"/>
  <c r="BI152" i="8"/>
  <c r="BH152" i="8"/>
  <c r="BG152" i="8"/>
  <c r="BF152" i="8"/>
  <c r="T152" i="8"/>
  <c r="R152" i="8"/>
  <c r="P152" i="8"/>
  <c r="BI149" i="8"/>
  <c r="BH149" i="8"/>
  <c r="BG149" i="8"/>
  <c r="BF149" i="8"/>
  <c r="T149" i="8"/>
  <c r="R149" i="8"/>
  <c r="P149" i="8"/>
  <c r="BI147" i="8"/>
  <c r="BH147" i="8"/>
  <c r="BG147" i="8"/>
  <c r="BF147" i="8"/>
  <c r="T147" i="8"/>
  <c r="R147" i="8"/>
  <c r="P147" i="8"/>
  <c r="BI145" i="8"/>
  <c r="BH145" i="8"/>
  <c r="BG145" i="8"/>
  <c r="BF145" i="8"/>
  <c r="T145" i="8"/>
  <c r="R145" i="8"/>
  <c r="P145" i="8"/>
  <c r="BI142" i="8"/>
  <c r="BH142" i="8"/>
  <c r="BG142" i="8"/>
  <c r="BF142" i="8"/>
  <c r="T142" i="8"/>
  <c r="T141" i="8"/>
  <c r="R142" i="8"/>
  <c r="R141" i="8" s="1"/>
  <c r="P142" i="8"/>
  <c r="P141" i="8" s="1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BI127" i="8"/>
  <c r="BH127" i="8"/>
  <c r="BG127" i="8"/>
  <c r="BF127" i="8"/>
  <c r="T127" i="8"/>
  <c r="R127" i="8"/>
  <c r="P127" i="8"/>
  <c r="BI125" i="8"/>
  <c r="BH125" i="8"/>
  <c r="BG125" i="8"/>
  <c r="BF125" i="8"/>
  <c r="T125" i="8"/>
  <c r="R125" i="8"/>
  <c r="P125" i="8"/>
  <c r="J118" i="8"/>
  <c r="F118" i="8"/>
  <c r="F116" i="8"/>
  <c r="E114" i="8"/>
  <c r="J91" i="8"/>
  <c r="F91" i="8"/>
  <c r="F89" i="8"/>
  <c r="E87" i="8"/>
  <c r="J24" i="8"/>
  <c r="E24" i="8"/>
  <c r="J92" i="8"/>
  <c r="J23" i="8"/>
  <c r="J18" i="8"/>
  <c r="E18" i="8"/>
  <c r="F119" i="8" s="1"/>
  <c r="J17" i="8"/>
  <c r="J12" i="8"/>
  <c r="J116" i="8" s="1"/>
  <c r="E7" i="8"/>
  <c r="E112" i="8"/>
  <c r="J37" i="7"/>
  <c r="J36" i="7"/>
  <c r="AY100" i="1"/>
  <c r="J35" i="7"/>
  <c r="AX100" i="1" s="1"/>
  <c r="BI283" i="7"/>
  <c r="BH283" i="7"/>
  <c r="BG283" i="7"/>
  <c r="BF283" i="7"/>
  <c r="T283" i="7"/>
  <c r="T282" i="7" s="1"/>
  <c r="R283" i="7"/>
  <c r="R282" i="7" s="1"/>
  <c r="P283" i="7"/>
  <c r="P282" i="7"/>
  <c r="BI281" i="7"/>
  <c r="BH281" i="7"/>
  <c r="BG281" i="7"/>
  <c r="BF281" i="7"/>
  <c r="T281" i="7"/>
  <c r="R281" i="7"/>
  <c r="P281" i="7"/>
  <c r="BI280" i="7"/>
  <c r="BH280" i="7"/>
  <c r="BG280" i="7"/>
  <c r="BF280" i="7"/>
  <c r="T280" i="7"/>
  <c r="R280" i="7"/>
  <c r="P280" i="7"/>
  <c r="BI278" i="7"/>
  <c r="BH278" i="7"/>
  <c r="BG278" i="7"/>
  <c r="BF278" i="7"/>
  <c r="T278" i="7"/>
  <c r="R278" i="7"/>
  <c r="P278" i="7"/>
  <c r="BI277" i="7"/>
  <c r="BH277" i="7"/>
  <c r="BG277" i="7"/>
  <c r="BF277" i="7"/>
  <c r="T277" i="7"/>
  <c r="R277" i="7"/>
  <c r="P277" i="7"/>
  <c r="BI275" i="7"/>
  <c r="BH275" i="7"/>
  <c r="BG275" i="7"/>
  <c r="BF275" i="7"/>
  <c r="T275" i="7"/>
  <c r="R275" i="7"/>
  <c r="P275" i="7"/>
  <c r="BI274" i="7"/>
  <c r="BH274" i="7"/>
  <c r="BG274" i="7"/>
  <c r="BF274" i="7"/>
  <c r="T274" i="7"/>
  <c r="R274" i="7"/>
  <c r="P274" i="7"/>
  <c r="BI273" i="7"/>
  <c r="BH273" i="7"/>
  <c r="BG273" i="7"/>
  <c r="BF273" i="7"/>
  <c r="T273" i="7"/>
  <c r="R273" i="7"/>
  <c r="P273" i="7"/>
  <c r="BI272" i="7"/>
  <c r="BH272" i="7"/>
  <c r="BG272" i="7"/>
  <c r="BF272" i="7"/>
  <c r="T272" i="7"/>
  <c r="R272" i="7"/>
  <c r="P272" i="7"/>
  <c r="BI271" i="7"/>
  <c r="BH271" i="7"/>
  <c r="BG271" i="7"/>
  <c r="BF271" i="7"/>
  <c r="T271" i="7"/>
  <c r="R271" i="7"/>
  <c r="P271" i="7"/>
  <c r="BI270" i="7"/>
  <c r="BH270" i="7"/>
  <c r="BG270" i="7"/>
  <c r="BF270" i="7"/>
  <c r="T270" i="7"/>
  <c r="R270" i="7"/>
  <c r="P270" i="7"/>
  <c r="BI269" i="7"/>
  <c r="BH269" i="7"/>
  <c r="BG269" i="7"/>
  <c r="BF269" i="7"/>
  <c r="T269" i="7"/>
  <c r="R269" i="7"/>
  <c r="P269" i="7"/>
  <c r="BI268" i="7"/>
  <c r="BH268" i="7"/>
  <c r="BG268" i="7"/>
  <c r="BF268" i="7"/>
  <c r="T268" i="7"/>
  <c r="R268" i="7"/>
  <c r="P268" i="7"/>
  <c r="BI267" i="7"/>
  <c r="BH267" i="7"/>
  <c r="BG267" i="7"/>
  <c r="BF267" i="7"/>
  <c r="T267" i="7"/>
  <c r="R267" i="7"/>
  <c r="P267" i="7"/>
  <c r="BI266" i="7"/>
  <c r="BH266" i="7"/>
  <c r="BG266" i="7"/>
  <c r="BF266" i="7"/>
  <c r="T266" i="7"/>
  <c r="R266" i="7"/>
  <c r="P266" i="7"/>
  <c r="BI265" i="7"/>
  <c r="BH265" i="7"/>
  <c r="BG265" i="7"/>
  <c r="BF265" i="7"/>
  <c r="T265" i="7"/>
  <c r="R265" i="7"/>
  <c r="P265" i="7"/>
  <c r="BI264" i="7"/>
  <c r="BH264" i="7"/>
  <c r="BG264" i="7"/>
  <c r="BF264" i="7"/>
  <c r="T264" i="7"/>
  <c r="R264" i="7"/>
  <c r="P264" i="7"/>
  <c r="BI263" i="7"/>
  <c r="BH263" i="7"/>
  <c r="BG263" i="7"/>
  <c r="BF263" i="7"/>
  <c r="T263" i="7"/>
  <c r="R263" i="7"/>
  <c r="P263" i="7"/>
  <c r="BI262" i="7"/>
  <c r="BH262" i="7"/>
  <c r="BG262" i="7"/>
  <c r="BF262" i="7"/>
  <c r="T262" i="7"/>
  <c r="R262" i="7"/>
  <c r="P262" i="7"/>
  <c r="BI261" i="7"/>
  <c r="BH261" i="7"/>
  <c r="BG261" i="7"/>
  <c r="BF261" i="7"/>
  <c r="T261" i="7"/>
  <c r="R261" i="7"/>
  <c r="P261" i="7"/>
  <c r="BI260" i="7"/>
  <c r="BH260" i="7"/>
  <c r="BG260" i="7"/>
  <c r="BF260" i="7"/>
  <c r="T260" i="7"/>
  <c r="R260" i="7"/>
  <c r="P260" i="7"/>
  <c r="BI259" i="7"/>
  <c r="BH259" i="7"/>
  <c r="BG259" i="7"/>
  <c r="BF259" i="7"/>
  <c r="T259" i="7"/>
  <c r="R259" i="7"/>
  <c r="P259" i="7"/>
  <c r="BI258" i="7"/>
  <c r="BH258" i="7"/>
  <c r="BG258" i="7"/>
  <c r="BF258" i="7"/>
  <c r="T258" i="7"/>
  <c r="R258" i="7"/>
  <c r="P258" i="7"/>
  <c r="BI257" i="7"/>
  <c r="BH257" i="7"/>
  <c r="BG257" i="7"/>
  <c r="BF257" i="7"/>
  <c r="T257" i="7"/>
  <c r="R257" i="7"/>
  <c r="P257" i="7"/>
  <c r="BI256" i="7"/>
  <c r="BH256" i="7"/>
  <c r="BG256" i="7"/>
  <c r="BF256" i="7"/>
  <c r="T256" i="7"/>
  <c r="R256" i="7"/>
  <c r="P256" i="7"/>
  <c r="BI255" i="7"/>
  <c r="BH255" i="7"/>
  <c r="BG255" i="7"/>
  <c r="BF255" i="7"/>
  <c r="T255" i="7"/>
  <c r="R255" i="7"/>
  <c r="P255" i="7"/>
  <c r="BI254" i="7"/>
  <c r="BH254" i="7"/>
  <c r="BG254" i="7"/>
  <c r="BF254" i="7"/>
  <c r="T254" i="7"/>
  <c r="R254" i="7"/>
  <c r="P254" i="7"/>
  <c r="BI253" i="7"/>
  <c r="BH253" i="7"/>
  <c r="BG253" i="7"/>
  <c r="BF253" i="7"/>
  <c r="T253" i="7"/>
  <c r="R253" i="7"/>
  <c r="P253" i="7"/>
  <c r="BI252" i="7"/>
  <c r="BH252" i="7"/>
  <c r="BG252" i="7"/>
  <c r="BF252" i="7"/>
  <c r="T252" i="7"/>
  <c r="R252" i="7"/>
  <c r="P252" i="7"/>
  <c r="BI251" i="7"/>
  <c r="BH251" i="7"/>
  <c r="BG251" i="7"/>
  <c r="BF251" i="7"/>
  <c r="T251" i="7"/>
  <c r="R251" i="7"/>
  <c r="P251" i="7"/>
  <c r="BI250" i="7"/>
  <c r="BH250" i="7"/>
  <c r="BG250" i="7"/>
  <c r="BF250" i="7"/>
  <c r="T250" i="7"/>
  <c r="R250" i="7"/>
  <c r="P250" i="7"/>
  <c r="BI249" i="7"/>
  <c r="BH249" i="7"/>
  <c r="BG249" i="7"/>
  <c r="BF249" i="7"/>
  <c r="T249" i="7"/>
  <c r="R249" i="7"/>
  <c r="P249" i="7"/>
  <c r="BI248" i="7"/>
  <c r="BH248" i="7"/>
  <c r="BG248" i="7"/>
  <c r="BF248" i="7"/>
  <c r="T248" i="7"/>
  <c r="R248" i="7"/>
  <c r="P248" i="7"/>
  <c r="BI247" i="7"/>
  <c r="BH247" i="7"/>
  <c r="BG247" i="7"/>
  <c r="BF247" i="7"/>
  <c r="T247" i="7"/>
  <c r="R247" i="7"/>
  <c r="P247" i="7"/>
  <c r="BI246" i="7"/>
  <c r="BH246" i="7"/>
  <c r="BG246" i="7"/>
  <c r="BF246" i="7"/>
  <c r="T246" i="7"/>
  <c r="R246" i="7"/>
  <c r="P246" i="7"/>
  <c r="BI245" i="7"/>
  <c r="BH245" i="7"/>
  <c r="BG245" i="7"/>
  <c r="BF245" i="7"/>
  <c r="T245" i="7"/>
  <c r="R245" i="7"/>
  <c r="P245" i="7"/>
  <c r="BI244" i="7"/>
  <c r="BH244" i="7"/>
  <c r="BG244" i="7"/>
  <c r="BF244" i="7"/>
  <c r="T244" i="7"/>
  <c r="R244" i="7"/>
  <c r="P244" i="7"/>
  <c r="BI243" i="7"/>
  <c r="BH243" i="7"/>
  <c r="BG243" i="7"/>
  <c r="BF243" i="7"/>
  <c r="T243" i="7"/>
  <c r="R243" i="7"/>
  <c r="P243" i="7"/>
  <c r="BI242" i="7"/>
  <c r="BH242" i="7"/>
  <c r="BG242" i="7"/>
  <c r="BF242" i="7"/>
  <c r="T242" i="7"/>
  <c r="R242" i="7"/>
  <c r="P242" i="7"/>
  <c r="BI241" i="7"/>
  <c r="BH241" i="7"/>
  <c r="BG241" i="7"/>
  <c r="BF241" i="7"/>
  <c r="T241" i="7"/>
  <c r="R241" i="7"/>
  <c r="P241" i="7"/>
  <c r="BI240" i="7"/>
  <c r="BH240" i="7"/>
  <c r="BG240" i="7"/>
  <c r="BF240" i="7"/>
  <c r="T240" i="7"/>
  <c r="R240" i="7"/>
  <c r="P240" i="7"/>
  <c r="BI239" i="7"/>
  <c r="BH239" i="7"/>
  <c r="BG239" i="7"/>
  <c r="BF239" i="7"/>
  <c r="T239" i="7"/>
  <c r="R239" i="7"/>
  <c r="P239" i="7"/>
  <c r="BI238" i="7"/>
  <c r="BH238" i="7"/>
  <c r="BG238" i="7"/>
  <c r="BF238" i="7"/>
  <c r="T238" i="7"/>
  <c r="R238" i="7"/>
  <c r="P238" i="7"/>
  <c r="BI237" i="7"/>
  <c r="BH237" i="7"/>
  <c r="BG237" i="7"/>
  <c r="BF237" i="7"/>
  <c r="T237" i="7"/>
  <c r="R237" i="7"/>
  <c r="P237" i="7"/>
  <c r="BI236" i="7"/>
  <c r="BH236" i="7"/>
  <c r="BG236" i="7"/>
  <c r="BF236" i="7"/>
  <c r="T236" i="7"/>
  <c r="R236" i="7"/>
  <c r="P236" i="7"/>
  <c r="BI235" i="7"/>
  <c r="BH235" i="7"/>
  <c r="BG235" i="7"/>
  <c r="BF235" i="7"/>
  <c r="T235" i="7"/>
  <c r="R235" i="7"/>
  <c r="P235" i="7"/>
  <c r="BI234" i="7"/>
  <c r="BH234" i="7"/>
  <c r="BG234" i="7"/>
  <c r="BF234" i="7"/>
  <c r="T234" i="7"/>
  <c r="R234" i="7"/>
  <c r="P234" i="7"/>
  <c r="BI233" i="7"/>
  <c r="BH233" i="7"/>
  <c r="BG233" i="7"/>
  <c r="BF233" i="7"/>
  <c r="T233" i="7"/>
  <c r="R233" i="7"/>
  <c r="P233" i="7"/>
  <c r="BI232" i="7"/>
  <c r="BH232" i="7"/>
  <c r="BG232" i="7"/>
  <c r="BF232" i="7"/>
  <c r="T232" i="7"/>
  <c r="R232" i="7"/>
  <c r="P232" i="7"/>
  <c r="BI231" i="7"/>
  <c r="BH231" i="7"/>
  <c r="BG231" i="7"/>
  <c r="BF231" i="7"/>
  <c r="T231" i="7"/>
  <c r="R231" i="7"/>
  <c r="P231" i="7"/>
  <c r="BI230" i="7"/>
  <c r="BH230" i="7"/>
  <c r="BG230" i="7"/>
  <c r="BF230" i="7"/>
  <c r="T230" i="7"/>
  <c r="R230" i="7"/>
  <c r="P230" i="7"/>
  <c r="BI229" i="7"/>
  <c r="BH229" i="7"/>
  <c r="BG229" i="7"/>
  <c r="BF229" i="7"/>
  <c r="T229" i="7"/>
  <c r="R229" i="7"/>
  <c r="P229" i="7"/>
  <c r="BI228" i="7"/>
  <c r="BH228" i="7"/>
  <c r="BG228" i="7"/>
  <c r="BF228" i="7"/>
  <c r="T228" i="7"/>
  <c r="R228" i="7"/>
  <c r="P228" i="7"/>
  <c r="BI227" i="7"/>
  <c r="BH227" i="7"/>
  <c r="BG227" i="7"/>
  <c r="BF227" i="7"/>
  <c r="T227" i="7"/>
  <c r="R227" i="7"/>
  <c r="P227" i="7"/>
  <c r="BI226" i="7"/>
  <c r="BH226" i="7"/>
  <c r="BG226" i="7"/>
  <c r="BF226" i="7"/>
  <c r="T226" i="7"/>
  <c r="R226" i="7"/>
  <c r="P226" i="7"/>
  <c r="BI225" i="7"/>
  <c r="BH225" i="7"/>
  <c r="BG225" i="7"/>
  <c r="BF225" i="7"/>
  <c r="T225" i="7"/>
  <c r="R225" i="7"/>
  <c r="P225" i="7"/>
  <c r="BI224" i="7"/>
  <c r="BH224" i="7"/>
  <c r="BG224" i="7"/>
  <c r="BF224" i="7"/>
  <c r="T224" i="7"/>
  <c r="R224" i="7"/>
  <c r="P224" i="7"/>
  <c r="BI223" i="7"/>
  <c r="BH223" i="7"/>
  <c r="BG223" i="7"/>
  <c r="BF223" i="7"/>
  <c r="T223" i="7"/>
  <c r="R223" i="7"/>
  <c r="P223" i="7"/>
  <c r="BI222" i="7"/>
  <c r="BH222" i="7"/>
  <c r="BG222" i="7"/>
  <c r="BF222" i="7"/>
  <c r="T222" i="7"/>
  <c r="R222" i="7"/>
  <c r="P222" i="7"/>
  <c r="BI221" i="7"/>
  <c r="BH221" i="7"/>
  <c r="BG221" i="7"/>
  <c r="BF221" i="7"/>
  <c r="T221" i="7"/>
  <c r="R221" i="7"/>
  <c r="P221" i="7"/>
  <c r="BI220" i="7"/>
  <c r="BH220" i="7"/>
  <c r="BG220" i="7"/>
  <c r="BF220" i="7"/>
  <c r="T220" i="7"/>
  <c r="R220" i="7"/>
  <c r="P220" i="7"/>
  <c r="BI219" i="7"/>
  <c r="BH219" i="7"/>
  <c r="BG219" i="7"/>
  <c r="BF219" i="7"/>
  <c r="T219" i="7"/>
  <c r="R219" i="7"/>
  <c r="P219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6" i="7"/>
  <c r="BH216" i="7"/>
  <c r="BG216" i="7"/>
  <c r="BF216" i="7"/>
  <c r="T216" i="7"/>
  <c r="R216" i="7"/>
  <c r="P216" i="7"/>
  <c r="BI215" i="7"/>
  <c r="BH215" i="7"/>
  <c r="BG215" i="7"/>
  <c r="BF215" i="7"/>
  <c r="T215" i="7"/>
  <c r="R215" i="7"/>
  <c r="P215" i="7"/>
  <c r="BI214" i="7"/>
  <c r="BH214" i="7"/>
  <c r="BG214" i="7"/>
  <c r="BF214" i="7"/>
  <c r="T214" i="7"/>
  <c r="R214" i="7"/>
  <c r="P214" i="7"/>
  <c r="BI213" i="7"/>
  <c r="BH213" i="7"/>
  <c r="BG213" i="7"/>
  <c r="BF213" i="7"/>
  <c r="T213" i="7"/>
  <c r="R213" i="7"/>
  <c r="P213" i="7"/>
  <c r="BI212" i="7"/>
  <c r="BH212" i="7"/>
  <c r="BG212" i="7"/>
  <c r="BF212" i="7"/>
  <c r="T212" i="7"/>
  <c r="R212" i="7"/>
  <c r="P212" i="7"/>
  <c r="BI211" i="7"/>
  <c r="BH211" i="7"/>
  <c r="BG211" i="7"/>
  <c r="BF211" i="7"/>
  <c r="T211" i="7"/>
  <c r="R211" i="7"/>
  <c r="P211" i="7"/>
  <c r="BI210" i="7"/>
  <c r="BH210" i="7"/>
  <c r="BG210" i="7"/>
  <c r="BF210" i="7"/>
  <c r="T210" i="7"/>
  <c r="R210" i="7"/>
  <c r="P210" i="7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7" i="7"/>
  <c r="BH207" i="7"/>
  <c r="BG207" i="7"/>
  <c r="BF207" i="7"/>
  <c r="T207" i="7"/>
  <c r="R207" i="7"/>
  <c r="P207" i="7"/>
  <c r="BI206" i="7"/>
  <c r="BH206" i="7"/>
  <c r="BG206" i="7"/>
  <c r="BF206" i="7"/>
  <c r="T206" i="7"/>
  <c r="R206" i="7"/>
  <c r="P206" i="7"/>
  <c r="BI205" i="7"/>
  <c r="BH205" i="7"/>
  <c r="BG205" i="7"/>
  <c r="BF205" i="7"/>
  <c r="T205" i="7"/>
  <c r="R205" i="7"/>
  <c r="P205" i="7"/>
  <c r="BI203" i="7"/>
  <c r="BH203" i="7"/>
  <c r="BG203" i="7"/>
  <c r="BF203" i="7"/>
  <c r="T203" i="7"/>
  <c r="R203" i="7"/>
  <c r="P203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9" i="7"/>
  <c r="BH199" i="7"/>
  <c r="BG199" i="7"/>
  <c r="BF199" i="7"/>
  <c r="T199" i="7"/>
  <c r="R199" i="7"/>
  <c r="P199" i="7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8" i="7"/>
  <c r="BH188" i="7"/>
  <c r="BG188" i="7"/>
  <c r="BF188" i="7"/>
  <c r="T188" i="7"/>
  <c r="R188" i="7"/>
  <c r="P188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4" i="7"/>
  <c r="BH184" i="7"/>
  <c r="BG184" i="7"/>
  <c r="BF184" i="7"/>
  <c r="T184" i="7"/>
  <c r="R184" i="7"/>
  <c r="P184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0" i="7"/>
  <c r="BH140" i="7"/>
  <c r="BG140" i="7"/>
  <c r="BF140" i="7"/>
  <c r="T140" i="7"/>
  <c r="T139" i="7" s="1"/>
  <c r="R140" i="7"/>
  <c r="R139" i="7"/>
  <c r="P140" i="7"/>
  <c r="P139" i="7" s="1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2" i="7"/>
  <c r="BH132" i="7"/>
  <c r="BG132" i="7"/>
  <c r="BF132" i="7"/>
  <c r="T132" i="7"/>
  <c r="T131" i="7"/>
  <c r="R132" i="7"/>
  <c r="R131" i="7" s="1"/>
  <c r="P132" i="7"/>
  <c r="P131" i="7" s="1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J123" i="7"/>
  <c r="F123" i="7"/>
  <c r="F121" i="7"/>
  <c r="E119" i="7"/>
  <c r="J91" i="7"/>
  <c r="F91" i="7"/>
  <c r="F89" i="7"/>
  <c r="E87" i="7"/>
  <c r="J24" i="7"/>
  <c r="E24" i="7"/>
  <c r="J124" i="7" s="1"/>
  <c r="J23" i="7"/>
  <c r="J18" i="7"/>
  <c r="E18" i="7"/>
  <c r="F92" i="7"/>
  <c r="J17" i="7"/>
  <c r="J12" i="7"/>
  <c r="J89" i="7"/>
  <c r="E7" i="7"/>
  <c r="E117" i="7" s="1"/>
  <c r="J37" i="6"/>
  <c r="J36" i="6"/>
  <c r="AY99" i="1" s="1"/>
  <c r="J35" i="6"/>
  <c r="AX99" i="1" s="1"/>
  <c r="BI248" i="6"/>
  <c r="BH248" i="6"/>
  <c r="BG248" i="6"/>
  <c r="BF248" i="6"/>
  <c r="T248" i="6"/>
  <c r="R248" i="6"/>
  <c r="P248" i="6"/>
  <c r="BI247" i="6"/>
  <c r="BH247" i="6"/>
  <c r="BG247" i="6"/>
  <c r="BF247" i="6"/>
  <c r="T247" i="6"/>
  <c r="R247" i="6"/>
  <c r="P247" i="6"/>
  <c r="BI245" i="6"/>
  <c r="BH245" i="6"/>
  <c r="BG245" i="6"/>
  <c r="BF245" i="6"/>
  <c r="T245" i="6"/>
  <c r="R245" i="6"/>
  <c r="P245" i="6"/>
  <c r="BI244" i="6"/>
  <c r="BH244" i="6"/>
  <c r="BG244" i="6"/>
  <c r="BF244" i="6"/>
  <c r="T244" i="6"/>
  <c r="R244" i="6"/>
  <c r="P244" i="6"/>
  <c r="BI243" i="6"/>
  <c r="BH243" i="6"/>
  <c r="BG243" i="6"/>
  <c r="BF243" i="6"/>
  <c r="T243" i="6"/>
  <c r="R243" i="6"/>
  <c r="P243" i="6"/>
  <c r="BI240" i="6"/>
  <c r="BH240" i="6"/>
  <c r="BG240" i="6"/>
  <c r="BF240" i="6"/>
  <c r="T240" i="6"/>
  <c r="R240" i="6"/>
  <c r="P240" i="6"/>
  <c r="BI239" i="6"/>
  <c r="BH239" i="6"/>
  <c r="BG239" i="6"/>
  <c r="BF239" i="6"/>
  <c r="T239" i="6"/>
  <c r="R239" i="6"/>
  <c r="P239" i="6"/>
  <c r="BI235" i="6"/>
  <c r="BH235" i="6"/>
  <c r="BG235" i="6"/>
  <c r="BF235" i="6"/>
  <c r="T235" i="6"/>
  <c r="R235" i="6"/>
  <c r="P235" i="6"/>
  <c r="BI233" i="6"/>
  <c r="BH233" i="6"/>
  <c r="BG233" i="6"/>
  <c r="BF233" i="6"/>
  <c r="T233" i="6"/>
  <c r="R233" i="6"/>
  <c r="P233" i="6"/>
  <c r="BI232" i="6"/>
  <c r="BH232" i="6"/>
  <c r="BG232" i="6"/>
  <c r="BF232" i="6"/>
  <c r="T232" i="6"/>
  <c r="R232" i="6"/>
  <c r="P232" i="6"/>
  <c r="BI231" i="6"/>
  <c r="BH231" i="6"/>
  <c r="BG231" i="6"/>
  <c r="BF231" i="6"/>
  <c r="T231" i="6"/>
  <c r="R231" i="6"/>
  <c r="P231" i="6"/>
  <c r="BI230" i="6"/>
  <c r="BH230" i="6"/>
  <c r="BG230" i="6"/>
  <c r="BF230" i="6"/>
  <c r="T230" i="6"/>
  <c r="R230" i="6"/>
  <c r="P230" i="6"/>
  <c r="BI229" i="6"/>
  <c r="BH229" i="6"/>
  <c r="BG229" i="6"/>
  <c r="BF229" i="6"/>
  <c r="T229" i="6"/>
  <c r="R229" i="6"/>
  <c r="P229" i="6"/>
  <c r="BI228" i="6"/>
  <c r="BH228" i="6"/>
  <c r="BG228" i="6"/>
  <c r="BF228" i="6"/>
  <c r="T228" i="6"/>
  <c r="R228" i="6"/>
  <c r="P228" i="6"/>
  <c r="BI227" i="6"/>
  <c r="BH227" i="6"/>
  <c r="BG227" i="6"/>
  <c r="BF227" i="6"/>
  <c r="T227" i="6"/>
  <c r="R227" i="6"/>
  <c r="P227" i="6"/>
  <c r="BI226" i="6"/>
  <c r="BH226" i="6"/>
  <c r="BG226" i="6"/>
  <c r="BF226" i="6"/>
  <c r="T226" i="6"/>
  <c r="R226" i="6"/>
  <c r="P226" i="6"/>
  <c r="BI225" i="6"/>
  <c r="BH225" i="6"/>
  <c r="BG225" i="6"/>
  <c r="BF225" i="6"/>
  <c r="T225" i="6"/>
  <c r="R225" i="6"/>
  <c r="P225" i="6"/>
  <c r="BI224" i="6"/>
  <c r="BH224" i="6"/>
  <c r="BG224" i="6"/>
  <c r="BF224" i="6"/>
  <c r="T224" i="6"/>
  <c r="R224" i="6"/>
  <c r="P224" i="6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20" i="6"/>
  <c r="BH220" i="6"/>
  <c r="BG220" i="6"/>
  <c r="BF220" i="6"/>
  <c r="T220" i="6"/>
  <c r="R220" i="6"/>
  <c r="P220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4" i="6"/>
  <c r="BH214" i="6"/>
  <c r="BG214" i="6"/>
  <c r="BF214" i="6"/>
  <c r="T214" i="6"/>
  <c r="R214" i="6"/>
  <c r="P214" i="6"/>
  <c r="BI213" i="6"/>
  <c r="BH213" i="6"/>
  <c r="BG213" i="6"/>
  <c r="BF213" i="6"/>
  <c r="T213" i="6"/>
  <c r="R213" i="6"/>
  <c r="P213" i="6"/>
  <c r="BI211" i="6"/>
  <c r="BH211" i="6"/>
  <c r="BG211" i="6"/>
  <c r="BF211" i="6"/>
  <c r="T211" i="6"/>
  <c r="R211" i="6"/>
  <c r="P211" i="6"/>
  <c r="BI210" i="6"/>
  <c r="BH210" i="6"/>
  <c r="BG210" i="6"/>
  <c r="BF210" i="6"/>
  <c r="T210" i="6"/>
  <c r="R210" i="6"/>
  <c r="P210" i="6"/>
  <c r="BI209" i="6"/>
  <c r="BH209" i="6"/>
  <c r="BG209" i="6"/>
  <c r="BF209" i="6"/>
  <c r="T209" i="6"/>
  <c r="R209" i="6"/>
  <c r="P209" i="6"/>
  <c r="BI208" i="6"/>
  <c r="BH208" i="6"/>
  <c r="BG208" i="6"/>
  <c r="BF208" i="6"/>
  <c r="T208" i="6"/>
  <c r="R208" i="6"/>
  <c r="P208" i="6"/>
  <c r="BI207" i="6"/>
  <c r="BH207" i="6"/>
  <c r="BG207" i="6"/>
  <c r="BF207" i="6"/>
  <c r="T207" i="6"/>
  <c r="R207" i="6"/>
  <c r="P207" i="6"/>
  <c r="BI206" i="6"/>
  <c r="BH206" i="6"/>
  <c r="BG206" i="6"/>
  <c r="BF206" i="6"/>
  <c r="T206" i="6"/>
  <c r="R206" i="6"/>
  <c r="P206" i="6"/>
  <c r="BI205" i="6"/>
  <c r="BH205" i="6"/>
  <c r="BG205" i="6"/>
  <c r="BF205" i="6"/>
  <c r="T205" i="6"/>
  <c r="R205" i="6"/>
  <c r="P205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2" i="6"/>
  <c r="BH172" i="6"/>
  <c r="BG172" i="6"/>
  <c r="BF172" i="6"/>
  <c r="T172" i="6"/>
  <c r="T171" i="6" s="1"/>
  <c r="R172" i="6"/>
  <c r="R171" i="6"/>
  <c r="P172" i="6"/>
  <c r="P171" i="6" s="1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7" i="6"/>
  <c r="BH147" i="6"/>
  <c r="BG147" i="6"/>
  <c r="BF147" i="6"/>
  <c r="T147" i="6"/>
  <c r="T146" i="6"/>
  <c r="R147" i="6"/>
  <c r="R146" i="6" s="1"/>
  <c r="P147" i="6"/>
  <c r="P146" i="6" s="1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J126" i="6"/>
  <c r="F126" i="6"/>
  <c r="F124" i="6"/>
  <c r="E122" i="6"/>
  <c r="J91" i="6"/>
  <c r="F91" i="6"/>
  <c r="F89" i="6"/>
  <c r="E87" i="6"/>
  <c r="J24" i="6"/>
  <c r="E24" i="6"/>
  <c r="J92" i="6"/>
  <c r="J23" i="6"/>
  <c r="J18" i="6"/>
  <c r="E18" i="6"/>
  <c r="F127" i="6" s="1"/>
  <c r="J17" i="6"/>
  <c r="J12" i="6"/>
  <c r="J89" i="6" s="1"/>
  <c r="E7" i="6"/>
  <c r="E120" i="6"/>
  <c r="J37" i="5"/>
  <c r="J36" i="5"/>
  <c r="AY98" i="1"/>
  <c r="J35" i="5"/>
  <c r="AX98" i="1" s="1"/>
  <c r="BI380" i="5"/>
  <c r="BH380" i="5"/>
  <c r="BG380" i="5"/>
  <c r="BF380" i="5"/>
  <c r="T380" i="5"/>
  <c r="R380" i="5"/>
  <c r="P380" i="5"/>
  <c r="BI379" i="5"/>
  <c r="BH379" i="5"/>
  <c r="BG379" i="5"/>
  <c r="BF379" i="5"/>
  <c r="T379" i="5"/>
  <c r="R379" i="5"/>
  <c r="P379" i="5"/>
  <c r="BI378" i="5"/>
  <c r="BH378" i="5"/>
  <c r="BG378" i="5"/>
  <c r="BF378" i="5"/>
  <c r="T378" i="5"/>
  <c r="R378" i="5"/>
  <c r="P378" i="5"/>
  <c r="BI377" i="5"/>
  <c r="BH377" i="5"/>
  <c r="BG377" i="5"/>
  <c r="BF377" i="5"/>
  <c r="T377" i="5"/>
  <c r="R377" i="5"/>
  <c r="P377" i="5"/>
  <c r="BI376" i="5"/>
  <c r="BH376" i="5"/>
  <c r="BG376" i="5"/>
  <c r="BF376" i="5"/>
  <c r="T376" i="5"/>
  <c r="R376" i="5"/>
  <c r="P376" i="5"/>
  <c r="BI375" i="5"/>
  <c r="BH375" i="5"/>
  <c r="BG375" i="5"/>
  <c r="BF375" i="5"/>
  <c r="T375" i="5"/>
  <c r="R375" i="5"/>
  <c r="P375" i="5"/>
  <c r="BI374" i="5"/>
  <c r="BH374" i="5"/>
  <c r="BG374" i="5"/>
  <c r="BF374" i="5"/>
  <c r="T374" i="5"/>
  <c r="R374" i="5"/>
  <c r="P374" i="5"/>
  <c r="BI373" i="5"/>
  <c r="BH373" i="5"/>
  <c r="BG373" i="5"/>
  <c r="BF373" i="5"/>
  <c r="T373" i="5"/>
  <c r="R373" i="5"/>
  <c r="P373" i="5"/>
  <c r="BI372" i="5"/>
  <c r="BH372" i="5"/>
  <c r="BG372" i="5"/>
  <c r="BF372" i="5"/>
  <c r="T372" i="5"/>
  <c r="R372" i="5"/>
  <c r="P372" i="5"/>
  <c r="BI371" i="5"/>
  <c r="BH371" i="5"/>
  <c r="BG371" i="5"/>
  <c r="BF371" i="5"/>
  <c r="T371" i="5"/>
  <c r="R371" i="5"/>
  <c r="P371" i="5"/>
  <c r="BI370" i="5"/>
  <c r="BH370" i="5"/>
  <c r="BG370" i="5"/>
  <c r="BF370" i="5"/>
  <c r="T370" i="5"/>
  <c r="R370" i="5"/>
  <c r="P370" i="5"/>
  <c r="BI369" i="5"/>
  <c r="BH369" i="5"/>
  <c r="BG369" i="5"/>
  <c r="BF369" i="5"/>
  <c r="T369" i="5"/>
  <c r="R369" i="5"/>
  <c r="P369" i="5"/>
  <c r="BI368" i="5"/>
  <c r="BH368" i="5"/>
  <c r="BG368" i="5"/>
  <c r="BF368" i="5"/>
  <c r="T368" i="5"/>
  <c r="R368" i="5"/>
  <c r="P368" i="5"/>
  <c r="BI367" i="5"/>
  <c r="BH367" i="5"/>
  <c r="BG367" i="5"/>
  <c r="BF367" i="5"/>
  <c r="T367" i="5"/>
  <c r="R367" i="5"/>
  <c r="P367" i="5"/>
  <c r="BI366" i="5"/>
  <c r="BH366" i="5"/>
  <c r="BG366" i="5"/>
  <c r="BF366" i="5"/>
  <c r="T366" i="5"/>
  <c r="R366" i="5"/>
  <c r="P366" i="5"/>
  <c r="BI365" i="5"/>
  <c r="BH365" i="5"/>
  <c r="BG365" i="5"/>
  <c r="BF365" i="5"/>
  <c r="T365" i="5"/>
  <c r="R365" i="5"/>
  <c r="P365" i="5"/>
  <c r="BI364" i="5"/>
  <c r="BH364" i="5"/>
  <c r="BG364" i="5"/>
  <c r="BF364" i="5"/>
  <c r="T364" i="5"/>
  <c r="R364" i="5"/>
  <c r="P364" i="5"/>
  <c r="BI363" i="5"/>
  <c r="BH363" i="5"/>
  <c r="BG363" i="5"/>
  <c r="BF363" i="5"/>
  <c r="T363" i="5"/>
  <c r="R363" i="5"/>
  <c r="P363" i="5"/>
  <c r="BI362" i="5"/>
  <c r="BH362" i="5"/>
  <c r="BG362" i="5"/>
  <c r="BF362" i="5"/>
  <c r="T362" i="5"/>
  <c r="R362" i="5"/>
  <c r="P362" i="5"/>
  <c r="BI361" i="5"/>
  <c r="BH361" i="5"/>
  <c r="BG361" i="5"/>
  <c r="BF361" i="5"/>
  <c r="T361" i="5"/>
  <c r="R361" i="5"/>
  <c r="P361" i="5"/>
  <c r="BI360" i="5"/>
  <c r="BH360" i="5"/>
  <c r="BG360" i="5"/>
  <c r="BF360" i="5"/>
  <c r="T360" i="5"/>
  <c r="R360" i="5"/>
  <c r="P360" i="5"/>
  <c r="BI359" i="5"/>
  <c r="BH359" i="5"/>
  <c r="BG359" i="5"/>
  <c r="BF359" i="5"/>
  <c r="T359" i="5"/>
  <c r="R359" i="5"/>
  <c r="P359" i="5"/>
  <c r="BI358" i="5"/>
  <c r="BH358" i="5"/>
  <c r="BG358" i="5"/>
  <c r="BF358" i="5"/>
  <c r="T358" i="5"/>
  <c r="R358" i="5"/>
  <c r="P358" i="5"/>
  <c r="BI357" i="5"/>
  <c r="BH357" i="5"/>
  <c r="BG357" i="5"/>
  <c r="BF357" i="5"/>
  <c r="T357" i="5"/>
  <c r="R357" i="5"/>
  <c r="P357" i="5"/>
  <c r="BI356" i="5"/>
  <c r="BH356" i="5"/>
  <c r="BG356" i="5"/>
  <c r="BF356" i="5"/>
  <c r="T356" i="5"/>
  <c r="R356" i="5"/>
  <c r="P356" i="5"/>
  <c r="BI355" i="5"/>
  <c r="BH355" i="5"/>
  <c r="BG355" i="5"/>
  <c r="BF355" i="5"/>
  <c r="T355" i="5"/>
  <c r="R355" i="5"/>
  <c r="P355" i="5"/>
  <c r="BI354" i="5"/>
  <c r="BH354" i="5"/>
  <c r="BG354" i="5"/>
  <c r="BF354" i="5"/>
  <c r="T354" i="5"/>
  <c r="R354" i="5"/>
  <c r="P354" i="5"/>
  <c r="BI353" i="5"/>
  <c r="BH353" i="5"/>
  <c r="BG353" i="5"/>
  <c r="BF353" i="5"/>
  <c r="T353" i="5"/>
  <c r="R353" i="5"/>
  <c r="P353" i="5"/>
  <c r="BI352" i="5"/>
  <c r="BH352" i="5"/>
  <c r="BG352" i="5"/>
  <c r="BF352" i="5"/>
  <c r="T352" i="5"/>
  <c r="R352" i="5"/>
  <c r="P352" i="5"/>
  <c r="BI351" i="5"/>
  <c r="BH351" i="5"/>
  <c r="BG351" i="5"/>
  <c r="BF351" i="5"/>
  <c r="T351" i="5"/>
  <c r="R351" i="5"/>
  <c r="P351" i="5"/>
  <c r="BI350" i="5"/>
  <c r="BH350" i="5"/>
  <c r="BG350" i="5"/>
  <c r="BF350" i="5"/>
  <c r="T350" i="5"/>
  <c r="R350" i="5"/>
  <c r="P350" i="5"/>
  <c r="BI349" i="5"/>
  <c r="BH349" i="5"/>
  <c r="BG349" i="5"/>
  <c r="BF349" i="5"/>
  <c r="T349" i="5"/>
  <c r="R349" i="5"/>
  <c r="P349" i="5"/>
  <c r="BI348" i="5"/>
  <c r="BH348" i="5"/>
  <c r="BG348" i="5"/>
  <c r="BF348" i="5"/>
  <c r="T348" i="5"/>
  <c r="R348" i="5"/>
  <c r="P348" i="5"/>
  <c r="BI347" i="5"/>
  <c r="BH347" i="5"/>
  <c r="BG347" i="5"/>
  <c r="BF347" i="5"/>
  <c r="T347" i="5"/>
  <c r="R347" i="5"/>
  <c r="P347" i="5"/>
  <c r="BI346" i="5"/>
  <c r="BH346" i="5"/>
  <c r="BG346" i="5"/>
  <c r="BF346" i="5"/>
  <c r="T346" i="5"/>
  <c r="R346" i="5"/>
  <c r="P346" i="5"/>
  <c r="BI345" i="5"/>
  <c r="BH345" i="5"/>
  <c r="BG345" i="5"/>
  <c r="BF345" i="5"/>
  <c r="T345" i="5"/>
  <c r="R345" i="5"/>
  <c r="P345" i="5"/>
  <c r="BI344" i="5"/>
  <c r="BH344" i="5"/>
  <c r="BG344" i="5"/>
  <c r="BF344" i="5"/>
  <c r="T344" i="5"/>
  <c r="R344" i="5"/>
  <c r="P344" i="5"/>
  <c r="BI343" i="5"/>
  <c r="BH343" i="5"/>
  <c r="BG343" i="5"/>
  <c r="BF343" i="5"/>
  <c r="T343" i="5"/>
  <c r="R343" i="5"/>
  <c r="P343" i="5"/>
  <c r="BI342" i="5"/>
  <c r="BH342" i="5"/>
  <c r="BG342" i="5"/>
  <c r="BF342" i="5"/>
  <c r="T342" i="5"/>
  <c r="R342" i="5"/>
  <c r="P342" i="5"/>
  <c r="BI341" i="5"/>
  <c r="BH341" i="5"/>
  <c r="BG341" i="5"/>
  <c r="BF341" i="5"/>
  <c r="T341" i="5"/>
  <c r="R341" i="5"/>
  <c r="P341" i="5"/>
  <c r="BI340" i="5"/>
  <c r="BH340" i="5"/>
  <c r="BG340" i="5"/>
  <c r="BF340" i="5"/>
  <c r="T340" i="5"/>
  <c r="R340" i="5"/>
  <c r="P340" i="5"/>
  <c r="BI339" i="5"/>
  <c r="BH339" i="5"/>
  <c r="BG339" i="5"/>
  <c r="BF339" i="5"/>
  <c r="T339" i="5"/>
  <c r="R339" i="5"/>
  <c r="P339" i="5"/>
  <c r="BI338" i="5"/>
  <c r="BH338" i="5"/>
  <c r="BG338" i="5"/>
  <c r="BF338" i="5"/>
  <c r="T338" i="5"/>
  <c r="R338" i="5"/>
  <c r="P338" i="5"/>
  <c r="BI337" i="5"/>
  <c r="BH337" i="5"/>
  <c r="BG337" i="5"/>
  <c r="BF337" i="5"/>
  <c r="T337" i="5"/>
  <c r="R337" i="5"/>
  <c r="P337" i="5"/>
  <c r="BI336" i="5"/>
  <c r="BH336" i="5"/>
  <c r="BG336" i="5"/>
  <c r="BF336" i="5"/>
  <c r="T336" i="5"/>
  <c r="R336" i="5"/>
  <c r="P336" i="5"/>
  <c r="BI335" i="5"/>
  <c r="BH335" i="5"/>
  <c r="BG335" i="5"/>
  <c r="BF335" i="5"/>
  <c r="T335" i="5"/>
  <c r="R335" i="5"/>
  <c r="P335" i="5"/>
  <c r="BI334" i="5"/>
  <c r="BH334" i="5"/>
  <c r="BG334" i="5"/>
  <c r="BF334" i="5"/>
  <c r="T334" i="5"/>
  <c r="R334" i="5"/>
  <c r="P334" i="5"/>
  <c r="BI333" i="5"/>
  <c r="BH333" i="5"/>
  <c r="BG333" i="5"/>
  <c r="BF333" i="5"/>
  <c r="T333" i="5"/>
  <c r="R333" i="5"/>
  <c r="P333" i="5"/>
  <c r="BI332" i="5"/>
  <c r="BH332" i="5"/>
  <c r="BG332" i="5"/>
  <c r="BF332" i="5"/>
  <c r="T332" i="5"/>
  <c r="R332" i="5"/>
  <c r="P332" i="5"/>
  <c r="BI331" i="5"/>
  <c r="BH331" i="5"/>
  <c r="BG331" i="5"/>
  <c r="BF331" i="5"/>
  <c r="T331" i="5"/>
  <c r="R331" i="5"/>
  <c r="P331" i="5"/>
  <c r="BI330" i="5"/>
  <c r="BH330" i="5"/>
  <c r="BG330" i="5"/>
  <c r="BF330" i="5"/>
  <c r="T330" i="5"/>
  <c r="R330" i="5"/>
  <c r="P330" i="5"/>
  <c r="BI329" i="5"/>
  <c r="BH329" i="5"/>
  <c r="BG329" i="5"/>
  <c r="BF329" i="5"/>
  <c r="T329" i="5"/>
  <c r="R329" i="5"/>
  <c r="P329" i="5"/>
  <c r="BI328" i="5"/>
  <c r="BH328" i="5"/>
  <c r="BG328" i="5"/>
  <c r="BF328" i="5"/>
  <c r="T328" i="5"/>
  <c r="R328" i="5"/>
  <c r="P328" i="5"/>
  <c r="BI327" i="5"/>
  <c r="BH327" i="5"/>
  <c r="BG327" i="5"/>
  <c r="BF327" i="5"/>
  <c r="T327" i="5"/>
  <c r="R327" i="5"/>
  <c r="P327" i="5"/>
  <c r="BI326" i="5"/>
  <c r="BH326" i="5"/>
  <c r="BG326" i="5"/>
  <c r="BF326" i="5"/>
  <c r="T326" i="5"/>
  <c r="R326" i="5"/>
  <c r="P326" i="5"/>
  <c r="BI325" i="5"/>
  <c r="BH325" i="5"/>
  <c r="BG325" i="5"/>
  <c r="BF325" i="5"/>
  <c r="T325" i="5"/>
  <c r="R325" i="5"/>
  <c r="P325" i="5"/>
  <c r="BI324" i="5"/>
  <c r="BH324" i="5"/>
  <c r="BG324" i="5"/>
  <c r="BF324" i="5"/>
  <c r="T324" i="5"/>
  <c r="R324" i="5"/>
  <c r="P324" i="5"/>
  <c r="BI323" i="5"/>
  <c r="BH323" i="5"/>
  <c r="BG323" i="5"/>
  <c r="BF323" i="5"/>
  <c r="T323" i="5"/>
  <c r="R323" i="5"/>
  <c r="P323" i="5"/>
  <c r="BI322" i="5"/>
  <c r="BH322" i="5"/>
  <c r="BG322" i="5"/>
  <c r="BF322" i="5"/>
  <c r="T322" i="5"/>
  <c r="R322" i="5"/>
  <c r="P322" i="5"/>
  <c r="BI321" i="5"/>
  <c r="BH321" i="5"/>
  <c r="BG321" i="5"/>
  <c r="BF321" i="5"/>
  <c r="T321" i="5"/>
  <c r="R321" i="5"/>
  <c r="P321" i="5"/>
  <c r="BI320" i="5"/>
  <c r="BH320" i="5"/>
  <c r="BG320" i="5"/>
  <c r="BF320" i="5"/>
  <c r="T320" i="5"/>
  <c r="R320" i="5"/>
  <c r="P320" i="5"/>
  <c r="BI319" i="5"/>
  <c r="BH319" i="5"/>
  <c r="BG319" i="5"/>
  <c r="BF319" i="5"/>
  <c r="T319" i="5"/>
  <c r="R319" i="5"/>
  <c r="P319" i="5"/>
  <c r="BI318" i="5"/>
  <c r="BH318" i="5"/>
  <c r="BG318" i="5"/>
  <c r="BF318" i="5"/>
  <c r="T318" i="5"/>
  <c r="R318" i="5"/>
  <c r="P318" i="5"/>
  <c r="BI317" i="5"/>
  <c r="BH317" i="5"/>
  <c r="BG317" i="5"/>
  <c r="BF317" i="5"/>
  <c r="T317" i="5"/>
  <c r="R317" i="5"/>
  <c r="P317" i="5"/>
  <c r="BI316" i="5"/>
  <c r="BH316" i="5"/>
  <c r="BG316" i="5"/>
  <c r="BF316" i="5"/>
  <c r="T316" i="5"/>
  <c r="R316" i="5"/>
  <c r="P316" i="5"/>
  <c r="BI315" i="5"/>
  <c r="BH315" i="5"/>
  <c r="BG315" i="5"/>
  <c r="BF315" i="5"/>
  <c r="T315" i="5"/>
  <c r="R315" i="5"/>
  <c r="P315" i="5"/>
  <c r="BI314" i="5"/>
  <c r="BH314" i="5"/>
  <c r="BG314" i="5"/>
  <c r="BF314" i="5"/>
  <c r="T314" i="5"/>
  <c r="R314" i="5"/>
  <c r="P314" i="5"/>
  <c r="BI313" i="5"/>
  <c r="BH313" i="5"/>
  <c r="BG313" i="5"/>
  <c r="BF313" i="5"/>
  <c r="T313" i="5"/>
  <c r="R313" i="5"/>
  <c r="P313" i="5"/>
  <c r="BI312" i="5"/>
  <c r="BH312" i="5"/>
  <c r="BG312" i="5"/>
  <c r="BF312" i="5"/>
  <c r="T312" i="5"/>
  <c r="R312" i="5"/>
  <c r="P312" i="5"/>
  <c r="BI311" i="5"/>
  <c r="BH311" i="5"/>
  <c r="BG311" i="5"/>
  <c r="BF311" i="5"/>
  <c r="T311" i="5"/>
  <c r="R311" i="5"/>
  <c r="P311" i="5"/>
  <c r="BI310" i="5"/>
  <c r="BH310" i="5"/>
  <c r="BG310" i="5"/>
  <c r="BF310" i="5"/>
  <c r="T310" i="5"/>
  <c r="R310" i="5"/>
  <c r="P310" i="5"/>
  <c r="BI309" i="5"/>
  <c r="BH309" i="5"/>
  <c r="BG309" i="5"/>
  <c r="BF309" i="5"/>
  <c r="T309" i="5"/>
  <c r="R309" i="5"/>
  <c r="P309" i="5"/>
  <c r="BI308" i="5"/>
  <c r="BH308" i="5"/>
  <c r="BG308" i="5"/>
  <c r="BF308" i="5"/>
  <c r="T308" i="5"/>
  <c r="R308" i="5"/>
  <c r="P308" i="5"/>
  <c r="BI307" i="5"/>
  <c r="BH307" i="5"/>
  <c r="BG307" i="5"/>
  <c r="BF307" i="5"/>
  <c r="T307" i="5"/>
  <c r="R307" i="5"/>
  <c r="P307" i="5"/>
  <c r="BI306" i="5"/>
  <c r="BH306" i="5"/>
  <c r="BG306" i="5"/>
  <c r="BF306" i="5"/>
  <c r="T306" i="5"/>
  <c r="R306" i="5"/>
  <c r="P306" i="5"/>
  <c r="BI305" i="5"/>
  <c r="BH305" i="5"/>
  <c r="BG305" i="5"/>
  <c r="BF305" i="5"/>
  <c r="T305" i="5"/>
  <c r="R305" i="5"/>
  <c r="P305" i="5"/>
  <c r="BI304" i="5"/>
  <c r="BH304" i="5"/>
  <c r="BG304" i="5"/>
  <c r="BF304" i="5"/>
  <c r="T304" i="5"/>
  <c r="R304" i="5"/>
  <c r="P304" i="5"/>
  <c r="BI303" i="5"/>
  <c r="BH303" i="5"/>
  <c r="BG303" i="5"/>
  <c r="BF303" i="5"/>
  <c r="T303" i="5"/>
  <c r="R303" i="5"/>
  <c r="P303" i="5"/>
  <c r="BI302" i="5"/>
  <c r="BH302" i="5"/>
  <c r="BG302" i="5"/>
  <c r="BF302" i="5"/>
  <c r="T302" i="5"/>
  <c r="R302" i="5"/>
  <c r="P302" i="5"/>
  <c r="BI301" i="5"/>
  <c r="BH301" i="5"/>
  <c r="BG301" i="5"/>
  <c r="BF301" i="5"/>
  <c r="T301" i="5"/>
  <c r="R301" i="5"/>
  <c r="P301" i="5"/>
  <c r="BI300" i="5"/>
  <c r="BH300" i="5"/>
  <c r="BG300" i="5"/>
  <c r="BF300" i="5"/>
  <c r="T300" i="5"/>
  <c r="R300" i="5"/>
  <c r="P300" i="5"/>
  <c r="BI299" i="5"/>
  <c r="BH299" i="5"/>
  <c r="BG299" i="5"/>
  <c r="BF299" i="5"/>
  <c r="T299" i="5"/>
  <c r="R299" i="5"/>
  <c r="P299" i="5"/>
  <c r="BI298" i="5"/>
  <c r="BH298" i="5"/>
  <c r="BG298" i="5"/>
  <c r="BF298" i="5"/>
  <c r="T298" i="5"/>
  <c r="R298" i="5"/>
  <c r="P298" i="5"/>
  <c r="BI297" i="5"/>
  <c r="BH297" i="5"/>
  <c r="BG297" i="5"/>
  <c r="BF297" i="5"/>
  <c r="T297" i="5"/>
  <c r="R297" i="5"/>
  <c r="P297" i="5"/>
  <c r="BI296" i="5"/>
  <c r="BH296" i="5"/>
  <c r="BG296" i="5"/>
  <c r="BF296" i="5"/>
  <c r="T296" i="5"/>
  <c r="R296" i="5"/>
  <c r="P296" i="5"/>
  <c r="BI295" i="5"/>
  <c r="BH295" i="5"/>
  <c r="BG295" i="5"/>
  <c r="BF295" i="5"/>
  <c r="T295" i="5"/>
  <c r="R295" i="5"/>
  <c r="P295" i="5"/>
  <c r="BI294" i="5"/>
  <c r="BH294" i="5"/>
  <c r="BG294" i="5"/>
  <c r="BF294" i="5"/>
  <c r="T294" i="5"/>
  <c r="R294" i="5"/>
  <c r="P294" i="5"/>
  <c r="BI293" i="5"/>
  <c r="BH293" i="5"/>
  <c r="BG293" i="5"/>
  <c r="BF293" i="5"/>
  <c r="T293" i="5"/>
  <c r="R293" i="5"/>
  <c r="P293" i="5"/>
  <c r="BI292" i="5"/>
  <c r="BH292" i="5"/>
  <c r="BG292" i="5"/>
  <c r="BF292" i="5"/>
  <c r="T292" i="5"/>
  <c r="R292" i="5"/>
  <c r="P292" i="5"/>
  <c r="BI291" i="5"/>
  <c r="BH291" i="5"/>
  <c r="BG291" i="5"/>
  <c r="BF291" i="5"/>
  <c r="T291" i="5"/>
  <c r="R291" i="5"/>
  <c r="P291" i="5"/>
  <c r="BI290" i="5"/>
  <c r="BH290" i="5"/>
  <c r="BG290" i="5"/>
  <c r="BF290" i="5"/>
  <c r="T290" i="5"/>
  <c r="R290" i="5"/>
  <c r="P290" i="5"/>
  <c r="BI289" i="5"/>
  <c r="BH289" i="5"/>
  <c r="BG289" i="5"/>
  <c r="BF289" i="5"/>
  <c r="T289" i="5"/>
  <c r="R289" i="5"/>
  <c r="P289" i="5"/>
  <c r="BI288" i="5"/>
  <c r="BH288" i="5"/>
  <c r="BG288" i="5"/>
  <c r="BF288" i="5"/>
  <c r="T288" i="5"/>
  <c r="R288" i="5"/>
  <c r="P288" i="5"/>
  <c r="BI287" i="5"/>
  <c r="BH287" i="5"/>
  <c r="BG287" i="5"/>
  <c r="BF287" i="5"/>
  <c r="T287" i="5"/>
  <c r="R287" i="5"/>
  <c r="P287" i="5"/>
  <c r="BI286" i="5"/>
  <c r="BH286" i="5"/>
  <c r="BG286" i="5"/>
  <c r="BF286" i="5"/>
  <c r="T286" i="5"/>
  <c r="R286" i="5"/>
  <c r="P286" i="5"/>
  <c r="BI285" i="5"/>
  <c r="BH285" i="5"/>
  <c r="BG285" i="5"/>
  <c r="BF285" i="5"/>
  <c r="T285" i="5"/>
  <c r="R285" i="5"/>
  <c r="P285" i="5"/>
  <c r="BI284" i="5"/>
  <c r="BH284" i="5"/>
  <c r="BG284" i="5"/>
  <c r="BF284" i="5"/>
  <c r="T284" i="5"/>
  <c r="R284" i="5"/>
  <c r="P284" i="5"/>
  <c r="BI283" i="5"/>
  <c r="BH283" i="5"/>
  <c r="BG283" i="5"/>
  <c r="BF283" i="5"/>
  <c r="T283" i="5"/>
  <c r="R283" i="5"/>
  <c r="P283" i="5"/>
  <c r="BI282" i="5"/>
  <c r="BH282" i="5"/>
  <c r="BG282" i="5"/>
  <c r="BF282" i="5"/>
  <c r="T282" i="5"/>
  <c r="R282" i="5"/>
  <c r="P282" i="5"/>
  <c r="BI281" i="5"/>
  <c r="BH281" i="5"/>
  <c r="BG281" i="5"/>
  <c r="BF281" i="5"/>
  <c r="T281" i="5"/>
  <c r="R281" i="5"/>
  <c r="P281" i="5"/>
  <c r="BI280" i="5"/>
  <c r="BH280" i="5"/>
  <c r="BG280" i="5"/>
  <c r="BF280" i="5"/>
  <c r="T280" i="5"/>
  <c r="R280" i="5"/>
  <c r="P280" i="5"/>
  <c r="BI279" i="5"/>
  <c r="BH279" i="5"/>
  <c r="BG279" i="5"/>
  <c r="BF279" i="5"/>
  <c r="T279" i="5"/>
  <c r="R279" i="5"/>
  <c r="P279" i="5"/>
  <c r="BI278" i="5"/>
  <c r="BH278" i="5"/>
  <c r="BG278" i="5"/>
  <c r="BF278" i="5"/>
  <c r="T278" i="5"/>
  <c r="R278" i="5"/>
  <c r="P278" i="5"/>
  <c r="BI277" i="5"/>
  <c r="BH277" i="5"/>
  <c r="BG277" i="5"/>
  <c r="BF277" i="5"/>
  <c r="T277" i="5"/>
  <c r="R277" i="5"/>
  <c r="P277" i="5"/>
  <c r="BI276" i="5"/>
  <c r="BH276" i="5"/>
  <c r="BG276" i="5"/>
  <c r="BF276" i="5"/>
  <c r="T276" i="5"/>
  <c r="R276" i="5"/>
  <c r="P276" i="5"/>
  <c r="BI275" i="5"/>
  <c r="BH275" i="5"/>
  <c r="BG275" i="5"/>
  <c r="BF275" i="5"/>
  <c r="T275" i="5"/>
  <c r="R275" i="5"/>
  <c r="P275" i="5"/>
  <c r="BI274" i="5"/>
  <c r="BH274" i="5"/>
  <c r="BG274" i="5"/>
  <c r="BF274" i="5"/>
  <c r="T274" i="5"/>
  <c r="R274" i="5"/>
  <c r="P274" i="5"/>
  <c r="BI273" i="5"/>
  <c r="BH273" i="5"/>
  <c r="BG273" i="5"/>
  <c r="BF273" i="5"/>
  <c r="T273" i="5"/>
  <c r="R273" i="5"/>
  <c r="P273" i="5"/>
  <c r="BI272" i="5"/>
  <c r="BH272" i="5"/>
  <c r="BG272" i="5"/>
  <c r="BF272" i="5"/>
  <c r="T272" i="5"/>
  <c r="R272" i="5"/>
  <c r="P272" i="5"/>
  <c r="BI271" i="5"/>
  <c r="BH271" i="5"/>
  <c r="BG271" i="5"/>
  <c r="BF271" i="5"/>
  <c r="T271" i="5"/>
  <c r="R271" i="5"/>
  <c r="P271" i="5"/>
  <c r="BI270" i="5"/>
  <c r="BH270" i="5"/>
  <c r="BG270" i="5"/>
  <c r="BF270" i="5"/>
  <c r="T270" i="5"/>
  <c r="R270" i="5"/>
  <c r="P270" i="5"/>
  <c r="BI269" i="5"/>
  <c r="BH269" i="5"/>
  <c r="BG269" i="5"/>
  <c r="BF269" i="5"/>
  <c r="T269" i="5"/>
  <c r="R269" i="5"/>
  <c r="P269" i="5"/>
  <c r="BI266" i="5"/>
  <c r="BH266" i="5"/>
  <c r="BG266" i="5"/>
  <c r="BF266" i="5"/>
  <c r="T266" i="5"/>
  <c r="R266" i="5"/>
  <c r="P266" i="5"/>
  <c r="BI263" i="5"/>
  <c r="BH263" i="5"/>
  <c r="BG263" i="5"/>
  <c r="BF263" i="5"/>
  <c r="T263" i="5"/>
  <c r="R263" i="5"/>
  <c r="P263" i="5"/>
  <c r="BI260" i="5"/>
  <c r="BH260" i="5"/>
  <c r="BG260" i="5"/>
  <c r="BF260" i="5"/>
  <c r="T260" i="5"/>
  <c r="R260" i="5"/>
  <c r="P260" i="5"/>
  <c r="BI259" i="5"/>
  <c r="BH259" i="5"/>
  <c r="BG259" i="5"/>
  <c r="BF259" i="5"/>
  <c r="T259" i="5"/>
  <c r="R259" i="5"/>
  <c r="P259" i="5"/>
  <c r="BI258" i="5"/>
  <c r="BH258" i="5"/>
  <c r="BG258" i="5"/>
  <c r="BF258" i="5"/>
  <c r="T258" i="5"/>
  <c r="R258" i="5"/>
  <c r="P258" i="5"/>
  <c r="BI257" i="5"/>
  <c r="BH257" i="5"/>
  <c r="BG257" i="5"/>
  <c r="BF257" i="5"/>
  <c r="T257" i="5"/>
  <c r="R257" i="5"/>
  <c r="P257" i="5"/>
  <c r="BI256" i="5"/>
  <c r="BH256" i="5"/>
  <c r="BG256" i="5"/>
  <c r="BF256" i="5"/>
  <c r="T256" i="5"/>
  <c r="R256" i="5"/>
  <c r="P256" i="5"/>
  <c r="BI255" i="5"/>
  <c r="BH255" i="5"/>
  <c r="BG255" i="5"/>
  <c r="BF255" i="5"/>
  <c r="T255" i="5"/>
  <c r="R255" i="5"/>
  <c r="P255" i="5"/>
  <c r="BI254" i="5"/>
  <c r="BH254" i="5"/>
  <c r="BG254" i="5"/>
  <c r="BF254" i="5"/>
  <c r="T254" i="5"/>
  <c r="R254" i="5"/>
  <c r="P254" i="5"/>
  <c r="BI253" i="5"/>
  <c r="BH253" i="5"/>
  <c r="BG253" i="5"/>
  <c r="BF253" i="5"/>
  <c r="T253" i="5"/>
  <c r="R253" i="5"/>
  <c r="P253" i="5"/>
  <c r="BI252" i="5"/>
  <c r="BH252" i="5"/>
  <c r="BG252" i="5"/>
  <c r="BF252" i="5"/>
  <c r="T252" i="5"/>
  <c r="R252" i="5"/>
  <c r="P252" i="5"/>
  <c r="BI251" i="5"/>
  <c r="BH251" i="5"/>
  <c r="BG251" i="5"/>
  <c r="BF251" i="5"/>
  <c r="T251" i="5"/>
  <c r="R251" i="5"/>
  <c r="P251" i="5"/>
  <c r="BI250" i="5"/>
  <c r="BH250" i="5"/>
  <c r="BG250" i="5"/>
  <c r="BF250" i="5"/>
  <c r="T250" i="5"/>
  <c r="R250" i="5"/>
  <c r="P250" i="5"/>
  <c r="BI249" i="5"/>
  <c r="BH249" i="5"/>
  <c r="BG249" i="5"/>
  <c r="BF249" i="5"/>
  <c r="T249" i="5"/>
  <c r="R249" i="5"/>
  <c r="P249" i="5"/>
  <c r="BI248" i="5"/>
  <c r="BH248" i="5"/>
  <c r="BG248" i="5"/>
  <c r="BF248" i="5"/>
  <c r="T248" i="5"/>
  <c r="R248" i="5"/>
  <c r="P248" i="5"/>
  <c r="BI247" i="5"/>
  <c r="BH247" i="5"/>
  <c r="BG247" i="5"/>
  <c r="BF247" i="5"/>
  <c r="T247" i="5"/>
  <c r="R247" i="5"/>
  <c r="P247" i="5"/>
  <c r="BI246" i="5"/>
  <c r="BH246" i="5"/>
  <c r="BG246" i="5"/>
  <c r="BF246" i="5"/>
  <c r="T246" i="5"/>
  <c r="R246" i="5"/>
  <c r="P246" i="5"/>
  <c r="BI245" i="5"/>
  <c r="BH245" i="5"/>
  <c r="BG245" i="5"/>
  <c r="BF245" i="5"/>
  <c r="T245" i="5"/>
  <c r="R245" i="5"/>
  <c r="P245" i="5"/>
  <c r="BI244" i="5"/>
  <c r="BH244" i="5"/>
  <c r="BG244" i="5"/>
  <c r="BF244" i="5"/>
  <c r="T244" i="5"/>
  <c r="R244" i="5"/>
  <c r="P244" i="5"/>
  <c r="BI243" i="5"/>
  <c r="BH243" i="5"/>
  <c r="BG243" i="5"/>
  <c r="BF243" i="5"/>
  <c r="T243" i="5"/>
  <c r="R243" i="5"/>
  <c r="P243" i="5"/>
  <c r="BI242" i="5"/>
  <c r="BH242" i="5"/>
  <c r="BG242" i="5"/>
  <c r="BF242" i="5"/>
  <c r="T242" i="5"/>
  <c r="R242" i="5"/>
  <c r="P242" i="5"/>
  <c r="BI241" i="5"/>
  <c r="BH241" i="5"/>
  <c r="BG241" i="5"/>
  <c r="BF241" i="5"/>
  <c r="T241" i="5"/>
  <c r="R241" i="5"/>
  <c r="P241" i="5"/>
  <c r="BI238" i="5"/>
  <c r="BH238" i="5"/>
  <c r="BG238" i="5"/>
  <c r="BF238" i="5"/>
  <c r="T238" i="5"/>
  <c r="R238" i="5"/>
  <c r="P238" i="5"/>
  <c r="BI235" i="5"/>
  <c r="BH235" i="5"/>
  <c r="BG235" i="5"/>
  <c r="BF235" i="5"/>
  <c r="T235" i="5"/>
  <c r="R235" i="5"/>
  <c r="P235" i="5"/>
  <c r="BI232" i="5"/>
  <c r="BH232" i="5"/>
  <c r="BG232" i="5"/>
  <c r="BF232" i="5"/>
  <c r="T232" i="5"/>
  <c r="R232" i="5"/>
  <c r="P232" i="5"/>
  <c r="BI229" i="5"/>
  <c r="BH229" i="5"/>
  <c r="BG229" i="5"/>
  <c r="BF229" i="5"/>
  <c r="T229" i="5"/>
  <c r="R229" i="5"/>
  <c r="P229" i="5"/>
  <c r="BI226" i="5"/>
  <c r="BH226" i="5"/>
  <c r="BG226" i="5"/>
  <c r="BF226" i="5"/>
  <c r="T226" i="5"/>
  <c r="R226" i="5"/>
  <c r="P226" i="5"/>
  <c r="BI223" i="5"/>
  <c r="BH223" i="5"/>
  <c r="BG223" i="5"/>
  <c r="BF223" i="5"/>
  <c r="T223" i="5"/>
  <c r="R223" i="5"/>
  <c r="P223" i="5"/>
  <c r="BI220" i="5"/>
  <c r="BH220" i="5"/>
  <c r="BG220" i="5"/>
  <c r="BF220" i="5"/>
  <c r="T220" i="5"/>
  <c r="R220" i="5"/>
  <c r="P220" i="5"/>
  <c r="BI217" i="5"/>
  <c r="BH217" i="5"/>
  <c r="BG217" i="5"/>
  <c r="BF217" i="5"/>
  <c r="T217" i="5"/>
  <c r="R217" i="5"/>
  <c r="P217" i="5"/>
  <c r="BI214" i="5"/>
  <c r="BH214" i="5"/>
  <c r="BG214" i="5"/>
  <c r="BF214" i="5"/>
  <c r="T214" i="5"/>
  <c r="R214" i="5"/>
  <c r="P214" i="5"/>
  <c r="BI211" i="5"/>
  <c r="BH211" i="5"/>
  <c r="BG211" i="5"/>
  <c r="BF211" i="5"/>
  <c r="T211" i="5"/>
  <c r="R211" i="5"/>
  <c r="P211" i="5"/>
  <c r="BI208" i="5"/>
  <c r="BH208" i="5"/>
  <c r="BG208" i="5"/>
  <c r="BF208" i="5"/>
  <c r="T208" i="5"/>
  <c r="R208" i="5"/>
  <c r="P208" i="5"/>
  <c r="BI205" i="5"/>
  <c r="BH205" i="5"/>
  <c r="BG205" i="5"/>
  <c r="BF205" i="5"/>
  <c r="T205" i="5"/>
  <c r="R205" i="5"/>
  <c r="P205" i="5"/>
  <c r="BI202" i="5"/>
  <c r="BH202" i="5"/>
  <c r="BG202" i="5"/>
  <c r="BF202" i="5"/>
  <c r="T202" i="5"/>
  <c r="R202" i="5"/>
  <c r="P202" i="5"/>
  <c r="BI199" i="5"/>
  <c r="BH199" i="5"/>
  <c r="BG199" i="5"/>
  <c r="BF199" i="5"/>
  <c r="T199" i="5"/>
  <c r="R199" i="5"/>
  <c r="P199" i="5"/>
  <c r="BI196" i="5"/>
  <c r="BH196" i="5"/>
  <c r="BG196" i="5"/>
  <c r="BF196" i="5"/>
  <c r="T196" i="5"/>
  <c r="R196" i="5"/>
  <c r="P196" i="5"/>
  <c r="BI193" i="5"/>
  <c r="BH193" i="5"/>
  <c r="BG193" i="5"/>
  <c r="BF193" i="5"/>
  <c r="T193" i="5"/>
  <c r="R193" i="5"/>
  <c r="P193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5" i="5"/>
  <c r="BH175" i="5"/>
  <c r="BG175" i="5"/>
  <c r="BF175" i="5"/>
  <c r="T175" i="5"/>
  <c r="R175" i="5"/>
  <c r="P175" i="5"/>
  <c r="BI172" i="5"/>
  <c r="BH172" i="5"/>
  <c r="BG172" i="5"/>
  <c r="BF172" i="5"/>
  <c r="T172" i="5"/>
  <c r="R172" i="5"/>
  <c r="P172" i="5"/>
  <c r="BI169" i="5"/>
  <c r="BH169" i="5"/>
  <c r="BG169" i="5"/>
  <c r="BF169" i="5"/>
  <c r="T169" i="5"/>
  <c r="R169" i="5"/>
  <c r="P169" i="5"/>
  <c r="BI166" i="5"/>
  <c r="BH166" i="5"/>
  <c r="BG166" i="5"/>
  <c r="BF166" i="5"/>
  <c r="T166" i="5"/>
  <c r="R166" i="5"/>
  <c r="P166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58" i="5"/>
  <c r="BH158" i="5"/>
  <c r="BG158" i="5"/>
  <c r="BF158" i="5"/>
  <c r="T158" i="5"/>
  <c r="R158" i="5"/>
  <c r="P158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38" i="5"/>
  <c r="BH138" i="5"/>
  <c r="BG138" i="5"/>
  <c r="BF138" i="5"/>
  <c r="T138" i="5"/>
  <c r="R138" i="5"/>
  <c r="P138" i="5"/>
  <c r="BI135" i="5"/>
  <c r="BH135" i="5"/>
  <c r="BG135" i="5"/>
  <c r="BF135" i="5"/>
  <c r="T135" i="5"/>
  <c r="R135" i="5"/>
  <c r="P135" i="5"/>
  <c r="BI132" i="5"/>
  <c r="BH132" i="5"/>
  <c r="BG132" i="5"/>
  <c r="BF132" i="5"/>
  <c r="T132" i="5"/>
  <c r="R132" i="5"/>
  <c r="P132" i="5"/>
  <c r="BI129" i="5"/>
  <c r="BH129" i="5"/>
  <c r="BG129" i="5"/>
  <c r="BF129" i="5"/>
  <c r="T129" i="5"/>
  <c r="R129" i="5"/>
  <c r="P129" i="5"/>
  <c r="BI126" i="5"/>
  <c r="BH126" i="5"/>
  <c r="BG126" i="5"/>
  <c r="BF126" i="5"/>
  <c r="T126" i="5"/>
  <c r="R126" i="5"/>
  <c r="P126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J116" i="5"/>
  <c r="F116" i="5"/>
  <c r="F114" i="5"/>
  <c r="E112" i="5"/>
  <c r="J91" i="5"/>
  <c r="F91" i="5"/>
  <c r="F89" i="5"/>
  <c r="E87" i="5"/>
  <c r="J24" i="5"/>
  <c r="E24" i="5"/>
  <c r="J117" i="5" s="1"/>
  <c r="J23" i="5"/>
  <c r="J18" i="5"/>
  <c r="E18" i="5"/>
  <c r="F117" i="5"/>
  <c r="J17" i="5"/>
  <c r="J12" i="5"/>
  <c r="J114" i="5"/>
  <c r="E7" i="5"/>
  <c r="E85" i="5" s="1"/>
  <c r="J37" i="4"/>
  <c r="J36" i="4"/>
  <c r="AY97" i="1" s="1"/>
  <c r="J35" i="4"/>
  <c r="AX97" i="1" s="1"/>
  <c r="BI298" i="4"/>
  <c r="BH298" i="4"/>
  <c r="BG298" i="4"/>
  <c r="BF298" i="4"/>
  <c r="T298" i="4"/>
  <c r="R298" i="4"/>
  <c r="P298" i="4"/>
  <c r="BI297" i="4"/>
  <c r="BH297" i="4"/>
  <c r="BG297" i="4"/>
  <c r="BF297" i="4"/>
  <c r="T297" i="4"/>
  <c r="R297" i="4"/>
  <c r="P297" i="4"/>
  <c r="BI296" i="4"/>
  <c r="BH296" i="4"/>
  <c r="BG296" i="4"/>
  <c r="BF296" i="4"/>
  <c r="T296" i="4"/>
  <c r="R296" i="4"/>
  <c r="P296" i="4"/>
  <c r="BI295" i="4"/>
  <c r="BH295" i="4"/>
  <c r="BG295" i="4"/>
  <c r="BF295" i="4"/>
  <c r="T295" i="4"/>
  <c r="R295" i="4"/>
  <c r="P295" i="4"/>
  <c r="BI294" i="4"/>
  <c r="BH294" i="4"/>
  <c r="BG294" i="4"/>
  <c r="BF294" i="4"/>
  <c r="T294" i="4"/>
  <c r="R294" i="4"/>
  <c r="P294" i="4"/>
  <c r="BI293" i="4"/>
  <c r="BH293" i="4"/>
  <c r="BG293" i="4"/>
  <c r="BF293" i="4"/>
  <c r="T293" i="4"/>
  <c r="R293" i="4"/>
  <c r="P293" i="4"/>
  <c r="BI291" i="4"/>
  <c r="BH291" i="4"/>
  <c r="BG291" i="4"/>
  <c r="BF291" i="4"/>
  <c r="T291" i="4"/>
  <c r="R291" i="4"/>
  <c r="P291" i="4"/>
  <c r="BI290" i="4"/>
  <c r="BH290" i="4"/>
  <c r="BG290" i="4"/>
  <c r="BF290" i="4"/>
  <c r="T290" i="4"/>
  <c r="R290" i="4"/>
  <c r="P290" i="4"/>
  <c r="BI289" i="4"/>
  <c r="BH289" i="4"/>
  <c r="BG289" i="4"/>
  <c r="BF289" i="4"/>
  <c r="T289" i="4"/>
  <c r="R289" i="4"/>
  <c r="P289" i="4"/>
  <c r="BI288" i="4"/>
  <c r="BH288" i="4"/>
  <c r="BG288" i="4"/>
  <c r="BF288" i="4"/>
  <c r="T288" i="4"/>
  <c r="R288" i="4"/>
  <c r="P288" i="4"/>
  <c r="BI287" i="4"/>
  <c r="BH287" i="4"/>
  <c r="BG287" i="4"/>
  <c r="BF287" i="4"/>
  <c r="T287" i="4"/>
  <c r="R287" i="4"/>
  <c r="P287" i="4"/>
  <c r="BI285" i="4"/>
  <c r="BH285" i="4"/>
  <c r="BG285" i="4"/>
  <c r="BF285" i="4"/>
  <c r="T285" i="4"/>
  <c r="R285" i="4"/>
  <c r="P285" i="4"/>
  <c r="BI284" i="4"/>
  <c r="BH284" i="4"/>
  <c r="BG284" i="4"/>
  <c r="BF284" i="4"/>
  <c r="T284" i="4"/>
  <c r="R284" i="4"/>
  <c r="P284" i="4"/>
  <c r="BI283" i="4"/>
  <c r="BH283" i="4"/>
  <c r="BG283" i="4"/>
  <c r="BF283" i="4"/>
  <c r="T283" i="4"/>
  <c r="R283" i="4"/>
  <c r="P283" i="4"/>
  <c r="BI282" i="4"/>
  <c r="BH282" i="4"/>
  <c r="BG282" i="4"/>
  <c r="BF282" i="4"/>
  <c r="T282" i="4"/>
  <c r="R282" i="4"/>
  <c r="P282" i="4"/>
  <c r="BI281" i="4"/>
  <c r="BH281" i="4"/>
  <c r="BG281" i="4"/>
  <c r="BF281" i="4"/>
  <c r="T281" i="4"/>
  <c r="R281" i="4"/>
  <c r="P281" i="4"/>
  <c r="BI280" i="4"/>
  <c r="BH280" i="4"/>
  <c r="BG280" i="4"/>
  <c r="BF280" i="4"/>
  <c r="T280" i="4"/>
  <c r="R280" i="4"/>
  <c r="P280" i="4"/>
  <c r="BI279" i="4"/>
  <c r="BH279" i="4"/>
  <c r="BG279" i="4"/>
  <c r="BF279" i="4"/>
  <c r="T279" i="4"/>
  <c r="R279" i="4"/>
  <c r="P279" i="4"/>
  <c r="BI278" i="4"/>
  <c r="BH278" i="4"/>
  <c r="BG278" i="4"/>
  <c r="BF278" i="4"/>
  <c r="T278" i="4"/>
  <c r="R278" i="4"/>
  <c r="P278" i="4"/>
  <c r="BI277" i="4"/>
  <c r="BH277" i="4"/>
  <c r="BG277" i="4"/>
  <c r="BF277" i="4"/>
  <c r="T277" i="4"/>
  <c r="R277" i="4"/>
  <c r="P277" i="4"/>
  <c r="BI276" i="4"/>
  <c r="BH276" i="4"/>
  <c r="BG276" i="4"/>
  <c r="BF276" i="4"/>
  <c r="T276" i="4"/>
  <c r="R276" i="4"/>
  <c r="P276" i="4"/>
  <c r="BI275" i="4"/>
  <c r="BH275" i="4"/>
  <c r="BG275" i="4"/>
  <c r="BF275" i="4"/>
  <c r="T275" i="4"/>
  <c r="R275" i="4"/>
  <c r="P275" i="4"/>
  <c r="BI274" i="4"/>
  <c r="BH274" i="4"/>
  <c r="BG274" i="4"/>
  <c r="BF274" i="4"/>
  <c r="T274" i="4"/>
  <c r="R274" i="4"/>
  <c r="P274" i="4"/>
  <c r="BI273" i="4"/>
  <c r="BH273" i="4"/>
  <c r="BG273" i="4"/>
  <c r="BF273" i="4"/>
  <c r="T273" i="4"/>
  <c r="R273" i="4"/>
  <c r="P273" i="4"/>
  <c r="BI272" i="4"/>
  <c r="BH272" i="4"/>
  <c r="BG272" i="4"/>
  <c r="BF272" i="4"/>
  <c r="T272" i="4"/>
  <c r="R272" i="4"/>
  <c r="P272" i="4"/>
  <c r="BI271" i="4"/>
  <c r="BH271" i="4"/>
  <c r="BG271" i="4"/>
  <c r="BF271" i="4"/>
  <c r="T271" i="4"/>
  <c r="R271" i="4"/>
  <c r="P271" i="4"/>
  <c r="BI270" i="4"/>
  <c r="BH270" i="4"/>
  <c r="BG270" i="4"/>
  <c r="BF270" i="4"/>
  <c r="T270" i="4"/>
  <c r="R270" i="4"/>
  <c r="P270" i="4"/>
  <c r="BI269" i="4"/>
  <c r="BH269" i="4"/>
  <c r="BG269" i="4"/>
  <c r="BF269" i="4"/>
  <c r="T269" i="4"/>
  <c r="R269" i="4"/>
  <c r="P269" i="4"/>
  <c r="BI268" i="4"/>
  <c r="BH268" i="4"/>
  <c r="BG268" i="4"/>
  <c r="BF268" i="4"/>
  <c r="T268" i="4"/>
  <c r="R268" i="4"/>
  <c r="P268" i="4"/>
  <c r="BI267" i="4"/>
  <c r="BH267" i="4"/>
  <c r="BG267" i="4"/>
  <c r="BF267" i="4"/>
  <c r="T267" i="4"/>
  <c r="R267" i="4"/>
  <c r="P267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9" i="4"/>
  <c r="BH259" i="4"/>
  <c r="BG259" i="4"/>
  <c r="BF259" i="4"/>
  <c r="T259" i="4"/>
  <c r="R259" i="4"/>
  <c r="P259" i="4"/>
  <c r="BI258" i="4"/>
  <c r="BH258" i="4"/>
  <c r="BG258" i="4"/>
  <c r="BF258" i="4"/>
  <c r="T258" i="4"/>
  <c r="R258" i="4"/>
  <c r="P258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50" i="4"/>
  <c r="BH250" i="4"/>
  <c r="BG250" i="4"/>
  <c r="BF250" i="4"/>
  <c r="T250" i="4"/>
  <c r="R250" i="4"/>
  <c r="P250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3" i="4"/>
  <c r="BH243" i="4"/>
  <c r="BG243" i="4"/>
  <c r="BF243" i="4"/>
  <c r="T243" i="4"/>
  <c r="R243" i="4"/>
  <c r="P243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1" i="4"/>
  <c r="BH211" i="4"/>
  <c r="BG211" i="4"/>
  <c r="BF211" i="4"/>
  <c r="T211" i="4"/>
  <c r="R211" i="4"/>
  <c r="P211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J122" i="4"/>
  <c r="F122" i="4"/>
  <c r="F120" i="4"/>
  <c r="E118" i="4"/>
  <c r="J91" i="4"/>
  <c r="F91" i="4"/>
  <c r="F89" i="4"/>
  <c r="E87" i="4"/>
  <c r="J24" i="4"/>
  <c r="E24" i="4"/>
  <c r="J123" i="4" s="1"/>
  <c r="J23" i="4"/>
  <c r="J18" i="4"/>
  <c r="E18" i="4"/>
  <c r="F123" i="4"/>
  <c r="J17" i="4"/>
  <c r="J12" i="4"/>
  <c r="J89" i="4"/>
  <c r="E7" i="4"/>
  <c r="E116" i="4" s="1"/>
  <c r="J37" i="3"/>
  <c r="J36" i="3"/>
  <c r="AY96" i="1" s="1"/>
  <c r="J35" i="3"/>
  <c r="AX96" i="1" s="1"/>
  <c r="BI2765" i="3"/>
  <c r="BH2765" i="3"/>
  <c r="BG2765" i="3"/>
  <c r="BF2765" i="3"/>
  <c r="T2765" i="3"/>
  <c r="T2764" i="3" s="1"/>
  <c r="R2765" i="3"/>
  <c r="R2764" i="3"/>
  <c r="P2765" i="3"/>
  <c r="P2764" i="3" s="1"/>
  <c r="BI2691" i="3"/>
  <c r="BH2691" i="3"/>
  <c r="BG2691" i="3"/>
  <c r="BF2691" i="3"/>
  <c r="T2691" i="3"/>
  <c r="R2691" i="3"/>
  <c r="R2617" i="3" s="1"/>
  <c r="P2691" i="3"/>
  <c r="P2617" i="3"/>
  <c r="BI2618" i="3"/>
  <c r="BH2618" i="3"/>
  <c r="BG2618" i="3"/>
  <c r="BF2618" i="3"/>
  <c r="T2618" i="3"/>
  <c r="T2617" i="3" s="1"/>
  <c r="R2618" i="3"/>
  <c r="P2618" i="3"/>
  <c r="BI2602" i="3"/>
  <c r="BH2602" i="3"/>
  <c r="BG2602" i="3"/>
  <c r="BF2602" i="3"/>
  <c r="T2602" i="3"/>
  <c r="R2602" i="3"/>
  <c r="R2586" i="3"/>
  <c r="P2602" i="3"/>
  <c r="BI2587" i="3"/>
  <c r="BH2587" i="3"/>
  <c r="BG2587" i="3"/>
  <c r="BF2587" i="3"/>
  <c r="T2587" i="3"/>
  <c r="T2586" i="3" s="1"/>
  <c r="R2587" i="3"/>
  <c r="P2587" i="3"/>
  <c r="P2586" i="3" s="1"/>
  <c r="BI2568" i="3"/>
  <c r="BH2568" i="3"/>
  <c r="BG2568" i="3"/>
  <c r="BF2568" i="3"/>
  <c r="T2568" i="3"/>
  <c r="R2568" i="3"/>
  <c r="P2568" i="3"/>
  <c r="BI2562" i="3"/>
  <c r="BH2562" i="3"/>
  <c r="BG2562" i="3"/>
  <c r="BF2562" i="3"/>
  <c r="T2562" i="3"/>
  <c r="R2562" i="3"/>
  <c r="P2562" i="3"/>
  <c r="BI2554" i="3"/>
  <c r="BH2554" i="3"/>
  <c r="BG2554" i="3"/>
  <c r="BF2554" i="3"/>
  <c r="T2554" i="3"/>
  <c r="R2554" i="3"/>
  <c r="P2554" i="3"/>
  <c r="BI2549" i="3"/>
  <c r="BH2549" i="3"/>
  <c r="BG2549" i="3"/>
  <c r="BF2549" i="3"/>
  <c r="T2549" i="3"/>
  <c r="R2549" i="3"/>
  <c r="P2549" i="3"/>
  <c r="BI2529" i="3"/>
  <c r="BH2529" i="3"/>
  <c r="BG2529" i="3"/>
  <c r="BF2529" i="3"/>
  <c r="T2529" i="3"/>
  <c r="R2529" i="3"/>
  <c r="P2529" i="3"/>
  <c r="BI2516" i="3"/>
  <c r="BH2516" i="3"/>
  <c r="BG2516" i="3"/>
  <c r="BF2516" i="3"/>
  <c r="T2516" i="3"/>
  <c r="R2516" i="3"/>
  <c r="P2516" i="3"/>
  <c r="BI2513" i="3"/>
  <c r="BH2513" i="3"/>
  <c r="BG2513" i="3"/>
  <c r="BF2513" i="3"/>
  <c r="T2513" i="3"/>
  <c r="R2513" i="3"/>
  <c r="P2513" i="3"/>
  <c r="BI2510" i="3"/>
  <c r="BH2510" i="3"/>
  <c r="BG2510" i="3"/>
  <c r="BF2510" i="3"/>
  <c r="T2510" i="3"/>
  <c r="R2510" i="3"/>
  <c r="P2510" i="3"/>
  <c r="BI2507" i="3"/>
  <c r="BH2507" i="3"/>
  <c r="BG2507" i="3"/>
  <c r="BF2507" i="3"/>
  <c r="T2507" i="3"/>
  <c r="R2507" i="3"/>
  <c r="P2507" i="3"/>
  <c r="BI2504" i="3"/>
  <c r="BH2504" i="3"/>
  <c r="BG2504" i="3"/>
  <c r="BF2504" i="3"/>
  <c r="T2504" i="3"/>
  <c r="R2504" i="3"/>
  <c r="P2504" i="3"/>
  <c r="BI2501" i="3"/>
  <c r="BH2501" i="3"/>
  <c r="BG2501" i="3"/>
  <c r="BF2501" i="3"/>
  <c r="T2501" i="3"/>
  <c r="R2501" i="3"/>
  <c r="P2501" i="3"/>
  <c r="BI2494" i="3"/>
  <c r="BH2494" i="3"/>
  <c r="BG2494" i="3"/>
  <c r="BF2494" i="3"/>
  <c r="T2494" i="3"/>
  <c r="R2494" i="3"/>
  <c r="P2494" i="3"/>
  <c r="BI2487" i="3"/>
  <c r="BH2487" i="3"/>
  <c r="BG2487" i="3"/>
  <c r="BF2487" i="3"/>
  <c r="T2487" i="3"/>
  <c r="R2487" i="3"/>
  <c r="P2487" i="3"/>
  <c r="BI2480" i="3"/>
  <c r="BH2480" i="3"/>
  <c r="BG2480" i="3"/>
  <c r="BF2480" i="3"/>
  <c r="T2480" i="3"/>
  <c r="R2480" i="3"/>
  <c r="P2480" i="3"/>
  <c r="BI2473" i="3"/>
  <c r="BH2473" i="3"/>
  <c r="BG2473" i="3"/>
  <c r="BF2473" i="3"/>
  <c r="T2473" i="3"/>
  <c r="R2473" i="3"/>
  <c r="P2473" i="3"/>
  <c r="BI2466" i="3"/>
  <c r="BH2466" i="3"/>
  <c r="BG2466" i="3"/>
  <c r="BF2466" i="3"/>
  <c r="T2466" i="3"/>
  <c r="R2466" i="3"/>
  <c r="P2466" i="3"/>
  <c r="BI2459" i="3"/>
  <c r="BH2459" i="3"/>
  <c r="BG2459" i="3"/>
  <c r="BF2459" i="3"/>
  <c r="T2459" i="3"/>
  <c r="R2459" i="3"/>
  <c r="P2459" i="3"/>
  <c r="BI2454" i="3"/>
  <c r="BH2454" i="3"/>
  <c r="BG2454" i="3"/>
  <c r="BF2454" i="3"/>
  <c r="T2454" i="3"/>
  <c r="R2454" i="3"/>
  <c r="P2454" i="3"/>
  <c r="BI2449" i="3"/>
  <c r="BH2449" i="3"/>
  <c r="BG2449" i="3"/>
  <c r="BF2449" i="3"/>
  <c r="T2449" i="3"/>
  <c r="R2449" i="3"/>
  <c r="P2449" i="3"/>
  <c r="BI2447" i="3"/>
  <c r="BH2447" i="3"/>
  <c r="BG2447" i="3"/>
  <c r="BF2447" i="3"/>
  <c r="T2447" i="3"/>
  <c r="R2447" i="3"/>
  <c r="P2447" i="3"/>
  <c r="BI2427" i="3"/>
  <c r="BH2427" i="3"/>
  <c r="BG2427" i="3"/>
  <c r="BF2427" i="3"/>
  <c r="T2427" i="3"/>
  <c r="R2427" i="3"/>
  <c r="P2427" i="3"/>
  <c r="BI2400" i="3"/>
  <c r="BH2400" i="3"/>
  <c r="BG2400" i="3"/>
  <c r="BF2400" i="3"/>
  <c r="T2400" i="3"/>
  <c r="R2400" i="3"/>
  <c r="P2400" i="3"/>
  <c r="BI2374" i="3"/>
  <c r="BH2374" i="3"/>
  <c r="BG2374" i="3"/>
  <c r="BF2374" i="3"/>
  <c r="T2374" i="3"/>
  <c r="R2374" i="3"/>
  <c r="P2374" i="3"/>
  <c r="BI2349" i="3"/>
  <c r="BH2349" i="3"/>
  <c r="BG2349" i="3"/>
  <c r="BF2349" i="3"/>
  <c r="T2349" i="3"/>
  <c r="R2349" i="3"/>
  <c r="P2349" i="3"/>
  <c r="BI2344" i="3"/>
  <c r="BH2344" i="3"/>
  <c r="BG2344" i="3"/>
  <c r="BF2344" i="3"/>
  <c r="T2344" i="3"/>
  <c r="T2343" i="3"/>
  <c r="R2344" i="3"/>
  <c r="R2343" i="3" s="1"/>
  <c r="P2344" i="3"/>
  <c r="P2343" i="3" s="1"/>
  <c r="BI2342" i="3"/>
  <c r="BH2342" i="3"/>
  <c r="BG2342" i="3"/>
  <c r="BF2342" i="3"/>
  <c r="T2342" i="3"/>
  <c r="R2342" i="3"/>
  <c r="P2342" i="3"/>
  <c r="BI2340" i="3"/>
  <c r="BH2340" i="3"/>
  <c r="BG2340" i="3"/>
  <c r="BF2340" i="3"/>
  <c r="T2340" i="3"/>
  <c r="R2340" i="3"/>
  <c r="P2340" i="3"/>
  <c r="BI2338" i="3"/>
  <c r="BH2338" i="3"/>
  <c r="BG2338" i="3"/>
  <c r="BF2338" i="3"/>
  <c r="T2338" i="3"/>
  <c r="R2338" i="3"/>
  <c r="P2338" i="3"/>
  <c r="BI2336" i="3"/>
  <c r="BH2336" i="3"/>
  <c r="BG2336" i="3"/>
  <c r="BF2336" i="3"/>
  <c r="T2336" i="3"/>
  <c r="R2336" i="3"/>
  <c r="P2336" i="3"/>
  <c r="BI2334" i="3"/>
  <c r="BH2334" i="3"/>
  <c r="BG2334" i="3"/>
  <c r="BF2334" i="3"/>
  <c r="T2334" i="3"/>
  <c r="R2334" i="3"/>
  <c r="P2334" i="3"/>
  <c r="BI2332" i="3"/>
  <c r="BH2332" i="3"/>
  <c r="BG2332" i="3"/>
  <c r="BF2332" i="3"/>
  <c r="T2332" i="3"/>
  <c r="R2332" i="3"/>
  <c r="P2332" i="3"/>
  <c r="BI2330" i="3"/>
  <c r="BH2330" i="3"/>
  <c r="BG2330" i="3"/>
  <c r="BF2330" i="3"/>
  <c r="T2330" i="3"/>
  <c r="R2330" i="3"/>
  <c r="P2330" i="3"/>
  <c r="BI2327" i="3"/>
  <c r="BH2327" i="3"/>
  <c r="BG2327" i="3"/>
  <c r="BF2327" i="3"/>
  <c r="T2327" i="3"/>
  <c r="R2327" i="3"/>
  <c r="P2327" i="3"/>
  <c r="BI2318" i="3"/>
  <c r="BH2318" i="3"/>
  <c r="BG2318" i="3"/>
  <c r="BF2318" i="3"/>
  <c r="T2318" i="3"/>
  <c r="R2318" i="3"/>
  <c r="P2318" i="3"/>
  <c r="BI2311" i="3"/>
  <c r="BH2311" i="3"/>
  <c r="BG2311" i="3"/>
  <c r="BF2311" i="3"/>
  <c r="T2311" i="3"/>
  <c r="R2311" i="3"/>
  <c r="P2311" i="3"/>
  <c r="BI2306" i="3"/>
  <c r="BH2306" i="3"/>
  <c r="BG2306" i="3"/>
  <c r="BF2306" i="3"/>
  <c r="T2306" i="3"/>
  <c r="R2306" i="3"/>
  <c r="P2306" i="3"/>
  <c r="BI2299" i="3"/>
  <c r="BH2299" i="3"/>
  <c r="BG2299" i="3"/>
  <c r="BF2299" i="3"/>
  <c r="T2299" i="3"/>
  <c r="R2299" i="3"/>
  <c r="P2299" i="3"/>
  <c r="BI2294" i="3"/>
  <c r="BH2294" i="3"/>
  <c r="BG2294" i="3"/>
  <c r="BF2294" i="3"/>
  <c r="T2294" i="3"/>
  <c r="R2294" i="3"/>
  <c r="P2294" i="3"/>
  <c r="BI2288" i="3"/>
  <c r="BH2288" i="3"/>
  <c r="BG2288" i="3"/>
  <c r="BF2288" i="3"/>
  <c r="T2288" i="3"/>
  <c r="R2288" i="3"/>
  <c r="P2288" i="3"/>
  <c r="BI2285" i="3"/>
  <c r="BH2285" i="3"/>
  <c r="BG2285" i="3"/>
  <c r="BF2285" i="3"/>
  <c r="T2285" i="3"/>
  <c r="R2285" i="3"/>
  <c r="P2285" i="3"/>
  <c r="BI2282" i="3"/>
  <c r="BH2282" i="3"/>
  <c r="BG2282" i="3"/>
  <c r="BF2282" i="3"/>
  <c r="T2282" i="3"/>
  <c r="R2282" i="3"/>
  <c r="P2282" i="3"/>
  <c r="BI2279" i="3"/>
  <c r="BH2279" i="3"/>
  <c r="BG2279" i="3"/>
  <c r="BF2279" i="3"/>
  <c r="T2279" i="3"/>
  <c r="R2279" i="3"/>
  <c r="P2279" i="3"/>
  <c r="BI2275" i="3"/>
  <c r="BH2275" i="3"/>
  <c r="BG2275" i="3"/>
  <c r="BF2275" i="3"/>
  <c r="T2275" i="3"/>
  <c r="R2275" i="3"/>
  <c r="P2275" i="3"/>
  <c r="BI2268" i="3"/>
  <c r="BH2268" i="3"/>
  <c r="BG2268" i="3"/>
  <c r="BF2268" i="3"/>
  <c r="T2268" i="3"/>
  <c r="R2268" i="3"/>
  <c r="P2268" i="3"/>
  <c r="BI2263" i="3"/>
  <c r="BH2263" i="3"/>
  <c r="BG2263" i="3"/>
  <c r="BF2263" i="3"/>
  <c r="T2263" i="3"/>
  <c r="R2263" i="3"/>
  <c r="P2263" i="3"/>
  <c r="BI2257" i="3"/>
  <c r="BH2257" i="3"/>
  <c r="BG2257" i="3"/>
  <c r="BF2257" i="3"/>
  <c r="T2257" i="3"/>
  <c r="R2257" i="3"/>
  <c r="P2257" i="3"/>
  <c r="BI2254" i="3"/>
  <c r="BH2254" i="3"/>
  <c r="BG2254" i="3"/>
  <c r="BF2254" i="3"/>
  <c r="T2254" i="3"/>
  <c r="R2254" i="3"/>
  <c r="P2254" i="3"/>
  <c r="BI2251" i="3"/>
  <c r="BH2251" i="3"/>
  <c r="BG2251" i="3"/>
  <c r="BF2251" i="3"/>
  <c r="T2251" i="3"/>
  <c r="R2251" i="3"/>
  <c r="P2251" i="3"/>
  <c r="BI2246" i="3"/>
  <c r="BH2246" i="3"/>
  <c r="BG2246" i="3"/>
  <c r="BF2246" i="3"/>
  <c r="T2246" i="3"/>
  <c r="R2246" i="3"/>
  <c r="P2246" i="3"/>
  <c r="BI2242" i="3"/>
  <c r="BH2242" i="3"/>
  <c r="BG2242" i="3"/>
  <c r="BF2242" i="3"/>
  <c r="T2242" i="3"/>
  <c r="R2242" i="3"/>
  <c r="P2242" i="3"/>
  <c r="BI2238" i="3"/>
  <c r="BH2238" i="3"/>
  <c r="BG2238" i="3"/>
  <c r="BF2238" i="3"/>
  <c r="T2238" i="3"/>
  <c r="R2238" i="3"/>
  <c r="P2238" i="3"/>
  <c r="BI2231" i="3"/>
  <c r="BH2231" i="3"/>
  <c r="BG2231" i="3"/>
  <c r="BF2231" i="3"/>
  <c r="T2231" i="3"/>
  <c r="R2231" i="3"/>
  <c r="P2231" i="3"/>
  <c r="BI2228" i="3"/>
  <c r="BH2228" i="3"/>
  <c r="BG2228" i="3"/>
  <c r="BF2228" i="3"/>
  <c r="T2228" i="3"/>
  <c r="R2228" i="3"/>
  <c r="P2228" i="3"/>
  <c r="BI2225" i="3"/>
  <c r="BH2225" i="3"/>
  <c r="BG2225" i="3"/>
  <c r="BF2225" i="3"/>
  <c r="T2225" i="3"/>
  <c r="R2225" i="3"/>
  <c r="P2225" i="3"/>
  <c r="BI2222" i="3"/>
  <c r="BH2222" i="3"/>
  <c r="BG2222" i="3"/>
  <c r="BF2222" i="3"/>
  <c r="T2222" i="3"/>
  <c r="R2222" i="3"/>
  <c r="P2222" i="3"/>
  <c r="BI2219" i="3"/>
  <c r="BH2219" i="3"/>
  <c r="BG2219" i="3"/>
  <c r="BF2219" i="3"/>
  <c r="T2219" i="3"/>
  <c r="R2219" i="3"/>
  <c r="P2219" i="3"/>
  <c r="BI2216" i="3"/>
  <c r="BH2216" i="3"/>
  <c r="BG2216" i="3"/>
  <c r="BF2216" i="3"/>
  <c r="T2216" i="3"/>
  <c r="R2216" i="3"/>
  <c r="P2216" i="3"/>
  <c r="BI2213" i="3"/>
  <c r="BH2213" i="3"/>
  <c r="BG2213" i="3"/>
  <c r="BF2213" i="3"/>
  <c r="T2213" i="3"/>
  <c r="R2213" i="3"/>
  <c r="P2213" i="3"/>
  <c r="BI2210" i="3"/>
  <c r="BH2210" i="3"/>
  <c r="BG2210" i="3"/>
  <c r="BF2210" i="3"/>
  <c r="T2210" i="3"/>
  <c r="R2210" i="3"/>
  <c r="P2210" i="3"/>
  <c r="BI2207" i="3"/>
  <c r="BH2207" i="3"/>
  <c r="BG2207" i="3"/>
  <c r="BF2207" i="3"/>
  <c r="T2207" i="3"/>
  <c r="R2207" i="3"/>
  <c r="P2207" i="3"/>
  <c r="BI2204" i="3"/>
  <c r="BH2204" i="3"/>
  <c r="BG2204" i="3"/>
  <c r="BF2204" i="3"/>
  <c r="T2204" i="3"/>
  <c r="R2204" i="3"/>
  <c r="P2204" i="3"/>
  <c r="BI2200" i="3"/>
  <c r="BH2200" i="3"/>
  <c r="BG2200" i="3"/>
  <c r="BF2200" i="3"/>
  <c r="T2200" i="3"/>
  <c r="R2200" i="3"/>
  <c r="P2200" i="3"/>
  <c r="BI2198" i="3"/>
  <c r="BH2198" i="3"/>
  <c r="BG2198" i="3"/>
  <c r="BF2198" i="3"/>
  <c r="T2198" i="3"/>
  <c r="R2198" i="3"/>
  <c r="P2198" i="3"/>
  <c r="BI2196" i="3"/>
  <c r="BH2196" i="3"/>
  <c r="BG2196" i="3"/>
  <c r="BF2196" i="3"/>
  <c r="T2196" i="3"/>
  <c r="R2196" i="3"/>
  <c r="P2196" i="3"/>
  <c r="BI2194" i="3"/>
  <c r="BH2194" i="3"/>
  <c r="BG2194" i="3"/>
  <c r="BF2194" i="3"/>
  <c r="T2194" i="3"/>
  <c r="R2194" i="3"/>
  <c r="P2194" i="3"/>
  <c r="BI2192" i="3"/>
  <c r="BH2192" i="3"/>
  <c r="BG2192" i="3"/>
  <c r="BF2192" i="3"/>
  <c r="T2192" i="3"/>
  <c r="R2192" i="3"/>
  <c r="P2192" i="3"/>
  <c r="BI2189" i="3"/>
  <c r="BH2189" i="3"/>
  <c r="BG2189" i="3"/>
  <c r="BF2189" i="3"/>
  <c r="T2189" i="3"/>
  <c r="R2189" i="3"/>
  <c r="P2189" i="3"/>
  <c r="BI2187" i="3"/>
  <c r="BH2187" i="3"/>
  <c r="BG2187" i="3"/>
  <c r="BF2187" i="3"/>
  <c r="T2187" i="3"/>
  <c r="R2187" i="3"/>
  <c r="P2187" i="3"/>
  <c r="BI2185" i="3"/>
  <c r="BH2185" i="3"/>
  <c r="BG2185" i="3"/>
  <c r="BF2185" i="3"/>
  <c r="T2185" i="3"/>
  <c r="R2185" i="3"/>
  <c r="P2185" i="3"/>
  <c r="BI2183" i="3"/>
  <c r="BH2183" i="3"/>
  <c r="BG2183" i="3"/>
  <c r="BF2183" i="3"/>
  <c r="T2183" i="3"/>
  <c r="R2183" i="3"/>
  <c r="P2183" i="3"/>
  <c r="BI2181" i="3"/>
  <c r="BH2181" i="3"/>
  <c r="BG2181" i="3"/>
  <c r="BF2181" i="3"/>
  <c r="T2181" i="3"/>
  <c r="R2181" i="3"/>
  <c r="P2181" i="3"/>
  <c r="BI2179" i="3"/>
  <c r="BH2179" i="3"/>
  <c r="BG2179" i="3"/>
  <c r="BF2179" i="3"/>
  <c r="T2179" i="3"/>
  <c r="R2179" i="3"/>
  <c r="P2179" i="3"/>
  <c r="BI2177" i="3"/>
  <c r="BH2177" i="3"/>
  <c r="BG2177" i="3"/>
  <c r="BF2177" i="3"/>
  <c r="T2177" i="3"/>
  <c r="R2177" i="3"/>
  <c r="P2177" i="3"/>
  <c r="BI2168" i="3"/>
  <c r="BH2168" i="3"/>
  <c r="BG2168" i="3"/>
  <c r="BF2168" i="3"/>
  <c r="T2168" i="3"/>
  <c r="R2168" i="3"/>
  <c r="P2168" i="3"/>
  <c r="BI2159" i="3"/>
  <c r="BH2159" i="3"/>
  <c r="BG2159" i="3"/>
  <c r="BF2159" i="3"/>
  <c r="T2159" i="3"/>
  <c r="R2159" i="3"/>
  <c r="P2159" i="3"/>
  <c r="BI2156" i="3"/>
  <c r="BH2156" i="3"/>
  <c r="BG2156" i="3"/>
  <c r="BF2156" i="3"/>
  <c r="T2156" i="3"/>
  <c r="R2156" i="3"/>
  <c r="P2156" i="3"/>
  <c r="BI2154" i="3"/>
  <c r="BH2154" i="3"/>
  <c r="BG2154" i="3"/>
  <c r="BF2154" i="3"/>
  <c r="T2154" i="3"/>
  <c r="R2154" i="3"/>
  <c r="P2154" i="3"/>
  <c r="BI2152" i="3"/>
  <c r="BH2152" i="3"/>
  <c r="BG2152" i="3"/>
  <c r="BF2152" i="3"/>
  <c r="T2152" i="3"/>
  <c r="R2152" i="3"/>
  <c r="P2152" i="3"/>
  <c r="BI2149" i="3"/>
  <c r="BH2149" i="3"/>
  <c r="BG2149" i="3"/>
  <c r="BF2149" i="3"/>
  <c r="T2149" i="3"/>
  <c r="R2149" i="3"/>
  <c r="P2149" i="3"/>
  <c r="BI2143" i="3"/>
  <c r="BH2143" i="3"/>
  <c r="BG2143" i="3"/>
  <c r="BF2143" i="3"/>
  <c r="T2143" i="3"/>
  <c r="R2143" i="3"/>
  <c r="P2143" i="3"/>
  <c r="BI2140" i="3"/>
  <c r="BH2140" i="3"/>
  <c r="BG2140" i="3"/>
  <c r="BF2140" i="3"/>
  <c r="T2140" i="3"/>
  <c r="R2140" i="3"/>
  <c r="P2140" i="3"/>
  <c r="BI2137" i="3"/>
  <c r="BH2137" i="3"/>
  <c r="BG2137" i="3"/>
  <c r="BF2137" i="3"/>
  <c r="T2137" i="3"/>
  <c r="R2137" i="3"/>
  <c r="P2137" i="3"/>
  <c r="BI2134" i="3"/>
  <c r="BH2134" i="3"/>
  <c r="BG2134" i="3"/>
  <c r="BF2134" i="3"/>
  <c r="T2134" i="3"/>
  <c r="R2134" i="3"/>
  <c r="P2134" i="3"/>
  <c r="BI2131" i="3"/>
  <c r="BH2131" i="3"/>
  <c r="BG2131" i="3"/>
  <c r="BF2131" i="3"/>
  <c r="T2131" i="3"/>
  <c r="R2131" i="3"/>
  <c r="P2131" i="3"/>
  <c r="BI2127" i="3"/>
  <c r="BH2127" i="3"/>
  <c r="BG2127" i="3"/>
  <c r="BF2127" i="3"/>
  <c r="T2127" i="3"/>
  <c r="R2127" i="3"/>
  <c r="P2127" i="3"/>
  <c r="BI2123" i="3"/>
  <c r="BH2123" i="3"/>
  <c r="BG2123" i="3"/>
  <c r="BF2123" i="3"/>
  <c r="T2123" i="3"/>
  <c r="R2123" i="3"/>
  <c r="P2123" i="3"/>
  <c r="BI2121" i="3"/>
  <c r="BH2121" i="3"/>
  <c r="BG2121" i="3"/>
  <c r="BF2121" i="3"/>
  <c r="T2121" i="3"/>
  <c r="R2121" i="3"/>
  <c r="P2121" i="3"/>
  <c r="BI2052" i="3"/>
  <c r="BH2052" i="3"/>
  <c r="BG2052" i="3"/>
  <c r="BF2052" i="3"/>
  <c r="T2052" i="3"/>
  <c r="R2052" i="3"/>
  <c r="P2052" i="3"/>
  <c r="BI2048" i="3"/>
  <c r="BH2048" i="3"/>
  <c r="BG2048" i="3"/>
  <c r="BF2048" i="3"/>
  <c r="T2048" i="3"/>
  <c r="R2048" i="3"/>
  <c r="P2048" i="3"/>
  <c r="BI2044" i="3"/>
  <c r="BH2044" i="3"/>
  <c r="BG2044" i="3"/>
  <c r="BF2044" i="3"/>
  <c r="T2044" i="3"/>
  <c r="R2044" i="3"/>
  <c r="P2044" i="3"/>
  <c r="BI2040" i="3"/>
  <c r="BH2040" i="3"/>
  <c r="BG2040" i="3"/>
  <c r="BF2040" i="3"/>
  <c r="T2040" i="3"/>
  <c r="R2040" i="3"/>
  <c r="P2040" i="3"/>
  <c r="BI2036" i="3"/>
  <c r="BH2036" i="3"/>
  <c r="BG2036" i="3"/>
  <c r="BF2036" i="3"/>
  <c r="T2036" i="3"/>
  <c r="R2036" i="3"/>
  <c r="P2036" i="3"/>
  <c r="BI2034" i="3"/>
  <c r="BH2034" i="3"/>
  <c r="BG2034" i="3"/>
  <c r="BF2034" i="3"/>
  <c r="T2034" i="3"/>
  <c r="R2034" i="3"/>
  <c r="P2034" i="3"/>
  <c r="BI2032" i="3"/>
  <c r="BH2032" i="3"/>
  <c r="BG2032" i="3"/>
  <c r="BF2032" i="3"/>
  <c r="T2032" i="3"/>
  <c r="R2032" i="3"/>
  <c r="P2032" i="3"/>
  <c r="BI2030" i="3"/>
  <c r="BH2030" i="3"/>
  <c r="BG2030" i="3"/>
  <c r="BF2030" i="3"/>
  <c r="T2030" i="3"/>
  <c r="R2030" i="3"/>
  <c r="P2030" i="3"/>
  <c r="BI2028" i="3"/>
  <c r="BH2028" i="3"/>
  <c r="BG2028" i="3"/>
  <c r="BF2028" i="3"/>
  <c r="T2028" i="3"/>
  <c r="R2028" i="3"/>
  <c r="P2028" i="3"/>
  <c r="BI2026" i="3"/>
  <c r="BH2026" i="3"/>
  <c r="BG2026" i="3"/>
  <c r="BF2026" i="3"/>
  <c r="T2026" i="3"/>
  <c r="R2026" i="3"/>
  <c r="P2026" i="3"/>
  <c r="BI2024" i="3"/>
  <c r="BH2024" i="3"/>
  <c r="BG2024" i="3"/>
  <c r="BF2024" i="3"/>
  <c r="T2024" i="3"/>
  <c r="R2024" i="3"/>
  <c r="P2024" i="3"/>
  <c r="BI2022" i="3"/>
  <c r="BH2022" i="3"/>
  <c r="BG2022" i="3"/>
  <c r="BF2022" i="3"/>
  <c r="T2022" i="3"/>
  <c r="R2022" i="3"/>
  <c r="P2022" i="3"/>
  <c r="BI1986" i="3"/>
  <c r="BH1986" i="3"/>
  <c r="BG1986" i="3"/>
  <c r="BF1986" i="3"/>
  <c r="T1986" i="3"/>
  <c r="R1986" i="3"/>
  <c r="P1986" i="3"/>
  <c r="BI1965" i="3"/>
  <c r="BH1965" i="3"/>
  <c r="BG1965" i="3"/>
  <c r="BF1965" i="3"/>
  <c r="T1965" i="3"/>
  <c r="R1965" i="3"/>
  <c r="P1965" i="3"/>
  <c r="BI1963" i="3"/>
  <c r="BH1963" i="3"/>
  <c r="BG1963" i="3"/>
  <c r="BF1963" i="3"/>
  <c r="T1963" i="3"/>
  <c r="R1963" i="3"/>
  <c r="P1963" i="3"/>
  <c r="BI1961" i="3"/>
  <c r="BH1961" i="3"/>
  <c r="BG1961" i="3"/>
  <c r="BF1961" i="3"/>
  <c r="T1961" i="3"/>
  <c r="R1961" i="3"/>
  <c r="P1961" i="3"/>
  <c r="BI1959" i="3"/>
  <c r="BH1959" i="3"/>
  <c r="BG1959" i="3"/>
  <c r="BF1959" i="3"/>
  <c r="T1959" i="3"/>
  <c r="R1959" i="3"/>
  <c r="P1959" i="3"/>
  <c r="BI1957" i="3"/>
  <c r="BH1957" i="3"/>
  <c r="BG1957" i="3"/>
  <c r="BF1957" i="3"/>
  <c r="T1957" i="3"/>
  <c r="R1957" i="3"/>
  <c r="P1957" i="3"/>
  <c r="BI1955" i="3"/>
  <c r="BH1955" i="3"/>
  <c r="BG1955" i="3"/>
  <c r="BF1955" i="3"/>
  <c r="T1955" i="3"/>
  <c r="R1955" i="3"/>
  <c r="P1955" i="3"/>
  <c r="BI1953" i="3"/>
  <c r="BH1953" i="3"/>
  <c r="BG1953" i="3"/>
  <c r="BF1953" i="3"/>
  <c r="T1953" i="3"/>
  <c r="R1953" i="3"/>
  <c r="P1953" i="3"/>
  <c r="BI1951" i="3"/>
  <c r="BH1951" i="3"/>
  <c r="BG1951" i="3"/>
  <c r="BF1951" i="3"/>
  <c r="T1951" i="3"/>
  <c r="R1951" i="3"/>
  <c r="P1951" i="3"/>
  <c r="BI1949" i="3"/>
  <c r="BH1949" i="3"/>
  <c r="BG1949" i="3"/>
  <c r="BF1949" i="3"/>
  <c r="T1949" i="3"/>
  <c r="R1949" i="3"/>
  <c r="P1949" i="3"/>
  <c r="BI1939" i="3"/>
  <c r="BH1939" i="3"/>
  <c r="BG1939" i="3"/>
  <c r="BF1939" i="3"/>
  <c r="T1939" i="3"/>
  <c r="R1939" i="3"/>
  <c r="P1939" i="3"/>
  <c r="BI1937" i="3"/>
  <c r="BH1937" i="3"/>
  <c r="BG1937" i="3"/>
  <c r="BF1937" i="3"/>
  <c r="T1937" i="3"/>
  <c r="R1937" i="3"/>
  <c r="P1937" i="3"/>
  <c r="BI1935" i="3"/>
  <c r="BH1935" i="3"/>
  <c r="BG1935" i="3"/>
  <c r="BF1935" i="3"/>
  <c r="T1935" i="3"/>
  <c r="R1935" i="3"/>
  <c r="P1935" i="3"/>
  <c r="BI1931" i="3"/>
  <c r="BH1931" i="3"/>
  <c r="BG1931" i="3"/>
  <c r="BF1931" i="3"/>
  <c r="T1931" i="3"/>
  <c r="R1931" i="3"/>
  <c r="P1931" i="3"/>
  <c r="BI1929" i="3"/>
  <c r="BH1929" i="3"/>
  <c r="BG1929" i="3"/>
  <c r="BF1929" i="3"/>
  <c r="T1929" i="3"/>
  <c r="R1929" i="3"/>
  <c r="P1929" i="3"/>
  <c r="BI1927" i="3"/>
  <c r="BH1927" i="3"/>
  <c r="BG1927" i="3"/>
  <c r="BF1927" i="3"/>
  <c r="T1927" i="3"/>
  <c r="R1927" i="3"/>
  <c r="P1927" i="3"/>
  <c r="BI1925" i="3"/>
  <c r="BH1925" i="3"/>
  <c r="BG1925" i="3"/>
  <c r="BF1925" i="3"/>
  <c r="T1925" i="3"/>
  <c r="R1925" i="3"/>
  <c r="P1925" i="3"/>
  <c r="BI1923" i="3"/>
  <c r="BH1923" i="3"/>
  <c r="BG1923" i="3"/>
  <c r="BF1923" i="3"/>
  <c r="T1923" i="3"/>
  <c r="R1923" i="3"/>
  <c r="P1923" i="3"/>
  <c r="BI1921" i="3"/>
  <c r="BH1921" i="3"/>
  <c r="BG1921" i="3"/>
  <c r="BF1921" i="3"/>
  <c r="T1921" i="3"/>
  <c r="R1921" i="3"/>
  <c r="P1921" i="3"/>
  <c r="BI1919" i="3"/>
  <c r="BH1919" i="3"/>
  <c r="BG1919" i="3"/>
  <c r="BF1919" i="3"/>
  <c r="T1919" i="3"/>
  <c r="R1919" i="3"/>
  <c r="P1919" i="3"/>
  <c r="BI1917" i="3"/>
  <c r="BH1917" i="3"/>
  <c r="BG1917" i="3"/>
  <c r="BF1917" i="3"/>
  <c r="T1917" i="3"/>
  <c r="R1917" i="3"/>
  <c r="P1917" i="3"/>
  <c r="BI1915" i="3"/>
  <c r="BH1915" i="3"/>
  <c r="BG1915" i="3"/>
  <c r="BF1915" i="3"/>
  <c r="T1915" i="3"/>
  <c r="R1915" i="3"/>
  <c r="P1915" i="3"/>
  <c r="BI1913" i="3"/>
  <c r="BH1913" i="3"/>
  <c r="BG1913" i="3"/>
  <c r="BF1913" i="3"/>
  <c r="T1913" i="3"/>
  <c r="R1913" i="3"/>
  <c r="P1913" i="3"/>
  <c r="BI1911" i="3"/>
  <c r="BH1911" i="3"/>
  <c r="BG1911" i="3"/>
  <c r="BF1911" i="3"/>
  <c r="T1911" i="3"/>
  <c r="R1911" i="3"/>
  <c r="P1911" i="3"/>
  <c r="BI1909" i="3"/>
  <c r="BH1909" i="3"/>
  <c r="BG1909" i="3"/>
  <c r="BF1909" i="3"/>
  <c r="T1909" i="3"/>
  <c r="R1909" i="3"/>
  <c r="P1909" i="3"/>
  <c r="BI1907" i="3"/>
  <c r="BH1907" i="3"/>
  <c r="BG1907" i="3"/>
  <c r="BF1907" i="3"/>
  <c r="T1907" i="3"/>
  <c r="R1907" i="3"/>
  <c r="P1907" i="3"/>
  <c r="BI1905" i="3"/>
  <c r="BH1905" i="3"/>
  <c r="BG1905" i="3"/>
  <c r="BF1905" i="3"/>
  <c r="T1905" i="3"/>
  <c r="R1905" i="3"/>
  <c r="P1905" i="3"/>
  <c r="BI1903" i="3"/>
  <c r="BH1903" i="3"/>
  <c r="BG1903" i="3"/>
  <c r="BF1903" i="3"/>
  <c r="T1903" i="3"/>
  <c r="R1903" i="3"/>
  <c r="P1903" i="3"/>
  <c r="BI1901" i="3"/>
  <c r="BH1901" i="3"/>
  <c r="BG1901" i="3"/>
  <c r="BF1901" i="3"/>
  <c r="T1901" i="3"/>
  <c r="R1901" i="3"/>
  <c r="P1901" i="3"/>
  <c r="BI1899" i="3"/>
  <c r="BH1899" i="3"/>
  <c r="BG1899" i="3"/>
  <c r="BF1899" i="3"/>
  <c r="T1899" i="3"/>
  <c r="R1899" i="3"/>
  <c r="P1899" i="3"/>
  <c r="BI1897" i="3"/>
  <c r="BH1897" i="3"/>
  <c r="BG1897" i="3"/>
  <c r="BF1897" i="3"/>
  <c r="T1897" i="3"/>
  <c r="R1897" i="3"/>
  <c r="P1897" i="3"/>
  <c r="BI1877" i="3"/>
  <c r="BH1877" i="3"/>
  <c r="BG1877" i="3"/>
  <c r="BF1877" i="3"/>
  <c r="T1877" i="3"/>
  <c r="R1877" i="3"/>
  <c r="P1877" i="3"/>
  <c r="BI1875" i="3"/>
  <c r="BH1875" i="3"/>
  <c r="BG1875" i="3"/>
  <c r="BF1875" i="3"/>
  <c r="T1875" i="3"/>
  <c r="R1875" i="3"/>
  <c r="P1875" i="3"/>
  <c r="BI1873" i="3"/>
  <c r="BH1873" i="3"/>
  <c r="BG1873" i="3"/>
  <c r="BF1873" i="3"/>
  <c r="T1873" i="3"/>
  <c r="R1873" i="3"/>
  <c r="P1873" i="3"/>
  <c r="BI1871" i="3"/>
  <c r="BH1871" i="3"/>
  <c r="BG1871" i="3"/>
  <c r="BF1871" i="3"/>
  <c r="T1871" i="3"/>
  <c r="R1871" i="3"/>
  <c r="P1871" i="3"/>
  <c r="BI1869" i="3"/>
  <c r="BH1869" i="3"/>
  <c r="BG1869" i="3"/>
  <c r="BF1869" i="3"/>
  <c r="T1869" i="3"/>
  <c r="R1869" i="3"/>
  <c r="P1869" i="3"/>
  <c r="BI1867" i="3"/>
  <c r="BH1867" i="3"/>
  <c r="BG1867" i="3"/>
  <c r="BF1867" i="3"/>
  <c r="T1867" i="3"/>
  <c r="R1867" i="3"/>
  <c r="P1867" i="3"/>
  <c r="BI1865" i="3"/>
  <c r="BH1865" i="3"/>
  <c r="BG1865" i="3"/>
  <c r="BF1865" i="3"/>
  <c r="T1865" i="3"/>
  <c r="R1865" i="3"/>
  <c r="P1865" i="3"/>
  <c r="BI1863" i="3"/>
  <c r="BH1863" i="3"/>
  <c r="BG1863" i="3"/>
  <c r="BF1863" i="3"/>
  <c r="T1863" i="3"/>
  <c r="R1863" i="3"/>
  <c r="P1863" i="3"/>
  <c r="BI1854" i="3"/>
  <c r="BH1854" i="3"/>
  <c r="BG1854" i="3"/>
  <c r="BF1854" i="3"/>
  <c r="T1854" i="3"/>
  <c r="R1854" i="3"/>
  <c r="P1854" i="3"/>
  <c r="BI1836" i="3"/>
  <c r="BH1836" i="3"/>
  <c r="BG1836" i="3"/>
  <c r="BF1836" i="3"/>
  <c r="T1836" i="3"/>
  <c r="R1836" i="3"/>
  <c r="P1836" i="3"/>
  <c r="BI1831" i="3"/>
  <c r="BH1831" i="3"/>
  <c r="BG1831" i="3"/>
  <c r="BF1831" i="3"/>
  <c r="T1831" i="3"/>
  <c r="R1831" i="3"/>
  <c r="P1831" i="3"/>
  <c r="BI1826" i="3"/>
  <c r="BH1826" i="3"/>
  <c r="BG1826" i="3"/>
  <c r="BF1826" i="3"/>
  <c r="T1826" i="3"/>
  <c r="R1826" i="3"/>
  <c r="P1826" i="3"/>
  <c r="BI1824" i="3"/>
  <c r="BH1824" i="3"/>
  <c r="BG1824" i="3"/>
  <c r="BF1824" i="3"/>
  <c r="T1824" i="3"/>
  <c r="R1824" i="3"/>
  <c r="P1824" i="3"/>
  <c r="BI1821" i="3"/>
  <c r="BH1821" i="3"/>
  <c r="BG1821" i="3"/>
  <c r="BF1821" i="3"/>
  <c r="T1821" i="3"/>
  <c r="R1821" i="3"/>
  <c r="P1821" i="3"/>
  <c r="BI1819" i="3"/>
  <c r="BH1819" i="3"/>
  <c r="BG1819" i="3"/>
  <c r="BF1819" i="3"/>
  <c r="T1819" i="3"/>
  <c r="R1819" i="3"/>
  <c r="P1819" i="3"/>
  <c r="BI1817" i="3"/>
  <c r="BH1817" i="3"/>
  <c r="BG1817" i="3"/>
  <c r="BF1817" i="3"/>
  <c r="T1817" i="3"/>
  <c r="R1817" i="3"/>
  <c r="P1817" i="3"/>
  <c r="BI1815" i="3"/>
  <c r="BH1815" i="3"/>
  <c r="BG1815" i="3"/>
  <c r="BF1815" i="3"/>
  <c r="T1815" i="3"/>
  <c r="R1815" i="3"/>
  <c r="P1815" i="3"/>
  <c r="BI1813" i="3"/>
  <c r="BH1813" i="3"/>
  <c r="BG1813" i="3"/>
  <c r="BF1813" i="3"/>
  <c r="T1813" i="3"/>
  <c r="R1813" i="3"/>
  <c r="P1813" i="3"/>
  <c r="BI1810" i="3"/>
  <c r="BH1810" i="3"/>
  <c r="BG1810" i="3"/>
  <c r="BF1810" i="3"/>
  <c r="T1810" i="3"/>
  <c r="R1810" i="3"/>
  <c r="P1810" i="3"/>
  <c r="BI1807" i="3"/>
  <c r="BH1807" i="3"/>
  <c r="BG1807" i="3"/>
  <c r="BF1807" i="3"/>
  <c r="T1807" i="3"/>
  <c r="R1807" i="3"/>
  <c r="P1807" i="3"/>
  <c r="BI1804" i="3"/>
  <c r="BH1804" i="3"/>
  <c r="BG1804" i="3"/>
  <c r="BF1804" i="3"/>
  <c r="T1804" i="3"/>
  <c r="R1804" i="3"/>
  <c r="P1804" i="3"/>
  <c r="BI1801" i="3"/>
  <c r="BH1801" i="3"/>
  <c r="BG1801" i="3"/>
  <c r="BF1801" i="3"/>
  <c r="T1801" i="3"/>
  <c r="R1801" i="3"/>
  <c r="P1801" i="3"/>
  <c r="BI1799" i="3"/>
  <c r="BH1799" i="3"/>
  <c r="BG1799" i="3"/>
  <c r="BF1799" i="3"/>
  <c r="T1799" i="3"/>
  <c r="R1799" i="3"/>
  <c r="P1799" i="3"/>
  <c r="BI1793" i="3"/>
  <c r="BH1793" i="3"/>
  <c r="BG1793" i="3"/>
  <c r="BF1793" i="3"/>
  <c r="T1793" i="3"/>
  <c r="R1793" i="3"/>
  <c r="P1793" i="3"/>
  <c r="BI1790" i="3"/>
  <c r="BH1790" i="3"/>
  <c r="BG1790" i="3"/>
  <c r="BF1790" i="3"/>
  <c r="T1790" i="3"/>
  <c r="R1790" i="3"/>
  <c r="P1790" i="3"/>
  <c r="BI1769" i="3"/>
  <c r="BH1769" i="3"/>
  <c r="BG1769" i="3"/>
  <c r="BF1769" i="3"/>
  <c r="T1769" i="3"/>
  <c r="R1769" i="3"/>
  <c r="P1769" i="3"/>
  <c r="BI1767" i="3"/>
  <c r="BH1767" i="3"/>
  <c r="BG1767" i="3"/>
  <c r="BF1767" i="3"/>
  <c r="T1767" i="3"/>
  <c r="R1767" i="3"/>
  <c r="P1767" i="3"/>
  <c r="BI1765" i="3"/>
  <c r="BH1765" i="3"/>
  <c r="BG1765" i="3"/>
  <c r="BF1765" i="3"/>
  <c r="T1765" i="3"/>
  <c r="R1765" i="3"/>
  <c r="P1765" i="3"/>
  <c r="BI1763" i="3"/>
  <c r="BH1763" i="3"/>
  <c r="BG1763" i="3"/>
  <c r="BF1763" i="3"/>
  <c r="T1763" i="3"/>
  <c r="R1763" i="3"/>
  <c r="P1763" i="3"/>
  <c r="BI1761" i="3"/>
  <c r="BH1761" i="3"/>
  <c r="BG1761" i="3"/>
  <c r="BF1761" i="3"/>
  <c r="T1761" i="3"/>
  <c r="R1761" i="3"/>
  <c r="P1761" i="3"/>
  <c r="BI1759" i="3"/>
  <c r="BH1759" i="3"/>
  <c r="BG1759" i="3"/>
  <c r="BF1759" i="3"/>
  <c r="T1759" i="3"/>
  <c r="R1759" i="3"/>
  <c r="P1759" i="3"/>
  <c r="BI1757" i="3"/>
  <c r="BH1757" i="3"/>
  <c r="BG1757" i="3"/>
  <c r="BF1757" i="3"/>
  <c r="T1757" i="3"/>
  <c r="R1757" i="3"/>
  <c r="P1757" i="3"/>
  <c r="BI1755" i="3"/>
  <c r="BH1755" i="3"/>
  <c r="BG1755" i="3"/>
  <c r="BF1755" i="3"/>
  <c r="T1755" i="3"/>
  <c r="R1755" i="3"/>
  <c r="P1755" i="3"/>
  <c r="BI1751" i="3"/>
  <c r="BH1751" i="3"/>
  <c r="BG1751" i="3"/>
  <c r="BF1751" i="3"/>
  <c r="T1751" i="3"/>
  <c r="R1751" i="3"/>
  <c r="P1751" i="3"/>
  <c r="BI1743" i="3"/>
  <c r="BH1743" i="3"/>
  <c r="BG1743" i="3"/>
  <c r="BF1743" i="3"/>
  <c r="T1743" i="3"/>
  <c r="R1743" i="3"/>
  <c r="P1743" i="3"/>
  <c r="BI1706" i="3"/>
  <c r="BH1706" i="3"/>
  <c r="BG1706" i="3"/>
  <c r="BF1706" i="3"/>
  <c r="T1706" i="3"/>
  <c r="R1706" i="3"/>
  <c r="P1706" i="3"/>
  <c r="BI1692" i="3"/>
  <c r="BH1692" i="3"/>
  <c r="BG1692" i="3"/>
  <c r="BF1692" i="3"/>
  <c r="T1692" i="3"/>
  <c r="R1692" i="3"/>
  <c r="P1692" i="3"/>
  <c r="BI1683" i="3"/>
  <c r="BH1683" i="3"/>
  <c r="BG1683" i="3"/>
  <c r="BF1683" i="3"/>
  <c r="T1683" i="3"/>
  <c r="R1683" i="3"/>
  <c r="P1683" i="3"/>
  <c r="BI1676" i="3"/>
  <c r="BH1676" i="3"/>
  <c r="BG1676" i="3"/>
  <c r="BF1676" i="3"/>
  <c r="T1676" i="3"/>
  <c r="R1676" i="3"/>
  <c r="P1676" i="3"/>
  <c r="BI1672" i="3"/>
  <c r="BH1672" i="3"/>
  <c r="BG1672" i="3"/>
  <c r="BF1672" i="3"/>
  <c r="T1672" i="3"/>
  <c r="R1672" i="3"/>
  <c r="P1672" i="3"/>
  <c r="BI1668" i="3"/>
  <c r="BH1668" i="3"/>
  <c r="BG1668" i="3"/>
  <c r="BF1668" i="3"/>
  <c r="T1668" i="3"/>
  <c r="R1668" i="3"/>
  <c r="P1668" i="3"/>
  <c r="BI1666" i="3"/>
  <c r="BH1666" i="3"/>
  <c r="BG1666" i="3"/>
  <c r="BF1666" i="3"/>
  <c r="T1666" i="3"/>
  <c r="R1666" i="3"/>
  <c r="P1666" i="3"/>
  <c r="BI1662" i="3"/>
  <c r="BH1662" i="3"/>
  <c r="BG1662" i="3"/>
  <c r="BF1662" i="3"/>
  <c r="T1662" i="3"/>
  <c r="R1662" i="3"/>
  <c r="P1662" i="3"/>
  <c r="BI1660" i="3"/>
  <c r="BH1660" i="3"/>
  <c r="BG1660" i="3"/>
  <c r="BF1660" i="3"/>
  <c r="T1660" i="3"/>
  <c r="R1660" i="3"/>
  <c r="P1660" i="3"/>
  <c r="BI1655" i="3"/>
  <c r="BH1655" i="3"/>
  <c r="BG1655" i="3"/>
  <c r="BF1655" i="3"/>
  <c r="T1655" i="3"/>
  <c r="R1655" i="3"/>
  <c r="P1655" i="3"/>
  <c r="BI1652" i="3"/>
  <c r="BH1652" i="3"/>
  <c r="BG1652" i="3"/>
  <c r="BF1652" i="3"/>
  <c r="T1652" i="3"/>
  <c r="R1652" i="3"/>
  <c r="P1652" i="3"/>
  <c r="BI1647" i="3"/>
  <c r="BH1647" i="3"/>
  <c r="BG1647" i="3"/>
  <c r="BF1647" i="3"/>
  <c r="T1647" i="3"/>
  <c r="R1647" i="3"/>
  <c r="P1647" i="3"/>
  <c r="BI1640" i="3"/>
  <c r="BH1640" i="3"/>
  <c r="BG1640" i="3"/>
  <c r="BF1640" i="3"/>
  <c r="T1640" i="3"/>
  <c r="R1640" i="3"/>
  <c r="P1640" i="3"/>
  <c r="BI1637" i="3"/>
  <c r="BH1637" i="3"/>
  <c r="BG1637" i="3"/>
  <c r="BF1637" i="3"/>
  <c r="T1637" i="3"/>
  <c r="R1637" i="3"/>
  <c r="P1637" i="3"/>
  <c r="BI1635" i="3"/>
  <c r="BH1635" i="3"/>
  <c r="BG1635" i="3"/>
  <c r="BF1635" i="3"/>
  <c r="T1635" i="3"/>
  <c r="R1635" i="3"/>
  <c r="P1635" i="3"/>
  <c r="BI1629" i="3"/>
  <c r="BH1629" i="3"/>
  <c r="BG1629" i="3"/>
  <c r="BF1629" i="3"/>
  <c r="T1629" i="3"/>
  <c r="R1629" i="3"/>
  <c r="P1629" i="3"/>
  <c r="BI1625" i="3"/>
  <c r="BH1625" i="3"/>
  <c r="BG1625" i="3"/>
  <c r="BF1625" i="3"/>
  <c r="T1625" i="3"/>
  <c r="R1625" i="3"/>
  <c r="P1625" i="3"/>
  <c r="BI1623" i="3"/>
  <c r="BH1623" i="3"/>
  <c r="BG1623" i="3"/>
  <c r="BF1623" i="3"/>
  <c r="T1623" i="3"/>
  <c r="R1623" i="3"/>
  <c r="P1623" i="3"/>
  <c r="BI1621" i="3"/>
  <c r="BH1621" i="3"/>
  <c r="BG1621" i="3"/>
  <c r="BF1621" i="3"/>
  <c r="T1621" i="3"/>
  <c r="R1621" i="3"/>
  <c r="P1621" i="3"/>
  <c r="BI1618" i="3"/>
  <c r="BH1618" i="3"/>
  <c r="BG1618" i="3"/>
  <c r="BF1618" i="3"/>
  <c r="T1618" i="3"/>
  <c r="R1618" i="3"/>
  <c r="P1618" i="3"/>
  <c r="BI1616" i="3"/>
  <c r="BH1616" i="3"/>
  <c r="BG1616" i="3"/>
  <c r="BF1616" i="3"/>
  <c r="T1616" i="3"/>
  <c r="R1616" i="3"/>
  <c r="P1616" i="3"/>
  <c r="BI1613" i="3"/>
  <c r="BH1613" i="3"/>
  <c r="BG1613" i="3"/>
  <c r="BF1613" i="3"/>
  <c r="T1613" i="3"/>
  <c r="R1613" i="3"/>
  <c r="P1613" i="3"/>
  <c r="BI1611" i="3"/>
  <c r="BH1611" i="3"/>
  <c r="BG1611" i="3"/>
  <c r="BF1611" i="3"/>
  <c r="T1611" i="3"/>
  <c r="R1611" i="3"/>
  <c r="P1611" i="3"/>
  <c r="BI1604" i="3"/>
  <c r="BH1604" i="3"/>
  <c r="BG1604" i="3"/>
  <c r="BF1604" i="3"/>
  <c r="T1604" i="3"/>
  <c r="R1604" i="3"/>
  <c r="P1604" i="3"/>
  <c r="BI1599" i="3"/>
  <c r="BH1599" i="3"/>
  <c r="BG1599" i="3"/>
  <c r="BF1599" i="3"/>
  <c r="T1599" i="3"/>
  <c r="R1599" i="3"/>
  <c r="P1599" i="3"/>
  <c r="BI1596" i="3"/>
  <c r="BH1596" i="3"/>
  <c r="BG1596" i="3"/>
  <c r="BF1596" i="3"/>
  <c r="T1596" i="3"/>
  <c r="R1596" i="3"/>
  <c r="P1596" i="3"/>
  <c r="BI1593" i="3"/>
  <c r="BH1593" i="3"/>
  <c r="BG1593" i="3"/>
  <c r="BF1593" i="3"/>
  <c r="T1593" i="3"/>
  <c r="R1593" i="3"/>
  <c r="P1593" i="3"/>
  <c r="BI1590" i="3"/>
  <c r="BH1590" i="3"/>
  <c r="BG1590" i="3"/>
  <c r="BF1590" i="3"/>
  <c r="T1590" i="3"/>
  <c r="R1590" i="3"/>
  <c r="P1590" i="3"/>
  <c r="BI1587" i="3"/>
  <c r="BH1587" i="3"/>
  <c r="BG1587" i="3"/>
  <c r="BF1587" i="3"/>
  <c r="T1587" i="3"/>
  <c r="R1587" i="3"/>
  <c r="P1587" i="3"/>
  <c r="BI1584" i="3"/>
  <c r="BH1584" i="3"/>
  <c r="BG1584" i="3"/>
  <c r="BF1584" i="3"/>
  <c r="T1584" i="3"/>
  <c r="R1584" i="3"/>
  <c r="P1584" i="3"/>
  <c r="BI1581" i="3"/>
  <c r="BH1581" i="3"/>
  <c r="BG1581" i="3"/>
  <c r="BF1581" i="3"/>
  <c r="T1581" i="3"/>
  <c r="R1581" i="3"/>
  <c r="P1581" i="3"/>
  <c r="BI1578" i="3"/>
  <c r="BH1578" i="3"/>
  <c r="BG1578" i="3"/>
  <c r="BF1578" i="3"/>
  <c r="T1578" i="3"/>
  <c r="R1578" i="3"/>
  <c r="P1578" i="3"/>
  <c r="BI1576" i="3"/>
  <c r="BH1576" i="3"/>
  <c r="BG1576" i="3"/>
  <c r="BF1576" i="3"/>
  <c r="T1576" i="3"/>
  <c r="R1576" i="3"/>
  <c r="P1576" i="3"/>
  <c r="BI1571" i="3"/>
  <c r="BH1571" i="3"/>
  <c r="BG1571" i="3"/>
  <c r="BF1571" i="3"/>
  <c r="T1571" i="3"/>
  <c r="R1571" i="3"/>
  <c r="P1571" i="3"/>
  <c r="BI1566" i="3"/>
  <c r="BH1566" i="3"/>
  <c r="BG1566" i="3"/>
  <c r="BF1566" i="3"/>
  <c r="T1566" i="3"/>
  <c r="R1566" i="3"/>
  <c r="P1566" i="3"/>
  <c r="BI1561" i="3"/>
  <c r="BH1561" i="3"/>
  <c r="BG1561" i="3"/>
  <c r="BF1561" i="3"/>
  <c r="T1561" i="3"/>
  <c r="R1561" i="3"/>
  <c r="P1561" i="3"/>
  <c r="BI1556" i="3"/>
  <c r="BH1556" i="3"/>
  <c r="BG1556" i="3"/>
  <c r="BF1556" i="3"/>
  <c r="T1556" i="3"/>
  <c r="R1556" i="3"/>
  <c r="P1556" i="3"/>
  <c r="BI1554" i="3"/>
  <c r="BH1554" i="3"/>
  <c r="BG1554" i="3"/>
  <c r="BF1554" i="3"/>
  <c r="T1554" i="3"/>
  <c r="R1554" i="3"/>
  <c r="P1554" i="3"/>
  <c r="BI1549" i="3"/>
  <c r="BH1549" i="3"/>
  <c r="BG1549" i="3"/>
  <c r="BF1549" i="3"/>
  <c r="T1549" i="3"/>
  <c r="R1549" i="3"/>
  <c r="P1549" i="3"/>
  <c r="BI1547" i="3"/>
  <c r="BH1547" i="3"/>
  <c r="BG1547" i="3"/>
  <c r="BF1547" i="3"/>
  <c r="T1547" i="3"/>
  <c r="R1547" i="3"/>
  <c r="P1547" i="3"/>
  <c r="BI1541" i="3"/>
  <c r="BH1541" i="3"/>
  <c r="BG1541" i="3"/>
  <c r="BF1541" i="3"/>
  <c r="T1541" i="3"/>
  <c r="R1541" i="3"/>
  <c r="P1541" i="3"/>
  <c r="BI1535" i="3"/>
  <c r="BH1535" i="3"/>
  <c r="BG1535" i="3"/>
  <c r="BF1535" i="3"/>
  <c r="T1535" i="3"/>
  <c r="R1535" i="3"/>
  <c r="P1535" i="3"/>
  <c r="BI1529" i="3"/>
  <c r="BH1529" i="3"/>
  <c r="BG1529" i="3"/>
  <c r="BF1529" i="3"/>
  <c r="T1529" i="3"/>
  <c r="R1529" i="3"/>
  <c r="P1529" i="3"/>
  <c r="BI1528" i="3"/>
  <c r="BH1528" i="3"/>
  <c r="BG1528" i="3"/>
  <c r="BF1528" i="3"/>
  <c r="T1528" i="3"/>
  <c r="R1528" i="3"/>
  <c r="P1528" i="3"/>
  <c r="BI1526" i="3"/>
  <c r="BH1526" i="3"/>
  <c r="BG1526" i="3"/>
  <c r="BF1526" i="3"/>
  <c r="T1526" i="3"/>
  <c r="R1526" i="3"/>
  <c r="P1526" i="3"/>
  <c r="BI1522" i="3"/>
  <c r="BH1522" i="3"/>
  <c r="BG1522" i="3"/>
  <c r="BF1522" i="3"/>
  <c r="T1522" i="3"/>
  <c r="R1522" i="3"/>
  <c r="P1522" i="3"/>
  <c r="BI1520" i="3"/>
  <c r="BH1520" i="3"/>
  <c r="BG1520" i="3"/>
  <c r="BF1520" i="3"/>
  <c r="T1520" i="3"/>
  <c r="R1520" i="3"/>
  <c r="P1520" i="3"/>
  <c r="BI1516" i="3"/>
  <c r="BH1516" i="3"/>
  <c r="BG1516" i="3"/>
  <c r="BF1516" i="3"/>
  <c r="T1516" i="3"/>
  <c r="R1516" i="3"/>
  <c r="P1516" i="3"/>
  <c r="BI1514" i="3"/>
  <c r="BH1514" i="3"/>
  <c r="BG1514" i="3"/>
  <c r="BF1514" i="3"/>
  <c r="T1514" i="3"/>
  <c r="R1514" i="3"/>
  <c r="P1514" i="3"/>
  <c r="BI1508" i="3"/>
  <c r="BH1508" i="3"/>
  <c r="BG1508" i="3"/>
  <c r="BF1508" i="3"/>
  <c r="T1508" i="3"/>
  <c r="R1508" i="3"/>
  <c r="P1508" i="3"/>
  <c r="BI1503" i="3"/>
  <c r="BH1503" i="3"/>
  <c r="BG1503" i="3"/>
  <c r="BF1503" i="3"/>
  <c r="T1503" i="3"/>
  <c r="R1503" i="3"/>
  <c r="P1503" i="3"/>
  <c r="BI1499" i="3"/>
  <c r="BH1499" i="3"/>
  <c r="BG1499" i="3"/>
  <c r="BF1499" i="3"/>
  <c r="T1499" i="3"/>
  <c r="R1499" i="3"/>
  <c r="P1499" i="3"/>
  <c r="BI1495" i="3"/>
  <c r="BH1495" i="3"/>
  <c r="BG1495" i="3"/>
  <c r="BF1495" i="3"/>
  <c r="T1495" i="3"/>
  <c r="R1495" i="3"/>
  <c r="P1495" i="3"/>
  <c r="BI1493" i="3"/>
  <c r="BH1493" i="3"/>
  <c r="BG1493" i="3"/>
  <c r="BF1493" i="3"/>
  <c r="T1493" i="3"/>
  <c r="R1493" i="3"/>
  <c r="P1493" i="3"/>
  <c r="BI1487" i="3"/>
  <c r="BH1487" i="3"/>
  <c r="BG1487" i="3"/>
  <c r="BF1487" i="3"/>
  <c r="T1487" i="3"/>
  <c r="R1487" i="3"/>
  <c r="P1487" i="3"/>
  <c r="BI1483" i="3"/>
  <c r="BH1483" i="3"/>
  <c r="BG1483" i="3"/>
  <c r="BF1483" i="3"/>
  <c r="T1483" i="3"/>
  <c r="R1483" i="3"/>
  <c r="P1483" i="3"/>
  <c r="BI1477" i="3"/>
  <c r="BH1477" i="3"/>
  <c r="BG1477" i="3"/>
  <c r="BF1477" i="3"/>
  <c r="T1477" i="3"/>
  <c r="R1477" i="3"/>
  <c r="P1477" i="3"/>
  <c r="BI1473" i="3"/>
  <c r="BH1473" i="3"/>
  <c r="BG1473" i="3"/>
  <c r="BF1473" i="3"/>
  <c r="T1473" i="3"/>
  <c r="R1473" i="3"/>
  <c r="P1473" i="3"/>
  <c r="BI1469" i="3"/>
  <c r="BH1469" i="3"/>
  <c r="BG1469" i="3"/>
  <c r="BF1469" i="3"/>
  <c r="T1469" i="3"/>
  <c r="R1469" i="3"/>
  <c r="P1469" i="3"/>
  <c r="BI1467" i="3"/>
  <c r="BH1467" i="3"/>
  <c r="BG1467" i="3"/>
  <c r="BF1467" i="3"/>
  <c r="T1467" i="3"/>
  <c r="R1467" i="3"/>
  <c r="P1467" i="3"/>
  <c r="BI1465" i="3"/>
  <c r="BH1465" i="3"/>
  <c r="BG1465" i="3"/>
  <c r="BF1465" i="3"/>
  <c r="T1465" i="3"/>
  <c r="R1465" i="3"/>
  <c r="P1465" i="3"/>
  <c r="BI1458" i="3"/>
  <c r="BH1458" i="3"/>
  <c r="BG1458" i="3"/>
  <c r="BF1458" i="3"/>
  <c r="T1458" i="3"/>
  <c r="R1458" i="3"/>
  <c r="P1458" i="3"/>
  <c r="BI1454" i="3"/>
  <c r="BH1454" i="3"/>
  <c r="BG1454" i="3"/>
  <c r="BF1454" i="3"/>
  <c r="T1454" i="3"/>
  <c r="R1454" i="3"/>
  <c r="P1454" i="3"/>
  <c r="BI1450" i="3"/>
  <c r="BH1450" i="3"/>
  <c r="BG1450" i="3"/>
  <c r="BF1450" i="3"/>
  <c r="T1450" i="3"/>
  <c r="R1450" i="3"/>
  <c r="P1450" i="3"/>
  <c r="BI1446" i="3"/>
  <c r="BH1446" i="3"/>
  <c r="BG1446" i="3"/>
  <c r="BF1446" i="3"/>
  <c r="T1446" i="3"/>
  <c r="R1446" i="3"/>
  <c r="P1446" i="3"/>
  <c r="BI1444" i="3"/>
  <c r="BH1444" i="3"/>
  <c r="BG1444" i="3"/>
  <c r="BF1444" i="3"/>
  <c r="T1444" i="3"/>
  <c r="R1444" i="3"/>
  <c r="P1444" i="3"/>
  <c r="BI1438" i="3"/>
  <c r="BH1438" i="3"/>
  <c r="BG1438" i="3"/>
  <c r="BF1438" i="3"/>
  <c r="T1438" i="3"/>
  <c r="R1438" i="3"/>
  <c r="P1438" i="3"/>
  <c r="BI1434" i="3"/>
  <c r="BH1434" i="3"/>
  <c r="BG1434" i="3"/>
  <c r="BF1434" i="3"/>
  <c r="T1434" i="3"/>
  <c r="R1434" i="3"/>
  <c r="P1434" i="3"/>
  <c r="BI1432" i="3"/>
  <c r="BH1432" i="3"/>
  <c r="BG1432" i="3"/>
  <c r="BF1432" i="3"/>
  <c r="T1432" i="3"/>
  <c r="R1432" i="3"/>
  <c r="P1432" i="3"/>
  <c r="BI1430" i="3"/>
  <c r="BH1430" i="3"/>
  <c r="BG1430" i="3"/>
  <c r="BF1430" i="3"/>
  <c r="T1430" i="3"/>
  <c r="R1430" i="3"/>
  <c r="P1430" i="3"/>
  <c r="BI1428" i="3"/>
  <c r="BH1428" i="3"/>
  <c r="BG1428" i="3"/>
  <c r="BF1428" i="3"/>
  <c r="T1428" i="3"/>
  <c r="R1428" i="3"/>
  <c r="P1428" i="3"/>
  <c r="BI1424" i="3"/>
  <c r="BH1424" i="3"/>
  <c r="BG1424" i="3"/>
  <c r="BF1424" i="3"/>
  <c r="T1424" i="3"/>
  <c r="R1424" i="3"/>
  <c r="P1424" i="3"/>
  <c r="BI1420" i="3"/>
  <c r="BH1420" i="3"/>
  <c r="BG1420" i="3"/>
  <c r="BF1420" i="3"/>
  <c r="T1420" i="3"/>
  <c r="R1420" i="3"/>
  <c r="P1420" i="3"/>
  <c r="BI1416" i="3"/>
  <c r="BH1416" i="3"/>
  <c r="BG1416" i="3"/>
  <c r="BF1416" i="3"/>
  <c r="T1416" i="3"/>
  <c r="R1416" i="3"/>
  <c r="P1416" i="3"/>
  <c r="BI1413" i="3"/>
  <c r="BH1413" i="3"/>
  <c r="BG1413" i="3"/>
  <c r="BF1413" i="3"/>
  <c r="T1413" i="3"/>
  <c r="R1413" i="3"/>
  <c r="P1413" i="3"/>
  <c r="BI1411" i="3"/>
  <c r="BH1411" i="3"/>
  <c r="BG1411" i="3"/>
  <c r="BF1411" i="3"/>
  <c r="T1411" i="3"/>
  <c r="R1411" i="3"/>
  <c r="P1411" i="3"/>
  <c r="BI1409" i="3"/>
  <c r="BH1409" i="3"/>
  <c r="BG1409" i="3"/>
  <c r="BF1409" i="3"/>
  <c r="T1409" i="3"/>
  <c r="R1409" i="3"/>
  <c r="P1409" i="3"/>
  <c r="BI1407" i="3"/>
  <c r="BH1407" i="3"/>
  <c r="BG1407" i="3"/>
  <c r="BF1407" i="3"/>
  <c r="T1407" i="3"/>
  <c r="R1407" i="3"/>
  <c r="P1407" i="3"/>
  <c r="BI1405" i="3"/>
  <c r="BH1405" i="3"/>
  <c r="BG1405" i="3"/>
  <c r="BF1405" i="3"/>
  <c r="T1405" i="3"/>
  <c r="R1405" i="3"/>
  <c r="P1405" i="3"/>
  <c r="BI1403" i="3"/>
  <c r="BH1403" i="3"/>
  <c r="BG1403" i="3"/>
  <c r="BF1403" i="3"/>
  <c r="T1403" i="3"/>
  <c r="R1403" i="3"/>
  <c r="P1403" i="3"/>
  <c r="BI1399" i="3"/>
  <c r="BH1399" i="3"/>
  <c r="BG1399" i="3"/>
  <c r="BF1399" i="3"/>
  <c r="T1399" i="3"/>
  <c r="R1399" i="3"/>
  <c r="P1399" i="3"/>
  <c r="BI1397" i="3"/>
  <c r="BH1397" i="3"/>
  <c r="BG1397" i="3"/>
  <c r="BF1397" i="3"/>
  <c r="T1397" i="3"/>
  <c r="R1397" i="3"/>
  <c r="P1397" i="3"/>
  <c r="BI1395" i="3"/>
  <c r="BH1395" i="3"/>
  <c r="BG1395" i="3"/>
  <c r="BF1395" i="3"/>
  <c r="T1395" i="3"/>
  <c r="R1395" i="3"/>
  <c r="P1395" i="3"/>
  <c r="BI1393" i="3"/>
  <c r="BH1393" i="3"/>
  <c r="BG1393" i="3"/>
  <c r="BF1393" i="3"/>
  <c r="T1393" i="3"/>
  <c r="R1393" i="3"/>
  <c r="P1393" i="3"/>
  <c r="BI1389" i="3"/>
  <c r="BH1389" i="3"/>
  <c r="BG1389" i="3"/>
  <c r="BF1389" i="3"/>
  <c r="T1389" i="3"/>
  <c r="R1389" i="3"/>
  <c r="P1389" i="3"/>
  <c r="BI1387" i="3"/>
  <c r="BH1387" i="3"/>
  <c r="BG1387" i="3"/>
  <c r="BF1387" i="3"/>
  <c r="T1387" i="3"/>
  <c r="R1387" i="3"/>
  <c r="P1387" i="3"/>
  <c r="BI1385" i="3"/>
  <c r="BH1385" i="3"/>
  <c r="BG1385" i="3"/>
  <c r="BF1385" i="3"/>
  <c r="T1385" i="3"/>
  <c r="R1385" i="3"/>
  <c r="P1385" i="3"/>
  <c r="BI1382" i="3"/>
  <c r="BH1382" i="3"/>
  <c r="BG1382" i="3"/>
  <c r="BF1382" i="3"/>
  <c r="T1382" i="3"/>
  <c r="T1381" i="3"/>
  <c r="R1382" i="3"/>
  <c r="R1381" i="3" s="1"/>
  <c r="P1382" i="3"/>
  <c r="P1381" i="3" s="1"/>
  <c r="BI1379" i="3"/>
  <c r="BH1379" i="3"/>
  <c r="BG1379" i="3"/>
  <c r="BF1379" i="3"/>
  <c r="T1379" i="3"/>
  <c r="R1379" i="3"/>
  <c r="P1379" i="3"/>
  <c r="BI1376" i="3"/>
  <c r="BH1376" i="3"/>
  <c r="BG1376" i="3"/>
  <c r="BF1376" i="3"/>
  <c r="T1376" i="3"/>
  <c r="R1376" i="3"/>
  <c r="P1376" i="3"/>
  <c r="BI1374" i="3"/>
  <c r="BH1374" i="3"/>
  <c r="BG1374" i="3"/>
  <c r="BF1374" i="3"/>
  <c r="T1374" i="3"/>
  <c r="R1374" i="3"/>
  <c r="P1374" i="3"/>
  <c r="BI1373" i="3"/>
  <c r="BH1373" i="3"/>
  <c r="BG1373" i="3"/>
  <c r="BF1373" i="3"/>
  <c r="T1373" i="3"/>
  <c r="R1373" i="3"/>
  <c r="P1373" i="3"/>
  <c r="BI1368" i="3"/>
  <c r="BH1368" i="3"/>
  <c r="BG1368" i="3"/>
  <c r="BF1368" i="3"/>
  <c r="T1368" i="3"/>
  <c r="R1368" i="3"/>
  <c r="P1368" i="3"/>
  <c r="BI1361" i="3"/>
  <c r="BH1361" i="3"/>
  <c r="BG1361" i="3"/>
  <c r="BF1361" i="3"/>
  <c r="T1361" i="3"/>
  <c r="R1361" i="3"/>
  <c r="P1361" i="3"/>
  <c r="BI1356" i="3"/>
  <c r="BH1356" i="3"/>
  <c r="BG1356" i="3"/>
  <c r="BF1356" i="3"/>
  <c r="T1356" i="3"/>
  <c r="R1356" i="3"/>
  <c r="P1356" i="3"/>
  <c r="BI1354" i="3"/>
  <c r="BH1354" i="3"/>
  <c r="BG1354" i="3"/>
  <c r="BF1354" i="3"/>
  <c r="T1354" i="3"/>
  <c r="R1354" i="3"/>
  <c r="P1354" i="3"/>
  <c r="BI1329" i="3"/>
  <c r="BH1329" i="3"/>
  <c r="BG1329" i="3"/>
  <c r="BF1329" i="3"/>
  <c r="T1329" i="3"/>
  <c r="R1329" i="3"/>
  <c r="P1329" i="3"/>
  <c r="BI1311" i="3"/>
  <c r="BH1311" i="3"/>
  <c r="BG1311" i="3"/>
  <c r="BF1311" i="3"/>
  <c r="T1311" i="3"/>
  <c r="R1311" i="3"/>
  <c r="P1311" i="3"/>
  <c r="BI1305" i="3"/>
  <c r="BH1305" i="3"/>
  <c r="BG1305" i="3"/>
  <c r="BF1305" i="3"/>
  <c r="T1305" i="3"/>
  <c r="R1305" i="3"/>
  <c r="P1305" i="3"/>
  <c r="BI1281" i="3"/>
  <c r="BH1281" i="3"/>
  <c r="BG1281" i="3"/>
  <c r="BF1281" i="3"/>
  <c r="T1281" i="3"/>
  <c r="R1281" i="3"/>
  <c r="P1281" i="3"/>
  <c r="BI1278" i="3"/>
  <c r="BH1278" i="3"/>
  <c r="BG1278" i="3"/>
  <c r="BF1278" i="3"/>
  <c r="T1278" i="3"/>
  <c r="R1278" i="3"/>
  <c r="P1278" i="3"/>
  <c r="BI1269" i="3"/>
  <c r="BH1269" i="3"/>
  <c r="BG1269" i="3"/>
  <c r="BF1269" i="3"/>
  <c r="T1269" i="3"/>
  <c r="R1269" i="3"/>
  <c r="P1269" i="3"/>
  <c r="BI1232" i="3"/>
  <c r="BH1232" i="3"/>
  <c r="BG1232" i="3"/>
  <c r="BF1232" i="3"/>
  <c r="T1232" i="3"/>
  <c r="R1232" i="3"/>
  <c r="P1232" i="3"/>
  <c r="BI1188" i="3"/>
  <c r="BH1188" i="3"/>
  <c r="BG1188" i="3"/>
  <c r="BF1188" i="3"/>
  <c r="T1188" i="3"/>
  <c r="R1188" i="3"/>
  <c r="P1188" i="3"/>
  <c r="BI1185" i="3"/>
  <c r="BH1185" i="3"/>
  <c r="BG1185" i="3"/>
  <c r="BF1185" i="3"/>
  <c r="T1185" i="3"/>
  <c r="R1185" i="3"/>
  <c r="P1185" i="3"/>
  <c r="BI1182" i="3"/>
  <c r="BH1182" i="3"/>
  <c r="BG1182" i="3"/>
  <c r="BF1182" i="3"/>
  <c r="T1182" i="3"/>
  <c r="R1182" i="3"/>
  <c r="P1182" i="3"/>
  <c r="BI1179" i="3"/>
  <c r="BH1179" i="3"/>
  <c r="BG1179" i="3"/>
  <c r="BF1179" i="3"/>
  <c r="T1179" i="3"/>
  <c r="R1179" i="3"/>
  <c r="P1179" i="3"/>
  <c r="BI1174" i="3"/>
  <c r="BH1174" i="3"/>
  <c r="BG1174" i="3"/>
  <c r="BF1174" i="3"/>
  <c r="T1174" i="3"/>
  <c r="R1174" i="3"/>
  <c r="P1174" i="3"/>
  <c r="BI1166" i="3"/>
  <c r="BH1166" i="3"/>
  <c r="BG1166" i="3"/>
  <c r="BF1166" i="3"/>
  <c r="T1166" i="3"/>
  <c r="R1166" i="3"/>
  <c r="P1166" i="3"/>
  <c r="BI1156" i="3"/>
  <c r="BH1156" i="3"/>
  <c r="BG1156" i="3"/>
  <c r="BF1156" i="3"/>
  <c r="T1156" i="3"/>
  <c r="R1156" i="3"/>
  <c r="P1156" i="3"/>
  <c r="BI1151" i="3"/>
  <c r="BH1151" i="3"/>
  <c r="BG1151" i="3"/>
  <c r="BF1151" i="3"/>
  <c r="T1151" i="3"/>
  <c r="R1151" i="3"/>
  <c r="P1151" i="3"/>
  <c r="BI1149" i="3"/>
  <c r="BH1149" i="3"/>
  <c r="BG1149" i="3"/>
  <c r="BF1149" i="3"/>
  <c r="T1149" i="3"/>
  <c r="R1149" i="3"/>
  <c r="P1149" i="3"/>
  <c r="BI1147" i="3"/>
  <c r="BH1147" i="3"/>
  <c r="BG1147" i="3"/>
  <c r="BF1147" i="3"/>
  <c r="T1147" i="3"/>
  <c r="R1147" i="3"/>
  <c r="P1147" i="3"/>
  <c r="BI1145" i="3"/>
  <c r="BH1145" i="3"/>
  <c r="BG1145" i="3"/>
  <c r="BF1145" i="3"/>
  <c r="T1145" i="3"/>
  <c r="R1145" i="3"/>
  <c r="P1145" i="3"/>
  <c r="BI1139" i="3"/>
  <c r="BH1139" i="3"/>
  <c r="BG1139" i="3"/>
  <c r="BF1139" i="3"/>
  <c r="T1139" i="3"/>
  <c r="R1139" i="3"/>
  <c r="P1139" i="3"/>
  <c r="BI1132" i="3"/>
  <c r="BH1132" i="3"/>
  <c r="BG1132" i="3"/>
  <c r="BF1132" i="3"/>
  <c r="T1132" i="3"/>
  <c r="R1132" i="3"/>
  <c r="P1132" i="3"/>
  <c r="BI1128" i="3"/>
  <c r="BH1128" i="3"/>
  <c r="BG1128" i="3"/>
  <c r="BF1128" i="3"/>
  <c r="T1128" i="3"/>
  <c r="R1128" i="3"/>
  <c r="P1128" i="3"/>
  <c r="BI1126" i="3"/>
  <c r="BH1126" i="3"/>
  <c r="BG1126" i="3"/>
  <c r="BF1126" i="3"/>
  <c r="T1126" i="3"/>
  <c r="R1126" i="3"/>
  <c r="P1126" i="3"/>
  <c r="BI1122" i="3"/>
  <c r="BH1122" i="3"/>
  <c r="BG1122" i="3"/>
  <c r="BF1122" i="3"/>
  <c r="T1122" i="3"/>
  <c r="R1122" i="3"/>
  <c r="P1122" i="3"/>
  <c r="BI1118" i="3"/>
  <c r="BH1118" i="3"/>
  <c r="BG1118" i="3"/>
  <c r="BF1118" i="3"/>
  <c r="T1118" i="3"/>
  <c r="R1118" i="3"/>
  <c r="P1118" i="3"/>
  <c r="BI1098" i="3"/>
  <c r="BH1098" i="3"/>
  <c r="BG1098" i="3"/>
  <c r="BF1098" i="3"/>
  <c r="T1098" i="3"/>
  <c r="R1098" i="3"/>
  <c r="P1098" i="3"/>
  <c r="BI1074" i="3"/>
  <c r="BH1074" i="3"/>
  <c r="BG1074" i="3"/>
  <c r="BF1074" i="3"/>
  <c r="T1074" i="3"/>
  <c r="R1074" i="3"/>
  <c r="P1074" i="3"/>
  <c r="BI1062" i="3"/>
  <c r="BH1062" i="3"/>
  <c r="BG1062" i="3"/>
  <c r="BF1062" i="3"/>
  <c r="T1062" i="3"/>
  <c r="R1062" i="3"/>
  <c r="P1062" i="3"/>
  <c r="BI1052" i="3"/>
  <c r="BH1052" i="3"/>
  <c r="BG1052" i="3"/>
  <c r="BF1052" i="3"/>
  <c r="T1052" i="3"/>
  <c r="R1052" i="3"/>
  <c r="P1052" i="3"/>
  <c r="BI1045" i="3"/>
  <c r="BH1045" i="3"/>
  <c r="BG1045" i="3"/>
  <c r="BF1045" i="3"/>
  <c r="T1045" i="3"/>
  <c r="R1045" i="3"/>
  <c r="P1045" i="3"/>
  <c r="BI1036" i="3"/>
  <c r="BH1036" i="3"/>
  <c r="BG1036" i="3"/>
  <c r="BF1036" i="3"/>
  <c r="T1036" i="3"/>
  <c r="R1036" i="3"/>
  <c r="P1036" i="3"/>
  <c r="BI1031" i="3"/>
  <c r="BH1031" i="3"/>
  <c r="BG1031" i="3"/>
  <c r="BF1031" i="3"/>
  <c r="T1031" i="3"/>
  <c r="R1031" i="3"/>
  <c r="P1031" i="3"/>
  <c r="BI1024" i="3"/>
  <c r="BH1024" i="3"/>
  <c r="BG1024" i="3"/>
  <c r="BF1024" i="3"/>
  <c r="T1024" i="3"/>
  <c r="R1024" i="3"/>
  <c r="P1024" i="3"/>
  <c r="BI1011" i="3"/>
  <c r="BH1011" i="3"/>
  <c r="BG1011" i="3"/>
  <c r="BF1011" i="3"/>
  <c r="T1011" i="3"/>
  <c r="R1011" i="3"/>
  <c r="P1011" i="3"/>
  <c r="BI991" i="3"/>
  <c r="BH991" i="3"/>
  <c r="BG991" i="3"/>
  <c r="BF991" i="3"/>
  <c r="T991" i="3"/>
  <c r="R991" i="3"/>
  <c r="P991" i="3"/>
  <c r="BI979" i="3"/>
  <c r="BH979" i="3"/>
  <c r="BG979" i="3"/>
  <c r="BF979" i="3"/>
  <c r="T979" i="3"/>
  <c r="R979" i="3"/>
  <c r="P979" i="3"/>
  <c r="BI966" i="3"/>
  <c r="BH966" i="3"/>
  <c r="BG966" i="3"/>
  <c r="BF966" i="3"/>
  <c r="T966" i="3"/>
  <c r="R966" i="3"/>
  <c r="P966" i="3"/>
  <c r="BI963" i="3"/>
  <c r="BH963" i="3"/>
  <c r="BG963" i="3"/>
  <c r="BF963" i="3"/>
  <c r="T963" i="3"/>
  <c r="R963" i="3"/>
  <c r="P963" i="3"/>
  <c r="BI961" i="3"/>
  <c r="BH961" i="3"/>
  <c r="BG961" i="3"/>
  <c r="BF961" i="3"/>
  <c r="T961" i="3"/>
  <c r="R961" i="3"/>
  <c r="P961" i="3"/>
  <c r="BI959" i="3"/>
  <c r="BH959" i="3"/>
  <c r="BG959" i="3"/>
  <c r="BF959" i="3"/>
  <c r="T959" i="3"/>
  <c r="R959" i="3"/>
  <c r="P959" i="3"/>
  <c r="BI957" i="3"/>
  <c r="BH957" i="3"/>
  <c r="BG957" i="3"/>
  <c r="BF957" i="3"/>
  <c r="T957" i="3"/>
  <c r="R957" i="3"/>
  <c r="P957" i="3"/>
  <c r="BI953" i="3"/>
  <c r="BH953" i="3"/>
  <c r="BG953" i="3"/>
  <c r="BF953" i="3"/>
  <c r="T953" i="3"/>
  <c r="R953" i="3"/>
  <c r="P953" i="3"/>
  <c r="BI951" i="3"/>
  <c r="BH951" i="3"/>
  <c r="BG951" i="3"/>
  <c r="BF951" i="3"/>
  <c r="T951" i="3"/>
  <c r="R951" i="3"/>
  <c r="P951" i="3"/>
  <c r="BI948" i="3"/>
  <c r="BH948" i="3"/>
  <c r="BG948" i="3"/>
  <c r="BF948" i="3"/>
  <c r="T948" i="3"/>
  <c r="R948" i="3"/>
  <c r="P948" i="3"/>
  <c r="BI945" i="3"/>
  <c r="BH945" i="3"/>
  <c r="BG945" i="3"/>
  <c r="BF945" i="3"/>
  <c r="T945" i="3"/>
  <c r="R945" i="3"/>
  <c r="P945" i="3"/>
  <c r="BI943" i="3"/>
  <c r="BH943" i="3"/>
  <c r="BG943" i="3"/>
  <c r="BF943" i="3"/>
  <c r="T943" i="3"/>
  <c r="R943" i="3"/>
  <c r="P943" i="3"/>
  <c r="BI941" i="3"/>
  <c r="BH941" i="3"/>
  <c r="BG941" i="3"/>
  <c r="BF941" i="3"/>
  <c r="T941" i="3"/>
  <c r="R941" i="3"/>
  <c r="P941" i="3"/>
  <c r="BI934" i="3"/>
  <c r="BH934" i="3"/>
  <c r="BG934" i="3"/>
  <c r="BF934" i="3"/>
  <c r="T934" i="3"/>
  <c r="R934" i="3"/>
  <c r="P934" i="3"/>
  <c r="BI932" i="3"/>
  <c r="BH932" i="3"/>
  <c r="BG932" i="3"/>
  <c r="BF932" i="3"/>
  <c r="T932" i="3"/>
  <c r="R932" i="3"/>
  <c r="P932" i="3"/>
  <c r="BI928" i="3"/>
  <c r="BH928" i="3"/>
  <c r="BG928" i="3"/>
  <c r="BF928" i="3"/>
  <c r="T928" i="3"/>
  <c r="R928" i="3"/>
  <c r="P928" i="3"/>
  <c r="BI926" i="3"/>
  <c r="BH926" i="3"/>
  <c r="BG926" i="3"/>
  <c r="BF926" i="3"/>
  <c r="T926" i="3"/>
  <c r="R926" i="3"/>
  <c r="P926" i="3"/>
  <c r="BI922" i="3"/>
  <c r="BH922" i="3"/>
  <c r="BG922" i="3"/>
  <c r="BF922" i="3"/>
  <c r="T922" i="3"/>
  <c r="R922" i="3"/>
  <c r="P922" i="3"/>
  <c r="BI916" i="3"/>
  <c r="BH916" i="3"/>
  <c r="BG916" i="3"/>
  <c r="BF916" i="3"/>
  <c r="T916" i="3"/>
  <c r="R916" i="3"/>
  <c r="P916" i="3"/>
  <c r="BI912" i="3"/>
  <c r="BH912" i="3"/>
  <c r="BG912" i="3"/>
  <c r="BF912" i="3"/>
  <c r="T912" i="3"/>
  <c r="R912" i="3"/>
  <c r="P912" i="3"/>
  <c r="BI909" i="3"/>
  <c r="BH909" i="3"/>
  <c r="BG909" i="3"/>
  <c r="BF909" i="3"/>
  <c r="T909" i="3"/>
  <c r="R909" i="3"/>
  <c r="P909" i="3"/>
  <c r="BI906" i="3"/>
  <c r="BH906" i="3"/>
  <c r="BG906" i="3"/>
  <c r="BF906" i="3"/>
  <c r="T906" i="3"/>
  <c r="R906" i="3"/>
  <c r="P906" i="3"/>
  <c r="BI903" i="3"/>
  <c r="BH903" i="3"/>
  <c r="BG903" i="3"/>
  <c r="BF903" i="3"/>
  <c r="T903" i="3"/>
  <c r="R903" i="3"/>
  <c r="P903" i="3"/>
  <c r="BI901" i="3"/>
  <c r="BH901" i="3"/>
  <c r="BG901" i="3"/>
  <c r="BF901" i="3"/>
  <c r="T901" i="3"/>
  <c r="R901" i="3"/>
  <c r="P901" i="3"/>
  <c r="BI899" i="3"/>
  <c r="BH899" i="3"/>
  <c r="BG899" i="3"/>
  <c r="BF899" i="3"/>
  <c r="T899" i="3"/>
  <c r="R899" i="3"/>
  <c r="P899" i="3"/>
  <c r="BI897" i="3"/>
  <c r="BH897" i="3"/>
  <c r="BG897" i="3"/>
  <c r="BF897" i="3"/>
  <c r="T897" i="3"/>
  <c r="R897" i="3"/>
  <c r="P897" i="3"/>
  <c r="BI895" i="3"/>
  <c r="BH895" i="3"/>
  <c r="BG895" i="3"/>
  <c r="BF895" i="3"/>
  <c r="T895" i="3"/>
  <c r="R895" i="3"/>
  <c r="P895" i="3"/>
  <c r="BI893" i="3"/>
  <c r="BH893" i="3"/>
  <c r="BG893" i="3"/>
  <c r="BF893" i="3"/>
  <c r="T893" i="3"/>
  <c r="R893" i="3"/>
  <c r="P893" i="3"/>
  <c r="BI844" i="3"/>
  <c r="BH844" i="3"/>
  <c r="BG844" i="3"/>
  <c r="BF844" i="3"/>
  <c r="T844" i="3"/>
  <c r="R844" i="3"/>
  <c r="P844" i="3"/>
  <c r="BI796" i="3"/>
  <c r="BH796" i="3"/>
  <c r="BG796" i="3"/>
  <c r="BF796" i="3"/>
  <c r="T796" i="3"/>
  <c r="R796" i="3"/>
  <c r="P796" i="3"/>
  <c r="BI723" i="3"/>
  <c r="BH723" i="3"/>
  <c r="BG723" i="3"/>
  <c r="BF723" i="3"/>
  <c r="T723" i="3"/>
  <c r="R723" i="3"/>
  <c r="P723" i="3"/>
  <c r="BI717" i="3"/>
  <c r="BH717" i="3"/>
  <c r="BG717" i="3"/>
  <c r="BF717" i="3"/>
  <c r="T717" i="3"/>
  <c r="R717" i="3"/>
  <c r="P717" i="3"/>
  <c r="BI693" i="3"/>
  <c r="BH693" i="3"/>
  <c r="BG693" i="3"/>
  <c r="BF693" i="3"/>
  <c r="T693" i="3"/>
  <c r="R693" i="3"/>
  <c r="P693" i="3"/>
  <c r="BI674" i="3"/>
  <c r="BH674" i="3"/>
  <c r="BG674" i="3"/>
  <c r="BF674" i="3"/>
  <c r="T674" i="3"/>
  <c r="R674" i="3"/>
  <c r="P674" i="3"/>
  <c r="BI650" i="3"/>
  <c r="BH650" i="3"/>
  <c r="BG650" i="3"/>
  <c r="BF650" i="3"/>
  <c r="T650" i="3"/>
  <c r="R650" i="3"/>
  <c r="P650" i="3"/>
  <c r="BI644" i="3"/>
  <c r="BH644" i="3"/>
  <c r="BG644" i="3"/>
  <c r="BF644" i="3"/>
  <c r="T644" i="3"/>
  <c r="R644" i="3"/>
  <c r="P644" i="3"/>
  <c r="BI636" i="3"/>
  <c r="BH636" i="3"/>
  <c r="BG636" i="3"/>
  <c r="BF636" i="3"/>
  <c r="T636" i="3"/>
  <c r="R636" i="3"/>
  <c r="P636" i="3"/>
  <c r="BI626" i="3"/>
  <c r="BH626" i="3"/>
  <c r="BG626" i="3"/>
  <c r="BF626" i="3"/>
  <c r="T626" i="3"/>
  <c r="R626" i="3"/>
  <c r="P626" i="3"/>
  <c r="BI618" i="3"/>
  <c r="BH618" i="3"/>
  <c r="BG618" i="3"/>
  <c r="BF618" i="3"/>
  <c r="T618" i="3"/>
  <c r="R618" i="3"/>
  <c r="P618" i="3"/>
  <c r="BI604" i="3"/>
  <c r="BH604" i="3"/>
  <c r="BG604" i="3"/>
  <c r="BF604" i="3"/>
  <c r="T604" i="3"/>
  <c r="R604" i="3"/>
  <c r="P604" i="3"/>
  <c r="BI601" i="3"/>
  <c r="BH601" i="3"/>
  <c r="BG601" i="3"/>
  <c r="BF601" i="3"/>
  <c r="T601" i="3"/>
  <c r="R601" i="3"/>
  <c r="P601" i="3"/>
  <c r="BI596" i="3"/>
  <c r="BH596" i="3"/>
  <c r="BG596" i="3"/>
  <c r="BF596" i="3"/>
  <c r="T596" i="3"/>
  <c r="R596" i="3"/>
  <c r="P596" i="3"/>
  <c r="BI593" i="3"/>
  <c r="BH593" i="3"/>
  <c r="BG593" i="3"/>
  <c r="BF593" i="3"/>
  <c r="T593" i="3"/>
  <c r="R593" i="3"/>
  <c r="P593" i="3"/>
  <c r="BI577" i="3"/>
  <c r="BH577" i="3"/>
  <c r="BG577" i="3"/>
  <c r="BF577" i="3"/>
  <c r="T577" i="3"/>
  <c r="R577" i="3"/>
  <c r="P577" i="3"/>
  <c r="BI563" i="3"/>
  <c r="BH563" i="3"/>
  <c r="BG563" i="3"/>
  <c r="BF563" i="3"/>
  <c r="T563" i="3"/>
  <c r="R563" i="3"/>
  <c r="P563" i="3"/>
  <c r="BI537" i="3"/>
  <c r="BH537" i="3"/>
  <c r="BG537" i="3"/>
  <c r="BF537" i="3"/>
  <c r="T537" i="3"/>
  <c r="R537" i="3"/>
  <c r="P537" i="3"/>
  <c r="BI531" i="3"/>
  <c r="BH531" i="3"/>
  <c r="BG531" i="3"/>
  <c r="BF531" i="3"/>
  <c r="T531" i="3"/>
  <c r="R531" i="3"/>
  <c r="P531" i="3"/>
  <c r="BI508" i="3"/>
  <c r="BH508" i="3"/>
  <c r="BG508" i="3"/>
  <c r="BF508" i="3"/>
  <c r="T508" i="3"/>
  <c r="R508" i="3"/>
  <c r="P508" i="3"/>
  <c r="BI505" i="3"/>
  <c r="BH505" i="3"/>
  <c r="BG505" i="3"/>
  <c r="BF505" i="3"/>
  <c r="T505" i="3"/>
  <c r="R505" i="3"/>
  <c r="P505" i="3"/>
  <c r="BI502" i="3"/>
  <c r="BH502" i="3"/>
  <c r="BG502" i="3"/>
  <c r="BF502" i="3"/>
  <c r="T502" i="3"/>
  <c r="R502" i="3"/>
  <c r="P502" i="3"/>
  <c r="BI500" i="3"/>
  <c r="BH500" i="3"/>
  <c r="BG500" i="3"/>
  <c r="BF500" i="3"/>
  <c r="T500" i="3"/>
  <c r="R500" i="3"/>
  <c r="P500" i="3"/>
  <c r="BI497" i="3"/>
  <c r="BH497" i="3"/>
  <c r="BG497" i="3"/>
  <c r="BF497" i="3"/>
  <c r="T497" i="3"/>
  <c r="R497" i="3"/>
  <c r="P497" i="3"/>
  <c r="BI492" i="3"/>
  <c r="BH492" i="3"/>
  <c r="BG492" i="3"/>
  <c r="BF492" i="3"/>
  <c r="T492" i="3"/>
  <c r="R492" i="3"/>
  <c r="P492" i="3"/>
  <c r="BI489" i="3"/>
  <c r="BH489" i="3"/>
  <c r="BG489" i="3"/>
  <c r="BF489" i="3"/>
  <c r="T489" i="3"/>
  <c r="R489" i="3"/>
  <c r="P489" i="3"/>
  <c r="BI486" i="3"/>
  <c r="BH486" i="3"/>
  <c r="BG486" i="3"/>
  <c r="BF486" i="3"/>
  <c r="T486" i="3"/>
  <c r="R486" i="3"/>
  <c r="P486" i="3"/>
  <c r="BI412" i="3"/>
  <c r="BH412" i="3"/>
  <c r="BG412" i="3"/>
  <c r="BF412" i="3"/>
  <c r="T412" i="3"/>
  <c r="R412" i="3"/>
  <c r="P412" i="3"/>
  <c r="BI410" i="3"/>
  <c r="BH410" i="3"/>
  <c r="BG410" i="3"/>
  <c r="BF410" i="3"/>
  <c r="T410" i="3"/>
  <c r="R410" i="3"/>
  <c r="P410" i="3"/>
  <c r="BI409" i="3"/>
  <c r="BH409" i="3"/>
  <c r="BG409" i="3"/>
  <c r="BF409" i="3"/>
  <c r="T409" i="3"/>
  <c r="R409" i="3"/>
  <c r="P409" i="3"/>
  <c r="BI365" i="3"/>
  <c r="BH365" i="3"/>
  <c r="BG365" i="3"/>
  <c r="BF365" i="3"/>
  <c r="T365" i="3"/>
  <c r="R365" i="3"/>
  <c r="P365" i="3"/>
  <c r="BI363" i="3"/>
  <c r="BH363" i="3"/>
  <c r="BG363" i="3"/>
  <c r="BF363" i="3"/>
  <c r="T363" i="3"/>
  <c r="R363" i="3"/>
  <c r="P363" i="3"/>
  <c r="BI354" i="3"/>
  <c r="BH354" i="3"/>
  <c r="BG354" i="3"/>
  <c r="BF354" i="3"/>
  <c r="T354" i="3"/>
  <c r="R354" i="3"/>
  <c r="P354" i="3"/>
  <c r="BI320" i="3"/>
  <c r="BH320" i="3"/>
  <c r="BG320" i="3"/>
  <c r="BF320" i="3"/>
  <c r="T320" i="3"/>
  <c r="R320" i="3"/>
  <c r="P320" i="3"/>
  <c r="BI302" i="3"/>
  <c r="BH302" i="3"/>
  <c r="BG302" i="3"/>
  <c r="BF302" i="3"/>
  <c r="T302" i="3"/>
  <c r="R302" i="3"/>
  <c r="P302" i="3"/>
  <c r="BI295" i="3"/>
  <c r="BH295" i="3"/>
  <c r="BG295" i="3"/>
  <c r="BF295" i="3"/>
  <c r="T295" i="3"/>
  <c r="R295" i="3"/>
  <c r="P295" i="3"/>
  <c r="BI284" i="3"/>
  <c r="BH284" i="3"/>
  <c r="BG284" i="3"/>
  <c r="BF284" i="3"/>
  <c r="T284" i="3"/>
  <c r="R284" i="3"/>
  <c r="P284" i="3"/>
  <c r="BI275" i="3"/>
  <c r="BH275" i="3"/>
  <c r="BG275" i="3"/>
  <c r="BF275" i="3"/>
  <c r="T275" i="3"/>
  <c r="R275" i="3"/>
  <c r="P275" i="3"/>
  <c r="BI231" i="3"/>
  <c r="BH231" i="3"/>
  <c r="BG231" i="3"/>
  <c r="BF231" i="3"/>
  <c r="T231" i="3"/>
  <c r="R231" i="3"/>
  <c r="P231" i="3"/>
  <c r="BI226" i="3"/>
  <c r="BH226" i="3"/>
  <c r="BG226" i="3"/>
  <c r="BF226" i="3"/>
  <c r="T226" i="3"/>
  <c r="R226" i="3"/>
  <c r="P226" i="3"/>
  <c r="BI224" i="3"/>
  <c r="BH224" i="3"/>
  <c r="BG224" i="3"/>
  <c r="BF224" i="3"/>
  <c r="T224" i="3"/>
  <c r="R224" i="3"/>
  <c r="P224" i="3"/>
  <c r="BI222" i="3"/>
  <c r="BH222" i="3"/>
  <c r="BG222" i="3"/>
  <c r="BF222" i="3"/>
  <c r="T222" i="3"/>
  <c r="R222" i="3"/>
  <c r="P222" i="3"/>
  <c r="BI220" i="3"/>
  <c r="BH220" i="3"/>
  <c r="BG220" i="3"/>
  <c r="BF220" i="3"/>
  <c r="T220" i="3"/>
  <c r="R220" i="3"/>
  <c r="P220" i="3"/>
  <c r="BI214" i="3"/>
  <c r="BH214" i="3"/>
  <c r="BG214" i="3"/>
  <c r="BF214" i="3"/>
  <c r="T214" i="3"/>
  <c r="T213" i="3" s="1"/>
  <c r="R214" i="3"/>
  <c r="R213" i="3" s="1"/>
  <c r="P214" i="3"/>
  <c r="P213" i="3"/>
  <c r="BI206" i="3"/>
  <c r="BH206" i="3"/>
  <c r="BG206" i="3"/>
  <c r="BF206" i="3"/>
  <c r="T206" i="3"/>
  <c r="R206" i="3"/>
  <c r="P206" i="3"/>
  <c r="BI204" i="3"/>
  <c r="BH204" i="3"/>
  <c r="BG204" i="3"/>
  <c r="BF204" i="3"/>
  <c r="T204" i="3"/>
  <c r="R204" i="3"/>
  <c r="P204" i="3"/>
  <c r="BI201" i="3"/>
  <c r="BH201" i="3"/>
  <c r="BG201" i="3"/>
  <c r="BF201" i="3"/>
  <c r="T201" i="3"/>
  <c r="R201" i="3"/>
  <c r="P201" i="3"/>
  <c r="BI198" i="3"/>
  <c r="BH198" i="3"/>
  <c r="BG198" i="3"/>
  <c r="BF198" i="3"/>
  <c r="T198" i="3"/>
  <c r="R198" i="3"/>
  <c r="P198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J142" i="3"/>
  <c r="F142" i="3"/>
  <c r="F140" i="3"/>
  <c r="E138" i="3"/>
  <c r="J91" i="3"/>
  <c r="F91" i="3"/>
  <c r="F89" i="3"/>
  <c r="E87" i="3"/>
  <c r="J24" i="3"/>
  <c r="E24" i="3"/>
  <c r="J92" i="3" s="1"/>
  <c r="J23" i="3"/>
  <c r="J18" i="3"/>
  <c r="E18" i="3"/>
  <c r="F143" i="3" s="1"/>
  <c r="J17" i="3"/>
  <c r="J12" i="3"/>
  <c r="J89" i="3" s="1"/>
  <c r="E7" i="3"/>
  <c r="E136" i="3" s="1"/>
  <c r="J37" i="2"/>
  <c r="J36" i="2"/>
  <c r="AY95" i="1" s="1"/>
  <c r="J35" i="2"/>
  <c r="AX95" i="1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193" i="2"/>
  <c r="BH193" i="2"/>
  <c r="BG193" i="2"/>
  <c r="BF193" i="2"/>
  <c r="T193" i="2"/>
  <c r="R193" i="2"/>
  <c r="P193" i="2"/>
  <c r="BI185" i="2"/>
  <c r="BH185" i="2"/>
  <c r="BG185" i="2"/>
  <c r="BF185" i="2"/>
  <c r="T185" i="2"/>
  <c r="R185" i="2"/>
  <c r="P185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5" i="2"/>
  <c r="F37" i="2" s="1"/>
  <c r="BH135" i="2"/>
  <c r="BG135" i="2"/>
  <c r="BF135" i="2"/>
  <c r="T135" i="2"/>
  <c r="R135" i="2"/>
  <c r="P135" i="2"/>
  <c r="BI134" i="2"/>
  <c r="BH134" i="2"/>
  <c r="BG134" i="2"/>
  <c r="F35" i="2" s="1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F34" i="2" s="1"/>
  <c r="T128" i="2"/>
  <c r="R128" i="2"/>
  <c r="P128" i="2"/>
  <c r="BI126" i="2"/>
  <c r="BH126" i="2"/>
  <c r="BG126" i="2"/>
  <c r="BF126" i="2"/>
  <c r="J34" i="2" s="1"/>
  <c r="T126" i="2"/>
  <c r="R126" i="2"/>
  <c r="P126" i="2"/>
  <c r="J120" i="2"/>
  <c r="F120" i="2"/>
  <c r="F118" i="2"/>
  <c r="E116" i="2"/>
  <c r="J91" i="2"/>
  <c r="F91" i="2"/>
  <c r="F89" i="2"/>
  <c r="E87" i="2"/>
  <c r="J24" i="2"/>
  <c r="E24" i="2"/>
  <c r="J92" i="2"/>
  <c r="J23" i="2"/>
  <c r="J18" i="2"/>
  <c r="E18" i="2"/>
  <c r="F121" i="2" s="1"/>
  <c r="J17" i="2"/>
  <c r="J12" i="2"/>
  <c r="J118" i="2" s="1"/>
  <c r="E7" i="2"/>
  <c r="E85" i="2"/>
  <c r="L90" i="1"/>
  <c r="AM90" i="1"/>
  <c r="AM89" i="1"/>
  <c r="L89" i="1"/>
  <c r="AM87" i="1"/>
  <c r="L87" i="1"/>
  <c r="L85" i="1"/>
  <c r="L84" i="1"/>
  <c r="F36" i="2"/>
  <c r="BK223" i="2"/>
  <c r="BK220" i="2"/>
  <c r="J215" i="2"/>
  <c r="J210" i="2"/>
  <c r="J206" i="2"/>
  <c r="J175" i="2"/>
  <c r="J162" i="2"/>
  <c r="J154" i="2"/>
  <c r="J140" i="2"/>
  <c r="BK130" i="2"/>
  <c r="J280" i="2"/>
  <c r="J250" i="2"/>
  <c r="BK247" i="2"/>
  <c r="BK246" i="2"/>
  <c r="BK202" i="2"/>
  <c r="BK185" i="2"/>
  <c r="BK175" i="2"/>
  <c r="J160" i="2"/>
  <c r="J152" i="2"/>
  <c r="BK141" i="2"/>
  <c r="BK135" i="2"/>
  <c r="J136" i="2"/>
  <c r="BK126" i="2"/>
  <c r="J2501" i="3"/>
  <c r="BK2447" i="3"/>
  <c r="BK2311" i="3"/>
  <c r="BK2268" i="3"/>
  <c r="BK2246" i="3"/>
  <c r="J2210" i="3"/>
  <c r="J2183" i="3"/>
  <c r="BK2143" i="3"/>
  <c r="BK2040" i="3"/>
  <c r="J2030" i="3"/>
  <c r="BK1955" i="3"/>
  <c r="BK1901" i="3"/>
  <c r="BK1865" i="3"/>
  <c r="BK1801" i="3"/>
  <c r="J1706" i="3"/>
  <c r="BK1581" i="3"/>
  <c r="BK1535" i="3"/>
  <c r="BK1503" i="3"/>
  <c r="J1937" i="3"/>
  <c r="J1875" i="3"/>
  <c r="BK1652" i="3"/>
  <c r="J1495" i="3"/>
  <c r="J1432" i="3"/>
  <c r="J1407" i="3"/>
  <c r="J1356" i="3"/>
  <c r="BK1145" i="3"/>
  <c r="BK1045" i="3"/>
  <c r="J932" i="3"/>
  <c r="J906" i="3"/>
  <c r="BK604" i="3"/>
  <c r="BK486" i="3"/>
  <c r="J222" i="3"/>
  <c r="J167" i="3"/>
  <c r="J2487" i="3"/>
  <c r="J2427" i="3"/>
  <c r="BK2330" i="3"/>
  <c r="J2246" i="3"/>
  <c r="BK2231" i="3"/>
  <c r="BK2196" i="3"/>
  <c r="BK2177" i="3"/>
  <c r="J2123" i="3"/>
  <c r="J1959" i="3"/>
  <c r="J1913" i="3"/>
  <c r="BK1869" i="3"/>
  <c r="J1807" i="3"/>
  <c r="J1769" i="3"/>
  <c r="J1520" i="3"/>
  <c r="BK1477" i="3"/>
  <c r="J1428" i="3"/>
  <c r="J1393" i="3"/>
  <c r="BK1373" i="3"/>
  <c r="BK1182" i="3"/>
  <c r="J1118" i="3"/>
  <c r="J957" i="3"/>
  <c r="BK906" i="3"/>
  <c r="J844" i="3"/>
  <c r="J577" i="3"/>
  <c r="J409" i="3"/>
  <c r="BK201" i="3"/>
  <c r="J186" i="3"/>
  <c r="J2507" i="3"/>
  <c r="BK2466" i="3"/>
  <c r="BK2400" i="3"/>
  <c r="J2340" i="3"/>
  <c r="J2228" i="3"/>
  <c r="BK1953" i="3"/>
  <c r="J1655" i="3"/>
  <c r="J1571" i="3"/>
  <c r="BK2187" i="3"/>
  <c r="J1949" i="3"/>
  <c r="J1765" i="3"/>
  <c r="BK1676" i="3"/>
  <c r="BK1434" i="3"/>
  <c r="J1385" i="3"/>
  <c r="BK1329" i="3"/>
  <c r="BK1174" i="3"/>
  <c r="J1139" i="3"/>
  <c r="BK1122" i="3"/>
  <c r="J1045" i="3"/>
  <c r="J961" i="3"/>
  <c r="BK934" i="3"/>
  <c r="BK796" i="3"/>
  <c r="BK577" i="3"/>
  <c r="BK505" i="3"/>
  <c r="BK363" i="3"/>
  <c r="BK275" i="3"/>
  <c r="J204" i="3"/>
  <c r="BK191" i="3"/>
  <c r="BK178" i="3"/>
  <c r="J2311" i="3"/>
  <c r="J2299" i="3"/>
  <c r="BK2279" i="3"/>
  <c r="J2222" i="3"/>
  <c r="J2127" i="3"/>
  <c r="J1923" i="3"/>
  <c r="J1909" i="3"/>
  <c r="J275" i="3"/>
  <c r="BK2179" i="3"/>
  <c r="BK1660" i="3"/>
  <c r="J1147" i="3"/>
  <c r="J537" i="3"/>
  <c r="BK2554" i="3"/>
  <c r="BK2022" i="3"/>
  <c r="BK1458" i="3"/>
  <c r="J991" i="3"/>
  <c r="J2568" i="3"/>
  <c r="J2196" i="3"/>
  <c r="J1761" i="3"/>
  <c r="J1450" i="3"/>
  <c r="BK1354" i="3"/>
  <c r="BK222" i="3"/>
  <c r="BK2494" i="3"/>
  <c r="BK2222" i="3"/>
  <c r="J1953" i="3"/>
  <c r="BK1593" i="3"/>
  <c r="J1174" i="3"/>
  <c r="J489" i="3"/>
  <c r="J2044" i="3"/>
  <c r="BK1899" i="3"/>
  <c r="J1759" i="3"/>
  <c r="BK1541" i="3"/>
  <c r="BK1151" i="3"/>
  <c r="BK489" i="3"/>
  <c r="J294" i="4"/>
  <c r="BK281" i="4"/>
  <c r="BK263" i="4"/>
  <c r="BK225" i="4"/>
  <c r="BK205" i="4"/>
  <c r="BK295" i="4"/>
  <c r="J281" i="4"/>
  <c r="J267" i="4"/>
  <c r="J243" i="4"/>
  <c r="J210" i="4"/>
  <c r="J152" i="4"/>
  <c r="BK267" i="4"/>
  <c r="BK171" i="4"/>
  <c r="J148" i="4"/>
  <c r="BK282" i="4"/>
  <c r="J178" i="4"/>
  <c r="BK164" i="4"/>
  <c r="BK133" i="4"/>
  <c r="BK186" i="4"/>
  <c r="BK148" i="4"/>
  <c r="J128" i="4"/>
  <c r="J192" i="4"/>
  <c r="J143" i="4"/>
  <c r="J228" i="4"/>
  <c r="J129" i="4"/>
  <c r="J346" i="5"/>
  <c r="BK374" i="5"/>
  <c r="BK353" i="5"/>
  <c r="BK316" i="5"/>
  <c r="J287" i="5"/>
  <c r="BK274" i="5"/>
  <c r="BK247" i="5"/>
  <c r="BK211" i="5"/>
  <c r="BK161" i="5"/>
  <c r="J143" i="5"/>
  <c r="BK366" i="5"/>
  <c r="J310" i="5"/>
  <c r="BK284" i="5"/>
  <c r="J254" i="5"/>
  <c r="J226" i="5"/>
  <c r="J351" i="5"/>
  <c r="J314" i="5"/>
  <c r="J290" i="5"/>
  <c r="J274" i="5"/>
  <c r="BK255" i="5"/>
  <c r="J244" i="5"/>
  <c r="J185" i="5"/>
  <c r="J141" i="5"/>
  <c r="J341" i="5"/>
  <c r="J184" i="5"/>
  <c r="J379" i="5"/>
  <c r="J288" i="5"/>
  <c r="J271" i="2"/>
  <c r="J235" i="2"/>
  <c r="J233" i="2"/>
  <c r="BK230" i="2"/>
  <c r="J229" i="2"/>
  <c r="J228" i="2"/>
  <c r="BK226" i="2"/>
  <c r="J223" i="2"/>
  <c r="J221" i="2"/>
  <c r="BK211" i="2"/>
  <c r="BK206" i="2"/>
  <c r="BK168" i="2"/>
  <c r="BK280" i="2"/>
  <c r="J272" i="2"/>
  <c r="J177" i="2"/>
  <c r="J174" i="2"/>
  <c r="J135" i="2"/>
  <c r="BK225" i="2"/>
  <c r="BK221" i="2"/>
  <c r="BK216" i="2"/>
  <c r="BK212" i="2"/>
  <c r="J208" i="2"/>
  <c r="BK193" i="2"/>
  <c r="BK164" i="2"/>
  <c r="J142" i="2"/>
  <c r="BK134" i="2"/>
  <c r="J128" i="2"/>
  <c r="J251" i="2"/>
  <c r="J248" i="2"/>
  <c r="J244" i="2"/>
  <c r="J201" i="2"/>
  <c r="BK177" i="2"/>
  <c r="BK174" i="2"/>
  <c r="BK166" i="2"/>
  <c r="J149" i="2"/>
  <c r="BK140" i="2"/>
  <c r="J132" i="2"/>
  <c r="J279" i="2"/>
  <c r="J276" i="2"/>
  <c r="BK270" i="2"/>
  <c r="J268" i="2"/>
  <c r="BK265" i="2"/>
  <c r="BK263" i="2"/>
  <c r="J262" i="2"/>
  <c r="J259" i="2"/>
  <c r="BK257" i="2"/>
  <c r="J255" i="2"/>
  <c r="BK252" i="2"/>
  <c r="BK250" i="2"/>
  <c r="J247" i="2"/>
  <c r="BK244" i="2"/>
  <c r="BK239" i="2"/>
  <c r="J173" i="2"/>
  <c r="BK162" i="2"/>
  <c r="BK150" i="2"/>
  <c r="BK145" i="2"/>
  <c r="J134" i="2"/>
  <c r="BK2507" i="3"/>
  <c r="BK2480" i="3"/>
  <c r="J2336" i="3"/>
  <c r="BK2285" i="3"/>
  <c r="BK2254" i="3"/>
  <c r="BK2225" i="3"/>
  <c r="J2159" i="3"/>
  <c r="J2052" i="3"/>
  <c r="J2034" i="3"/>
  <c r="BK1961" i="3"/>
  <c r="BK1949" i="3"/>
  <c r="BK1871" i="3"/>
  <c r="BK1824" i="3"/>
  <c r="J1757" i="3"/>
  <c r="BK1616" i="3"/>
  <c r="J1529" i="3"/>
  <c r="BK2213" i="3"/>
  <c r="BK1917" i="3"/>
  <c r="J1826" i="3"/>
  <c r="J1541" i="3"/>
  <c r="BK1469" i="3"/>
  <c r="BK1416" i="3"/>
  <c r="BK1397" i="3"/>
  <c r="J1354" i="3"/>
  <c r="BK1139" i="3"/>
  <c r="BK961" i="3"/>
  <c r="J948" i="3"/>
  <c r="J922" i="3"/>
  <c r="J895" i="3"/>
  <c r="J618" i="3"/>
  <c r="J500" i="3"/>
  <c r="J320" i="3"/>
  <c r="BK176" i="3"/>
  <c r="J155" i="3"/>
  <c r="J2449" i="3"/>
  <c r="BK2340" i="3"/>
  <c r="J2263" i="3"/>
  <c r="BK2219" i="3"/>
  <c r="J2187" i="3"/>
  <c r="J2156" i="3"/>
  <c r="BK2030" i="3"/>
  <c r="BK1937" i="3"/>
  <c r="J1903" i="3"/>
  <c r="BK1815" i="3"/>
  <c r="BK1765" i="3"/>
  <c r="J1604" i="3"/>
  <c r="BK1516" i="3"/>
  <c r="BK1467" i="3"/>
  <c r="J1444" i="3"/>
  <c r="BK1389" i="3"/>
  <c r="BK1368" i="3"/>
  <c r="J1122" i="3"/>
  <c r="BK1031" i="3"/>
  <c r="BK909" i="3"/>
  <c r="J897" i="3"/>
  <c r="BK626" i="3"/>
  <c r="J502" i="3"/>
  <c r="J302" i="3"/>
  <c r="BK193" i="3"/>
  <c r="J152" i="3"/>
  <c r="BK2487" i="3"/>
  <c r="J2374" i="3"/>
  <c r="J2334" i="3"/>
  <c r="J2192" i="3"/>
  <c r="BK1963" i="3"/>
  <c r="J1801" i="3"/>
  <c r="J1611" i="3"/>
  <c r="J2131" i="3"/>
  <c r="BK1925" i="3"/>
  <c r="J1755" i="3"/>
  <c r="BK1672" i="3"/>
  <c r="BK1499" i="3"/>
  <c r="J1382" i="3"/>
  <c r="J1311" i="3"/>
  <c r="J1182" i="3"/>
  <c r="J1156" i="3"/>
  <c r="J1128" i="3"/>
  <c r="BK1062" i="3"/>
  <c r="J951" i="3"/>
  <c r="J943" i="3"/>
  <c r="J899" i="3"/>
  <c r="J723" i="3"/>
  <c r="J563" i="3"/>
  <c r="BK492" i="3"/>
  <c r="J354" i="3"/>
  <c r="J224" i="3"/>
  <c r="J195" i="3"/>
  <c r="J189" i="3"/>
  <c r="J165" i="3"/>
  <c r="J2306" i="3"/>
  <c r="BK2242" i="3"/>
  <c r="J2207" i="3"/>
  <c r="BK2052" i="3"/>
  <c r="BK1921" i="3"/>
  <c r="J1899" i="3"/>
  <c r="J1590" i="3"/>
  <c r="BK1554" i="3"/>
  <c r="J1487" i="3"/>
  <c r="BK1407" i="3"/>
  <c r="BK1269" i="3"/>
  <c r="J206" i="3"/>
  <c r="J2504" i="3"/>
  <c r="J1965" i="3"/>
  <c r="J1618" i="3"/>
  <c r="BK1483" i="3"/>
  <c r="BK941" i="3"/>
  <c r="J636" i="3"/>
  <c r="J2691" i="3"/>
  <c r="J2204" i="3"/>
  <c r="J1763" i="3"/>
  <c r="BK1450" i="3"/>
  <c r="BK1024" i="3"/>
  <c r="BK502" i="3"/>
  <c r="BK2149" i="3"/>
  <c r="BK1923" i="3"/>
  <c r="BK1867" i="3"/>
  <c r="BK1761" i="3"/>
  <c r="BK1604" i="3"/>
  <c r="BK1399" i="3"/>
  <c r="J1036" i="3"/>
  <c r="BK295" i="3"/>
  <c r="BK152" i="3"/>
  <c r="J289" i="4"/>
  <c r="BK276" i="4"/>
  <c r="BK253" i="4"/>
  <c r="J244" i="4"/>
  <c r="J218" i="4"/>
  <c r="J203" i="4"/>
  <c r="BK298" i="4"/>
  <c r="BK289" i="4"/>
  <c r="J265" i="4"/>
  <c r="BK245" i="4"/>
  <c r="BK230" i="4"/>
  <c r="BK140" i="4"/>
  <c r="BK238" i="5"/>
  <c r="J199" i="5"/>
  <c r="J180" i="5"/>
  <c r="J147" i="5"/>
  <c r="J329" i="5"/>
  <c r="BK293" i="5"/>
  <c r="BK270" i="5"/>
  <c r="BK241" i="5"/>
  <c r="J193" i="5"/>
  <c r="J163" i="5"/>
  <c r="BK339" i="5"/>
  <c r="J311" i="5"/>
  <c r="J245" i="5"/>
  <c r="BK358" i="5"/>
  <c r="BK352" i="5"/>
  <c r="BK341" i="5"/>
  <c r="BK310" i="5"/>
  <c r="J286" i="5"/>
  <c r="BK266" i="5"/>
  <c r="BK251" i="5"/>
  <c r="BK232" i="5"/>
  <c r="J187" i="5"/>
  <c r="BK162" i="5"/>
  <c r="J370" i="5"/>
  <c r="BK291" i="5"/>
  <c r="BK141" i="5"/>
  <c r="BK324" i="5"/>
  <c r="J272" i="5"/>
  <c r="BK124" i="5"/>
  <c r="J364" i="5"/>
  <c r="BK257" i="5"/>
  <c r="BK326" i="5"/>
  <c r="J281" i="5"/>
  <c r="BK357" i="5"/>
  <c r="J277" i="5"/>
  <c r="J155" i="5"/>
  <c r="BK145" i="5"/>
  <c r="J219" i="6"/>
  <c r="J195" i="6"/>
  <c r="J152" i="6"/>
  <c r="BK225" i="6"/>
  <c r="BK209" i="6"/>
  <c r="BK160" i="6"/>
  <c r="J244" i="7"/>
  <c r="J217" i="7"/>
  <c r="J196" i="7"/>
  <c r="BK181" i="7"/>
  <c r="BK164" i="7"/>
  <c r="BK142" i="7"/>
  <c r="BK243" i="7"/>
  <c r="BK202" i="7"/>
  <c r="J135" i="7"/>
  <c r="J236" i="7"/>
  <c r="BK158" i="7"/>
  <c r="BK267" i="7"/>
  <c r="BK256" i="7"/>
  <c r="BK245" i="7"/>
  <c r="J231" i="7"/>
  <c r="BK201" i="7"/>
  <c r="J184" i="7"/>
  <c r="BK157" i="7"/>
  <c r="J142" i="7"/>
  <c r="BK239" i="7"/>
  <c r="BK274" i="7"/>
  <c r="BK231" i="7"/>
  <c r="BK159" i="7"/>
  <c r="J232" i="7"/>
  <c r="BK173" i="7"/>
  <c r="J218" i="7"/>
  <c r="BK131" i="8"/>
  <c r="J147" i="8"/>
  <c r="BK125" i="8"/>
  <c r="BK137" i="8"/>
  <c r="BK154" i="8"/>
  <c r="J218" i="2"/>
  <c r="BK210" i="2"/>
  <c r="BK171" i="2"/>
  <c r="J274" i="2"/>
  <c r="BK217" i="2"/>
  <c r="J176" i="2"/>
  <c r="J141" i="2"/>
  <c r="J171" i="2"/>
  <c r="J148" i="2"/>
  <c r="BK139" i="2"/>
  <c r="J129" i="2"/>
  <c r="BK278" i="2"/>
  <c r="BK273" i="2"/>
  <c r="BK271" i="2"/>
  <c r="BK268" i="2"/>
  <c r="BK266" i="2"/>
  <c r="J265" i="2"/>
  <c r="J263" i="2"/>
  <c r="BK260" i="2"/>
  <c r="J258" i="2"/>
  <c r="BK256" i="2"/>
  <c r="BK254" i="2"/>
  <c r="BK253" i="2"/>
  <c r="BK251" i="2"/>
  <c r="BK248" i="2"/>
  <c r="J245" i="2"/>
  <c r="BK237" i="2"/>
  <c r="J172" i="2"/>
  <c r="BK156" i="2"/>
  <c r="BK148" i="2"/>
  <c r="BK142" i="2"/>
  <c r="BK129" i="2"/>
  <c r="J2513" i="3"/>
  <c r="J2459" i="3"/>
  <c r="BK2338" i="3"/>
  <c r="J2282" i="3"/>
  <c r="BK2238" i="3"/>
  <c r="BK2189" i="3"/>
  <c r="J2154" i="3"/>
  <c r="J2149" i="3"/>
  <c r="BK2044" i="3"/>
  <c r="J2028" i="3"/>
  <c r="BK1951" i="3"/>
  <c r="BK1897" i="3"/>
  <c r="BK1854" i="3"/>
  <c r="BK1759" i="3"/>
  <c r="BK1635" i="3"/>
  <c r="J1576" i="3"/>
  <c r="BK1508" i="3"/>
  <c r="J2198" i="3"/>
  <c r="BK1929" i="3"/>
  <c r="BK1836" i="3"/>
  <c r="BK1621" i="3"/>
  <c r="J1454" i="3"/>
  <c r="BK1403" i="3"/>
  <c r="J1373" i="3"/>
  <c r="J1278" i="3"/>
  <c r="J1126" i="3"/>
  <c r="BK991" i="3"/>
  <c r="BK943" i="3"/>
  <c r="J909" i="3"/>
  <c r="J796" i="3"/>
  <c r="J626" i="3"/>
  <c r="J531" i="3"/>
  <c r="BK409" i="3"/>
  <c r="BK182" i="3"/>
  <c r="BK157" i="3"/>
  <c r="BK2504" i="3"/>
  <c r="J2349" i="3"/>
  <c r="J2338" i="3"/>
  <c r="J2257" i="3"/>
  <c r="J2216" i="3"/>
  <c r="J2179" i="3"/>
  <c r="BK2154" i="3"/>
  <c r="J2026" i="3"/>
  <c r="J1931" i="3"/>
  <c r="BK1877" i="3"/>
  <c r="BK1793" i="3"/>
  <c r="BK1763" i="3"/>
  <c r="J1578" i="3"/>
  <c r="BK1514" i="3"/>
  <c r="BK1465" i="3"/>
  <c r="J1411" i="3"/>
  <c r="J1387" i="3"/>
  <c r="BK1278" i="3"/>
  <c r="BK1156" i="3"/>
  <c r="J1074" i="3"/>
  <c r="BK966" i="3"/>
  <c r="BK932" i="3"/>
  <c r="BK893" i="3"/>
  <c r="J593" i="3"/>
  <c r="BK354" i="3"/>
  <c r="J198" i="3"/>
  <c r="BK149" i="3"/>
  <c r="J2480" i="3"/>
  <c r="BK2427" i="3"/>
  <c r="BK2336" i="3"/>
  <c r="BK2318" i="3"/>
  <c r="BK1915" i="3"/>
  <c r="BK1613" i="3"/>
  <c r="BK1413" i="3"/>
  <c r="BK2121" i="3"/>
  <c r="J1917" i="3"/>
  <c r="BK1692" i="3"/>
  <c r="BK1590" i="3"/>
  <c r="J1405" i="3"/>
  <c r="J1374" i="3"/>
  <c r="J1185" i="3"/>
  <c r="J1149" i="3"/>
  <c r="BK1098" i="3"/>
  <c r="J1011" i="3"/>
  <c r="J945" i="3"/>
  <c r="J912" i="3"/>
  <c r="J893" i="3"/>
  <c r="BK717" i="3"/>
  <c r="BK537" i="3"/>
  <c r="J410" i="3"/>
  <c r="BK302" i="3"/>
  <c r="BK206" i="3"/>
  <c r="BK195" i="3"/>
  <c r="BK180" i="3"/>
  <c r="BK2332" i="3"/>
  <c r="BK2288" i="3"/>
  <c r="BK2228" i="3"/>
  <c r="BK2131" i="3"/>
  <c r="J2022" i="3"/>
  <c r="J1867" i="3"/>
  <c r="J1824" i="3"/>
  <c r="J1819" i="3"/>
  <c r="BK1743" i="3"/>
  <c r="BK1668" i="3"/>
  <c r="J1662" i="3"/>
  <c r="BK1647" i="3"/>
  <c r="BK1637" i="3"/>
  <c r="BK1611" i="3"/>
  <c r="J1599" i="3"/>
  <c r="J1584" i="3"/>
  <c r="BK1556" i="3"/>
  <c r="BK1526" i="3"/>
  <c r="J1420" i="3"/>
  <c r="BK1387" i="3"/>
  <c r="J492" i="3"/>
  <c r="BK2765" i="3"/>
  <c r="J2549" i="3"/>
  <c r="BK1986" i="3"/>
  <c r="BK1826" i="3"/>
  <c r="J1566" i="3"/>
  <c r="BK1424" i="3"/>
  <c r="J412" i="3"/>
  <c r="BK2602" i="3"/>
  <c r="BK2194" i="3"/>
  <c r="BK1919" i="3"/>
  <c r="BK1432" i="3"/>
  <c r="J149" i="3"/>
  <c r="BK163" i="3"/>
  <c r="J285" i="4"/>
  <c r="J275" i="4"/>
  <c r="BK255" i="4"/>
  <c r="BK234" i="4"/>
  <c r="BK209" i="4"/>
  <c r="J298" i="4"/>
  <c r="J282" i="4"/>
  <c r="BK269" i="4"/>
  <c r="BK251" i="4"/>
  <c r="J223" i="4"/>
  <c r="J177" i="4"/>
  <c r="J280" i="4"/>
  <c r="BK208" i="4"/>
  <c r="BK284" i="4"/>
  <c r="BK244" i="4"/>
  <c r="BK228" i="4"/>
  <c r="J206" i="4"/>
  <c r="BK183" i="4"/>
  <c r="J169" i="4"/>
  <c r="BK146" i="4"/>
  <c r="J287" i="4"/>
  <c r="J194" i="4"/>
  <c r="J158" i="4"/>
  <c r="BK272" i="4"/>
  <c r="BK254" i="4"/>
  <c r="J235" i="4"/>
  <c r="BK268" i="4"/>
  <c r="BK235" i="4"/>
  <c r="J161" i="4"/>
  <c r="J181" i="4"/>
  <c r="BK256" i="4"/>
  <c r="J199" i="4"/>
  <c r="J176" i="4"/>
  <c r="J137" i="4"/>
  <c r="J208" i="4"/>
  <c r="BK163" i="4"/>
  <c r="BK138" i="4"/>
  <c r="BK203" i="4"/>
  <c r="BK362" i="5"/>
  <c r="BK344" i="5"/>
  <c r="BK313" i="5"/>
  <c r="J367" i="5"/>
  <c r="J325" i="5"/>
  <c r="BK288" i="5"/>
  <c r="J258" i="5"/>
  <c r="J246" i="5"/>
  <c r="BK220" i="5"/>
  <c r="BK169" i="5"/>
  <c r="BK132" i="5"/>
  <c r="BK367" i="5"/>
  <c r="BK319" i="5"/>
  <c r="BK2342" i="3"/>
  <c r="BK1374" i="3"/>
  <c r="BK220" i="3"/>
  <c r="J2254" i="3"/>
  <c r="BK1599" i="3"/>
  <c r="BK650" i="3"/>
  <c r="J2516" i="3"/>
  <c r="J1877" i="3"/>
  <c r="BK1655" i="3"/>
  <c r="BK1454" i="3"/>
  <c r="BK945" i="3"/>
  <c r="BK2587" i="3"/>
  <c r="BK2299" i="3"/>
  <c r="BK2156" i="3"/>
  <c r="BK1905" i="3"/>
  <c r="J1804" i="3"/>
  <c r="BK1587" i="3"/>
  <c r="J1188" i="3"/>
  <c r="J953" i="3"/>
  <c r="J171" i="3"/>
  <c r="J290" i="4"/>
  <c r="BK273" i="4"/>
  <c r="J251" i="4"/>
  <c r="BK231" i="4"/>
  <c r="BK207" i="4"/>
  <c r="J142" i="4"/>
  <c r="BK294" i="4"/>
  <c r="J277" i="4"/>
  <c r="J259" i="4"/>
  <c r="J240" i="4"/>
  <c r="J211" i="4"/>
  <c r="J164" i="4"/>
  <c r="BK211" i="4"/>
  <c r="BK288" i="4"/>
  <c r="BK260" i="4"/>
  <c r="BK237" i="4"/>
  <c r="BK220" i="4"/>
  <c r="BK201" i="4"/>
  <c r="BK180" i="4"/>
  <c r="BK152" i="4"/>
  <c r="BK177" i="4"/>
  <c r="J170" i="4"/>
  <c r="BK184" i="4"/>
  <c r="J254" i="4"/>
  <c r="BK169" i="4"/>
  <c r="J220" i="4"/>
  <c r="J196" i="4"/>
  <c r="BK160" i="4"/>
  <c r="J146" i="4"/>
  <c r="J253" i="4"/>
  <c r="BK181" i="4"/>
  <c r="J145" i="4"/>
  <c r="BK321" i="5"/>
  <c r="BK369" i="5"/>
  <c r="J347" i="5"/>
  <c r="J313" i="5"/>
  <c r="BK280" i="5"/>
  <c r="BK253" i="5"/>
  <c r="J242" i="5"/>
  <c r="J217" i="5"/>
  <c r="J162" i="5"/>
  <c r="J129" i="5"/>
  <c r="BK334" i="5"/>
  <c r="J303" i="5"/>
  <c r="BK281" i="5"/>
  <c r="J253" i="5"/>
  <c r="BK217" i="5"/>
  <c r="BK187" i="5"/>
  <c r="BK126" i="5"/>
  <c r="BK327" i="5"/>
  <c r="J305" i="5"/>
  <c r="J363" i="5"/>
  <c r="J335" i="5"/>
  <c r="J301" i="5"/>
  <c r="J285" i="5"/>
  <c r="J270" i="5"/>
  <c r="BK250" i="5"/>
  <c r="J186" i="5"/>
  <c r="BK142" i="5"/>
  <c r="BK292" i="5"/>
  <c r="J238" i="5"/>
  <c r="J149" i="5"/>
  <c r="BK314" i="5"/>
  <c r="BK269" i="5"/>
  <c r="BK294" i="5"/>
  <c r="BK301" i="5"/>
  <c r="BK379" i="5"/>
  <c r="BK351" i="5"/>
  <c r="BK144" i="6"/>
  <c r="J222" i="6"/>
  <c r="BK201" i="6"/>
  <c r="BK205" i="6"/>
  <c r="BK183" i="6"/>
  <c r="BK172" i="6"/>
  <c r="J244" i="6"/>
  <c r="BK230" i="6"/>
  <c r="BK215" i="6"/>
  <c r="J149" i="6"/>
  <c r="BK231" i="6"/>
  <c r="BK247" i="6"/>
  <c r="BK188" i="6"/>
  <c r="BK142" i="6"/>
  <c r="J166" i="6"/>
  <c r="J245" i="6"/>
  <c r="BK229" i="6"/>
  <c r="BK217" i="6"/>
  <c r="J189" i="6"/>
  <c r="BK154" i="6"/>
  <c r="BK219" i="6"/>
  <c r="J183" i="6"/>
  <c r="J194" i="6"/>
  <c r="BK158" i="6"/>
  <c r="J175" i="6"/>
  <c r="J137" i="6"/>
  <c r="BK175" i="6"/>
  <c r="BK156" i="6"/>
  <c r="BK281" i="7"/>
  <c r="J267" i="7"/>
  <c r="BK252" i="7"/>
  <c r="BK228" i="7"/>
  <c r="BK222" i="7"/>
  <c r="J201" i="7"/>
  <c r="BK163" i="7"/>
  <c r="J275" i="7"/>
  <c r="J260" i="7"/>
  <c r="BK221" i="7"/>
  <c r="BK196" i="7"/>
  <c r="BK161" i="7"/>
  <c r="J144" i="7"/>
  <c r="BK275" i="7"/>
  <c r="J261" i="7"/>
  <c r="J238" i="7"/>
  <c r="BK212" i="7"/>
  <c r="BK172" i="7"/>
  <c r="J154" i="7"/>
  <c r="J265" i="7"/>
  <c r="BK233" i="7"/>
  <c r="J153" i="7"/>
  <c r="J210" i="7"/>
  <c r="BK155" i="7"/>
  <c r="J278" i="7"/>
  <c r="BK259" i="7"/>
  <c r="BK242" i="7"/>
  <c r="J213" i="7"/>
  <c r="J195" i="7"/>
  <c r="J164" i="7"/>
  <c r="BK137" i="7"/>
  <c r="BK208" i="7"/>
  <c r="J252" i="7"/>
  <c r="BK187" i="7"/>
  <c r="BK178" i="7"/>
  <c r="BK182" i="7"/>
  <c r="BK132" i="7"/>
  <c r="J156" i="8"/>
  <c r="J154" i="8"/>
  <c r="BK156" i="8"/>
  <c r="J129" i="8"/>
  <c r="BK127" i="8"/>
  <c r="BK275" i="2"/>
  <c r="BK233" i="2"/>
  <c r="BK229" i="2"/>
  <c r="J227" i="2"/>
  <c r="J214" i="2"/>
  <c r="BK201" i="2"/>
  <c r="BK274" i="2"/>
  <c r="BK215" i="2"/>
  <c r="BK138" i="2"/>
  <c r="BK224" i="2"/>
  <c r="J217" i="2"/>
  <c r="J211" i="2"/>
  <c r="BK173" i="2"/>
  <c r="J146" i="2"/>
  <c r="BK132" i="2"/>
  <c r="J249" i="2"/>
  <c r="BK245" i="2"/>
  <c r="J193" i="2"/>
  <c r="BK172" i="2"/>
  <c r="BK144" i="2"/>
  <c r="J130" i="2"/>
  <c r="BK276" i="2"/>
  <c r="BK269" i="2"/>
  <c r="J267" i="2"/>
  <c r="J264" i="2"/>
  <c r="BK259" i="2"/>
  <c r="J256" i="2"/>
  <c r="J253" i="2"/>
  <c r="BK249" i="2"/>
  <c r="J241" i="2"/>
  <c r="J234" i="2"/>
  <c r="BK152" i="2"/>
  <c r="J143" i="2"/>
  <c r="J2510" i="3"/>
  <c r="BK2344" i="3"/>
  <c r="BK2257" i="3"/>
  <c r="BK2192" i="3"/>
  <c r="BK2134" i="3"/>
  <c r="J2024" i="3"/>
  <c r="BK1873" i="3"/>
  <c r="BK1810" i="3"/>
  <c r="J1629" i="3"/>
  <c r="J1514" i="3"/>
  <c r="BK1927" i="3"/>
  <c r="BK1547" i="3"/>
  <c r="BK1446" i="3"/>
  <c r="BK1382" i="3"/>
  <c r="J1098" i="3"/>
  <c r="J959" i="3"/>
  <c r="BK897" i="3"/>
  <c r="BK593" i="3"/>
  <c r="J363" i="3"/>
  <c r="J174" i="3"/>
  <c r="J2473" i="3"/>
  <c r="J2268" i="3"/>
  <c r="BK2198" i="3"/>
  <c r="J2048" i="3"/>
  <c r="J1927" i="3"/>
  <c r="J1836" i="3"/>
  <c r="BK1790" i="3"/>
  <c r="J1493" i="3"/>
  <c r="J1458" i="3"/>
  <c r="BK1376" i="3"/>
  <c r="BK1149" i="3"/>
  <c r="BK963" i="3"/>
  <c r="J903" i="3"/>
  <c r="BK563" i="3"/>
  <c r="J295" i="3"/>
  <c r="BK171" i="3"/>
  <c r="BK2473" i="3"/>
  <c r="BK2349" i="3"/>
  <c r="BK2204" i="3"/>
  <c r="J1905" i="3"/>
  <c r="BK1430" i="3"/>
  <c r="BK2024" i="3"/>
  <c r="J1790" i="3"/>
  <c r="J1535" i="3"/>
  <c r="J1395" i="3"/>
  <c r="J1179" i="3"/>
  <c r="J1132" i="3"/>
  <c r="J1031" i="3"/>
  <c r="BK916" i="3"/>
  <c r="J674" i="3"/>
  <c r="BK412" i="3"/>
  <c r="BK226" i="3"/>
  <c r="J193" i="3"/>
  <c r="J176" i="3"/>
  <c r="J2285" i="3"/>
  <c r="J2213" i="3"/>
  <c r="J2036" i="3"/>
  <c r="J1640" i="3"/>
  <c r="BK1571" i="3"/>
  <c r="J1516" i="3"/>
  <c r="BK1428" i="3"/>
  <c r="BK1405" i="3"/>
  <c r="J1062" i="3"/>
  <c r="J191" i="3"/>
  <c r="BK2568" i="3"/>
  <c r="J2219" i="3"/>
  <c r="J1897" i="3"/>
  <c r="BK1444" i="3"/>
  <c r="BK922" i="3"/>
  <c r="BK601" i="3"/>
  <c r="BK2618" i="3"/>
  <c r="J2251" i="3"/>
  <c r="BK1769" i="3"/>
  <c r="BK1438" i="3"/>
  <c r="BK926" i="3"/>
  <c r="J2587" i="3"/>
  <c r="BK2549" i="3"/>
  <c r="BK2127" i="3"/>
  <c r="J1813" i="3"/>
  <c r="J1683" i="3"/>
  <c r="BK1549" i="3"/>
  <c r="BK1420" i="3"/>
  <c r="BK903" i="3"/>
  <c r="BK497" i="3"/>
  <c r="BK2449" i="3"/>
  <c r="J2134" i="3"/>
  <c r="BK1907" i="3"/>
  <c r="J284" i="4"/>
  <c r="J273" i="4"/>
  <c r="BK257" i="4"/>
  <c r="BK222" i="4"/>
  <c r="BK175" i="4"/>
  <c r="J297" i="4"/>
  <c r="J246" i="4"/>
  <c r="BK189" i="4"/>
  <c r="BK285" i="4"/>
  <c r="J264" i="4"/>
  <c r="J239" i="4"/>
  <c r="BK226" i="4"/>
  <c r="BK202" i="4"/>
  <c r="BK185" i="4"/>
  <c r="BK170" i="4"/>
  <c r="BK150" i="4"/>
  <c r="BK293" i="4"/>
  <c r="BK204" i="4"/>
  <c r="BK176" i="4"/>
  <c r="J160" i="4"/>
  <c r="BK274" i="4"/>
  <c r="J248" i="4"/>
  <c r="BK236" i="4"/>
  <c r="BK376" i="5"/>
  <c r="J336" i="5"/>
  <c r="BK309" i="5"/>
  <c r="BK290" i="5"/>
  <c r="BK263" i="5"/>
  <c r="BK249" i="5"/>
  <c r="BK214" i="5"/>
  <c r="BK181" i="5"/>
  <c r="J371" i="5"/>
  <c r="BK312" i="5"/>
  <c r="BK299" i="5"/>
  <c r="J355" i="5"/>
  <c r="BK343" i="5"/>
  <c r="J316" i="5"/>
  <c r="J292" i="5"/>
  <c r="J275" i="5"/>
  <c r="J259" i="5"/>
  <c r="BK193" i="5"/>
  <c r="BK180" i="5"/>
  <c r="J138" i="5"/>
  <c r="J312" i="5"/>
  <c r="J161" i="5"/>
  <c r="BK123" i="5"/>
  <c r="BK307" i="5"/>
  <c r="J266" i="5"/>
  <c r="J122" i="5"/>
  <c r="J307" i="5"/>
  <c r="J232" i="5"/>
  <c r="J300" i="5"/>
  <c r="J190" i="5"/>
  <c r="J376" i="5"/>
  <c r="J322" i="5"/>
  <c r="BK273" i="5"/>
  <c r="BK150" i="5"/>
  <c r="J248" i="6"/>
  <c r="BK211" i="6"/>
  <c r="BK189" i="6"/>
  <c r="J150" i="6"/>
  <c r="BK240" i="6"/>
  <c r="BK216" i="6"/>
  <c r="BK207" i="6"/>
  <c r="BK157" i="6"/>
  <c r="J243" i="7"/>
  <c r="J207" i="7"/>
  <c r="J169" i="7"/>
  <c r="J158" i="7"/>
  <c r="J132" i="7"/>
  <c r="J249" i="7"/>
  <c r="BK185" i="7"/>
  <c r="BK271" i="7"/>
  <c r="BK190" i="7"/>
  <c r="BK150" i="7"/>
  <c r="J270" i="7"/>
  <c r="J193" i="7"/>
  <c r="BK229" i="7"/>
  <c r="J136" i="7"/>
  <c r="BK148" i="7"/>
  <c r="BK134" i="8"/>
  <c r="BK152" i="8"/>
  <c r="J127" i="8"/>
  <c r="BK135" i="8"/>
  <c r="J1305" i="3"/>
  <c r="BK2026" i="3"/>
  <c r="J1743" i="3"/>
  <c r="J1434" i="3"/>
  <c r="J157" i="3"/>
  <c r="J2342" i="3"/>
  <c r="BK1757" i="3"/>
  <c r="BK1011" i="3"/>
  <c r="J2602" i="3"/>
  <c r="J2185" i="3"/>
  <c r="J1767" i="3"/>
  <c r="J1547" i="3"/>
  <c r="BK1409" i="3"/>
  <c r="BK165" i="3"/>
  <c r="BK2282" i="3"/>
  <c r="J2121" i="3"/>
  <c r="BK1807" i="3"/>
  <c r="J1556" i="3"/>
  <c r="BK1147" i="3"/>
  <c r="J2168" i="3"/>
  <c r="J1951" i="3"/>
  <c r="BK143" i="4"/>
  <c r="J131" i="4"/>
  <c r="J198" i="4"/>
  <c r="J171" i="4"/>
  <c r="BK139" i="4"/>
  <c r="J270" i="4"/>
  <c r="BK243" i="4"/>
  <c r="BK217" i="4"/>
  <c r="J191" i="4"/>
  <c r="J234" i="4"/>
  <c r="J224" i="4"/>
  <c r="BK233" i="4"/>
  <c r="J201" i="4"/>
  <c r="J182" i="4"/>
  <c r="BK149" i="4"/>
  <c r="J134" i="4"/>
  <c r="BK221" i="4"/>
  <c r="J186" i="4"/>
  <c r="J150" i="4"/>
  <c r="J252" i="4"/>
  <c r="BK194" i="4"/>
  <c r="J369" i="5"/>
  <c r="BK360" i="5"/>
  <c r="J343" i="5"/>
  <c r="J377" i="5"/>
  <c r="BK361" i="5"/>
  <c r="BK297" i="5"/>
  <c r="BK272" i="5"/>
  <c r="BK243" i="5"/>
  <c r="BK190" i="5"/>
  <c r="BK135" i="5"/>
  <c r="J333" i="5"/>
  <c r="J365" i="5"/>
  <c r="BK276" i="5"/>
  <c r="BK359" i="5"/>
  <c r="J350" i="5"/>
  <c r="BK282" i="5"/>
  <c r="J126" i="5"/>
  <c r="BK377" i="5"/>
  <c r="J293" i="5"/>
  <c r="BK318" i="5"/>
  <c r="BK328" i="5"/>
  <c r="J326" i="5"/>
  <c r="BK258" i="5"/>
  <c r="J179" i="5"/>
  <c r="J142" i="5"/>
  <c r="J207" i="6"/>
  <c r="J177" i="6"/>
  <c r="J142" i="6"/>
  <c r="BK134" i="6"/>
  <c r="J217" i="6"/>
  <c r="BK166" i="6"/>
  <c r="BK266" i="7"/>
  <c r="BK247" i="7"/>
  <c r="J163" i="7"/>
  <c r="BK273" i="7"/>
  <c r="BK262" i="7"/>
  <c r="J246" i="7"/>
  <c r="J233" i="7"/>
  <c r="BK225" i="7"/>
  <c r="BK206" i="7"/>
  <c r="BK197" i="7"/>
  <c r="BK169" i="7"/>
  <c r="BK160" i="8"/>
  <c r="J160" i="8"/>
  <c r="BK138" i="8"/>
  <c r="BK158" i="8"/>
  <c r="BK162" i="8"/>
  <c r="J276" i="4"/>
  <c r="BK261" i="4"/>
  <c r="BK232" i="4"/>
  <c r="BK190" i="4"/>
  <c r="BK153" i="4"/>
  <c r="BK279" i="4"/>
  <c r="BK290" i="4"/>
  <c r="J269" i="4"/>
  <c r="J236" i="4"/>
  <c r="J209" i="4"/>
  <c r="BK192" i="4"/>
  <c r="J163" i="4"/>
  <c r="BK134" i="4"/>
  <c r="J215" i="4"/>
  <c r="J173" i="4"/>
  <c r="BK145" i="4"/>
  <c r="J262" i="4"/>
  <c r="BK241" i="4"/>
  <c r="BK218" i="4"/>
  <c r="J136" i="4"/>
  <c r="J217" i="4"/>
  <c r="BK372" i="5"/>
  <c r="J357" i="5"/>
  <c r="J323" i="5"/>
  <c r="BK371" i="5"/>
  <c r="BK355" i="5"/>
  <c r="J339" i="5"/>
  <c r="J304" i="5"/>
  <c r="BK279" i="5"/>
  <c r="BK256" i="5"/>
  <c r="J249" i="5"/>
  <c r="BK229" i="5"/>
  <c r="BK202" i="5"/>
  <c r="BK175" i="5"/>
  <c r="J148" i="5"/>
  <c r="BK375" i="5"/>
  <c r="J344" i="5"/>
  <c r="J321" i="5"/>
  <c r="J299" i="5"/>
  <c r="J283" i="5"/>
  <c r="BK259" i="5"/>
  <c r="BK245" i="5"/>
  <c r="J202" i="5"/>
  <c r="J175" i="5"/>
  <c r="J345" i="5"/>
  <c r="BK332" i="5"/>
  <c r="BK289" i="5"/>
  <c r="BK356" i="5"/>
  <c r="BK345" i="5"/>
  <c r="BK325" i="5"/>
  <c r="BK311" i="5"/>
  <c r="J291" i="5"/>
  <c r="J284" i="5"/>
  <c r="J263" i="5"/>
  <c r="BK248" i="5"/>
  <c r="BK189" i="5"/>
  <c r="J178" i="5"/>
  <c r="J374" i="5"/>
  <c r="BK336" i="5"/>
  <c r="BK277" i="5"/>
  <c r="J158" i="5"/>
  <c r="J135" i="5"/>
  <c r="J337" i="5"/>
  <c r="BK271" i="5"/>
  <c r="BK146" i="5"/>
  <c r="BK380" i="5"/>
  <c r="J318" i="5"/>
  <c r="BK254" i="5"/>
  <c r="J308" i="5"/>
  <c r="J166" i="5"/>
  <c r="J373" i="5"/>
  <c r="BK302" i="5"/>
  <c r="J211" i="5"/>
  <c r="BK148" i="5"/>
  <c r="BK233" i="6"/>
  <c r="J201" i="6"/>
  <c r="BK186" i="6"/>
  <c r="J158" i="6"/>
  <c r="BK245" i="6"/>
  <c r="J215" i="6"/>
  <c r="J206" i="6"/>
  <c r="J263" i="7"/>
  <c r="BK241" i="7"/>
  <c r="BK213" i="7"/>
  <c r="BK193" i="7"/>
  <c r="J177" i="7"/>
  <c r="J150" i="7"/>
  <c r="BK129" i="7"/>
  <c r="BK224" i="7"/>
  <c r="BK180" i="7"/>
  <c r="J143" i="7"/>
  <c r="J228" i="7"/>
  <c r="J166" i="7"/>
  <c r="BK147" i="7"/>
  <c r="J264" i="7"/>
  <c r="BK249" i="7"/>
  <c r="BK234" i="7"/>
  <c r="BK226" i="7"/>
  <c r="J205" i="7"/>
  <c r="J192" i="7"/>
  <c r="BK170" i="7"/>
  <c r="J156" i="7"/>
  <c r="BK143" i="7"/>
  <c r="J277" i="7"/>
  <c r="BK205" i="7"/>
  <c r="BK264" i="7"/>
  <c r="J229" i="7"/>
  <c r="J186" i="7"/>
  <c r="BK175" i="7"/>
  <c r="J208" i="7"/>
  <c r="BK176" i="7"/>
  <c r="BK235" i="7"/>
  <c r="BK145" i="7"/>
  <c r="BK142" i="8"/>
  <c r="J149" i="8"/>
  <c r="J152" i="8"/>
  <c r="BK231" i="3"/>
  <c r="BK1817" i="3"/>
  <c r="J963" i="3"/>
  <c r="BK2210" i="3"/>
  <c r="J1863" i="3"/>
  <c r="BK1629" i="3"/>
  <c r="BK2123" i="3"/>
  <c r="J1616" i="3"/>
  <c r="J1508" i="3"/>
  <c r="J979" i="3"/>
  <c r="J182" i="3"/>
  <c r="J1935" i="3"/>
  <c r="BK1863" i="3"/>
  <c r="J1635" i="3"/>
  <c r="J1503" i="3"/>
  <c r="BK1166" i="3"/>
  <c r="J644" i="3"/>
  <c r="J295" i="4"/>
  <c r="BK283" i="4"/>
  <c r="J260" i="4"/>
  <c r="BK246" i="4"/>
  <c r="BK224" i="4"/>
  <c r="BK159" i="4"/>
  <c r="J133" i="4"/>
  <c r="BK291" i="4"/>
  <c r="J279" i="4"/>
  <c r="J263" i="4"/>
  <c r="J231" i="4"/>
  <c r="BK188" i="4"/>
  <c r="BK162" i="4"/>
  <c r="BK265" i="4"/>
  <c r="BK172" i="4"/>
  <c r="BK277" i="4"/>
  <c r="J245" i="4"/>
  <c r="J222" i="4"/>
  <c r="J205" i="4"/>
  <c r="BK182" i="4"/>
  <c r="BK161" i="4"/>
  <c r="BK296" i="4"/>
  <c r="J197" i="4"/>
  <c r="J166" i="4"/>
  <c r="BK135" i="4"/>
  <c r="J258" i="4"/>
  <c r="BK239" i="4"/>
  <c r="BK270" i="4"/>
  <c r="BK252" i="4"/>
  <c r="J179" i="4"/>
  <c r="J159" i="4"/>
  <c r="J232" i="4"/>
  <c r="BK200" i="4"/>
  <c r="J184" i="4"/>
  <c r="BK151" i="4"/>
  <c r="BK130" i="4"/>
  <c r="BK198" i="4"/>
  <c r="J168" i="4"/>
  <c r="BK137" i="4"/>
  <c r="BK128" i="4"/>
  <c r="BK365" i="5"/>
  <c r="J348" i="5"/>
  <c r="J320" i="5"/>
  <c r="BK363" i="5"/>
  <c r="J340" i="5"/>
  <c r="J309" i="5"/>
  <c r="BK285" i="5"/>
  <c r="J271" i="5"/>
  <c r="J243" i="5"/>
  <c r="BK223" i="5"/>
  <c r="BK183" i="5"/>
  <c r="BK144" i="5"/>
  <c r="J372" i="5"/>
  <c r="BK333" i="5"/>
  <c r="BK188" i="5"/>
  <c r="J124" i="5"/>
  <c r="BK317" i="5"/>
  <c r="J188" i="5"/>
  <c r="J353" i="5"/>
  <c r="BK322" i="5"/>
  <c r="BK298" i="5"/>
  <c r="J289" i="5"/>
  <c r="J279" i="5"/>
  <c r="J260" i="5"/>
  <c r="BK246" i="5"/>
  <c r="BK184" i="5"/>
  <c r="BK143" i="5"/>
  <c r="J359" i="5"/>
  <c r="J248" i="5"/>
  <c r="J183" i="5"/>
  <c r="J380" i="5"/>
  <c r="BK296" i="5"/>
  <c r="J223" i="5"/>
  <c r="J317" i="5"/>
  <c r="J247" i="5"/>
  <c r="J296" i="5"/>
  <c r="BK370" i="5"/>
  <c r="J276" i="5"/>
  <c r="BK149" i="5"/>
  <c r="J223" i="6"/>
  <c r="BK185" i="6"/>
  <c r="BK244" i="6"/>
  <c r="J200" i="6"/>
  <c r="BK182" i="6"/>
  <c r="J160" i="6"/>
  <c r="BK239" i="6"/>
  <c r="J229" i="6"/>
  <c r="BK214" i="6"/>
  <c r="J139" i="6"/>
  <c r="J228" i="6"/>
  <c r="BK206" i="6"/>
  <c r="BK187" i="6"/>
  <c r="J135" i="6"/>
  <c r="J154" i="6"/>
  <c r="BK235" i="6"/>
  <c r="J224" i="6"/>
  <c r="BK197" i="6"/>
  <c r="BK177" i="6"/>
  <c r="BK139" i="6"/>
  <c r="J214" i="6"/>
  <c r="BK184" i="6"/>
  <c r="BK199" i="6"/>
  <c r="BK147" i="6"/>
  <c r="J178" i="6"/>
  <c r="J138" i="6"/>
  <c r="BK200" i="6"/>
  <c r="BK170" i="6"/>
  <c r="J155" i="6"/>
  <c r="J273" i="7"/>
  <c r="J259" i="7"/>
  <c r="J240" i="7"/>
  <c r="BK219" i="7"/>
  <c r="J194" i="7"/>
  <c r="BK154" i="7"/>
  <c r="BK138" i="7"/>
  <c r="J258" i="7"/>
  <c r="J212" i="7"/>
  <c r="BK186" i="7"/>
  <c r="BK156" i="7"/>
  <c r="BK283" i="7"/>
  <c r="BK270" i="7"/>
  <c r="J245" i="7"/>
  <c r="J227" i="7"/>
  <c r="J188" i="7"/>
  <c r="J161" i="7"/>
  <c r="BK146" i="7"/>
  <c r="J254" i="7"/>
  <c r="BK272" i="7"/>
  <c r="J247" i="7"/>
  <c r="J230" i="7"/>
  <c r="BK203" i="7"/>
  <c r="BK183" i="7"/>
  <c r="J159" i="7"/>
  <c r="BK238" i="7"/>
  <c r="J130" i="7"/>
  <c r="J206" i="7"/>
  <c r="J140" i="7"/>
  <c r="J173" i="7"/>
  <c r="BK179" i="7"/>
  <c r="J182" i="7"/>
  <c r="BK147" i="8"/>
  <c r="J158" i="8"/>
  <c r="J137" i="8"/>
  <c r="J134" i="8"/>
  <c r="J142" i="8"/>
  <c r="J270" i="2"/>
  <c r="BK232" i="2"/>
  <c r="BK228" i="2"/>
  <c r="J225" i="2"/>
  <c r="J220" i="2"/>
  <c r="BK204" i="2"/>
  <c r="J150" i="2"/>
  <c r="J212" i="2"/>
  <c r="AS94" i="1"/>
  <c r="BK214" i="2"/>
  <c r="J204" i="2"/>
  <c r="BK158" i="2"/>
  <c r="J138" i="2"/>
  <c r="J237" i="2"/>
  <c r="J158" i="2"/>
  <c r="J144" i="2"/>
  <c r="J126" i="2"/>
  <c r="BK2374" i="3"/>
  <c r="BK2294" i="3"/>
  <c r="BK2200" i="3"/>
  <c r="BK2137" i="3"/>
  <c r="J1963" i="3"/>
  <c r="J1907" i="3"/>
  <c r="BK1821" i="3"/>
  <c r="BK1625" i="3"/>
  <c r="J1528" i="3"/>
  <c r="BK1965" i="3"/>
  <c r="J1637" i="3"/>
  <c r="BK1473" i="3"/>
  <c r="J1409" i="3"/>
  <c r="BK1361" i="3"/>
  <c r="BK1118" i="3"/>
  <c r="BK928" i="3"/>
  <c r="BK723" i="3"/>
  <c r="J508" i="3"/>
  <c r="J180" i="3"/>
  <c r="J2466" i="3"/>
  <c r="J2318" i="3"/>
  <c r="J2225" i="3"/>
  <c r="J2181" i="3"/>
  <c r="J1961" i="3"/>
  <c r="J1911" i="3"/>
  <c r="J1831" i="3"/>
  <c r="J1613" i="3"/>
  <c r="BK1487" i="3"/>
  <c r="J1399" i="3"/>
  <c r="BK1232" i="3"/>
  <c r="BK1052" i="3"/>
  <c r="J928" i="3"/>
  <c r="BK618" i="3"/>
  <c r="BK284" i="3"/>
  <c r="J178" i="3"/>
  <c r="BK2459" i="3"/>
  <c r="J2332" i="3"/>
  <c r="BK2028" i="3"/>
  <c r="J1751" i="3"/>
  <c r="BK2152" i="3"/>
  <c r="J1817" i="3"/>
  <c r="J1526" i="3"/>
  <c r="J1376" i="3"/>
  <c r="BK1188" i="3"/>
  <c r="J1145" i="3"/>
  <c r="J1052" i="3"/>
  <c r="BK948" i="3"/>
  <c r="BK895" i="3"/>
  <c r="J601" i="3"/>
  <c r="J497" i="3"/>
  <c r="J284" i="3"/>
  <c r="J201" i="3"/>
  <c r="BK167" i="3"/>
  <c r="BK2263" i="3"/>
  <c r="BK2140" i="3"/>
  <c r="BK1913" i="3"/>
  <c r="BK2691" i="3"/>
  <c r="BK1751" i="3"/>
  <c r="J934" i="3"/>
  <c r="J159" i="3"/>
  <c r="J2288" i="3"/>
  <c r="J1815" i="3"/>
  <c r="BK1393" i="3"/>
  <c r="BK365" i="3"/>
  <c r="BK2513" i="3"/>
  <c r="J1925" i="3"/>
  <c r="J1672" i="3"/>
  <c r="J1473" i="3"/>
  <c r="BK1281" i="3"/>
  <c r="BK155" i="3"/>
  <c r="BK2334" i="3"/>
  <c r="BK2183" i="3"/>
  <c r="J1647" i="3"/>
  <c r="J1522" i="3"/>
  <c r="BK693" i="3"/>
  <c r="BK2181" i="3"/>
  <c r="J1919" i="3"/>
  <c r="BK1813" i="3"/>
  <c r="J1625" i="3"/>
  <c r="BK1493" i="3"/>
  <c r="BK951" i="3"/>
  <c r="BK224" i="3"/>
  <c r="J293" i="4"/>
  <c r="BK278" i="4"/>
  <c r="BK258" i="4"/>
  <c r="J238" i="4"/>
  <c r="BK214" i="4"/>
  <c r="J156" i="4"/>
  <c r="BK297" i="4"/>
  <c r="BK287" i="4"/>
  <c r="J271" i="4"/>
  <c r="BK248" i="4"/>
  <c r="BK229" i="4"/>
  <c r="BK165" i="4"/>
  <c r="J229" i="4"/>
  <c r="J207" i="4"/>
  <c r="J189" i="4"/>
  <c r="J172" i="4"/>
  <c r="J140" i="4"/>
  <c r="J272" i="4"/>
  <c r="BK179" i="4"/>
  <c r="J165" i="4"/>
  <c r="BK157" i="4"/>
  <c r="BK271" i="4"/>
  <c r="BK247" i="4"/>
  <c r="BK166" i="4"/>
  <c r="J154" i="4"/>
  <c r="BK210" i="4"/>
  <c r="J237" i="4"/>
  <c r="J144" i="4"/>
  <c r="BK216" i="4"/>
  <c r="BK197" i="4"/>
  <c r="J180" i="4"/>
  <c r="J147" i="4"/>
  <c r="BK250" i="4"/>
  <c r="J187" i="4"/>
  <c r="J149" i="4"/>
  <c r="BK191" i="4"/>
  <c r="BK368" i="5"/>
  <c r="J332" i="5"/>
  <c r="J302" i="5"/>
  <c r="BK275" i="5"/>
  <c r="BK252" i="5"/>
  <c r="BK226" i="5"/>
  <c r="J181" i="5"/>
  <c r="BK138" i="5"/>
  <c r="BK340" i="5"/>
  <c r="BK305" i="5"/>
  <c r="J255" i="5"/>
  <c r="J208" i="5"/>
  <c r="J172" i="5"/>
  <c r="BK350" i="5"/>
  <c r="J378" i="5"/>
  <c r="J360" i="5"/>
  <c r="BK346" i="5"/>
  <c r="BK242" i="5"/>
  <c r="J169" i="5"/>
  <c r="BK364" i="5"/>
  <c r="BK244" i="5"/>
  <c r="J132" i="5"/>
  <c r="J306" i="5"/>
  <c r="J220" i="5"/>
  <c r="J358" i="5"/>
  <c r="BK129" i="5"/>
  <c r="J280" i="5"/>
  <c r="BK378" i="5"/>
  <c r="BK286" i="5"/>
  <c r="BK186" i="5"/>
  <c r="BK147" i="5"/>
  <c r="J216" i="6"/>
  <c r="BK176" i="6"/>
  <c r="BK138" i="6"/>
  <c r="J213" i="6"/>
  <c r="J145" i="6"/>
  <c r="BK222" i="6"/>
  <c r="BK155" i="6"/>
  <c r="J136" i="6"/>
  <c r="J226" i="6"/>
  <c r="BK203" i="6"/>
  <c r="J169" i="6"/>
  <c r="BK248" i="6"/>
  <c r="J247" i="6"/>
  <c r="J227" i="6"/>
  <c r="J198" i="6"/>
  <c r="J182" i="6"/>
  <c r="BK140" i="6"/>
  <c r="BK194" i="6"/>
  <c r="BK210" i="6"/>
  <c r="BK190" i="6"/>
  <c r="BK145" i="6"/>
  <c r="BK168" i="6"/>
  <c r="BK213" i="6"/>
  <c r="J165" i="6"/>
  <c r="J283" i="7"/>
  <c r="BK265" i="7"/>
  <c r="BK250" i="7"/>
  <c r="J224" i="7"/>
  <c r="BK211" i="7"/>
  <c r="J183" i="7"/>
  <c r="J160" i="7"/>
  <c r="J272" i="7"/>
  <c r="J222" i="7"/>
  <c r="J211" i="7"/>
  <c r="J162" i="7"/>
  <c r="J151" i="7"/>
  <c r="BK278" i="7"/>
  <c r="J251" i="7"/>
  <c r="BK236" i="7"/>
  <c r="J202" i="7"/>
  <c r="J176" i="7"/>
  <c r="J152" i="7"/>
  <c r="J253" i="7"/>
  <c r="J197" i="7"/>
  <c r="J237" i="7"/>
  <c r="BK191" i="7"/>
  <c r="BK210" i="7"/>
  <c r="J198" i="7"/>
  <c r="BK162" i="7"/>
  <c r="J138" i="7"/>
  <c r="J214" i="7"/>
  <c r="J257" i="7"/>
  <c r="BK199" i="7"/>
  <c r="J191" i="7"/>
  <c r="BK198" i="7"/>
  <c r="J157" i="7"/>
  <c r="J172" i="7"/>
  <c r="J125" i="8"/>
  <c r="BK149" i="8"/>
  <c r="J275" i="2"/>
  <c r="BK234" i="2"/>
  <c r="J232" i="2"/>
  <c r="J230" i="2"/>
  <c r="BK227" i="2"/>
  <c r="J224" i="2"/>
  <c r="BK222" i="2"/>
  <c r="J213" i="2"/>
  <c r="BK176" i="2"/>
  <c r="BK154" i="2"/>
  <c r="J273" i="2"/>
  <c r="J185" i="2"/>
  <c r="J166" i="2"/>
  <c r="J226" i="2"/>
  <c r="J222" i="2"/>
  <c r="BK218" i="2"/>
  <c r="J216" i="2"/>
  <c r="BK213" i="2"/>
  <c r="BK208" i="2"/>
  <c r="J202" i="2"/>
  <c r="J168" i="2"/>
  <c r="BK160" i="2"/>
  <c r="J145" i="2"/>
  <c r="BK136" i="2"/>
  <c r="BK133" i="2"/>
  <c r="J156" i="2"/>
  <c r="BK143" i="2"/>
  <c r="J133" i="2"/>
  <c r="BK279" i="2"/>
  <c r="J278" i="2"/>
  <c r="BK272" i="2"/>
  <c r="J269" i="2"/>
  <c r="BK267" i="2"/>
  <c r="J266" i="2"/>
  <c r="BK264" i="2"/>
  <c r="BK262" i="2"/>
  <c r="J260" i="2"/>
  <c r="BK258" i="2"/>
  <c r="J257" i="2"/>
  <c r="BK255" i="2"/>
  <c r="J254" i="2"/>
  <c r="J252" i="2"/>
  <c r="J246" i="2"/>
  <c r="BK241" i="2"/>
  <c r="J239" i="2"/>
  <c r="BK235" i="2"/>
  <c r="J164" i="2"/>
  <c r="BK149" i="2"/>
  <c r="BK146" i="2"/>
  <c r="J139" i="2"/>
  <c r="BK128" i="2"/>
  <c r="J2494" i="3"/>
  <c r="J2454" i="3"/>
  <c r="BK2306" i="3"/>
  <c r="BK2251" i="3"/>
  <c r="J2231" i="3"/>
  <c r="J2177" i="3"/>
  <c r="J2152" i="3"/>
  <c r="BK2048" i="3"/>
  <c r="J2032" i="3"/>
  <c r="J1957" i="3"/>
  <c r="BK1909" i="3"/>
  <c r="J1869" i="3"/>
  <c r="J1793" i="3"/>
  <c r="BK1662" i="3"/>
  <c r="J1549" i="3"/>
  <c r="BK1522" i="3"/>
  <c r="J1438" i="3"/>
  <c r="BK1957" i="3"/>
  <c r="BK1831" i="3"/>
  <c r="J1554" i="3"/>
  <c r="J1465" i="3"/>
  <c r="J1424" i="3"/>
  <c r="BK1395" i="3"/>
  <c r="J1329" i="3"/>
  <c r="BK1132" i="3"/>
  <c r="BK1074" i="3"/>
  <c r="BK957" i="3"/>
  <c r="J926" i="3"/>
  <c r="J901" i="3"/>
  <c r="J693" i="3"/>
  <c r="J596" i="3"/>
  <c r="BK410" i="3"/>
  <c r="J214" i="3"/>
  <c r="J163" i="3"/>
  <c r="BK2510" i="3"/>
  <c r="J2400" i="3"/>
  <c r="J2327" i="3"/>
  <c r="J2238" i="3"/>
  <c r="BK2207" i="3"/>
  <c r="BK2185" i="3"/>
  <c r="J2143" i="3"/>
  <c r="J1986" i="3"/>
  <c r="BK1935" i="3"/>
  <c r="J1915" i="3"/>
  <c r="J1871" i="3"/>
  <c r="J1810" i="3"/>
  <c r="J1652" i="3"/>
  <c r="BK1528" i="3"/>
  <c r="J1469" i="3"/>
  <c r="J1413" i="3"/>
  <c r="J1397" i="3"/>
  <c r="BK1385" i="3"/>
  <c r="BK1185" i="3"/>
  <c r="J1024" i="3"/>
  <c r="BK959" i="3"/>
  <c r="BK899" i="3"/>
  <c r="BK674" i="3"/>
  <c r="J505" i="3"/>
  <c r="J365" i="3"/>
  <c r="BK204" i="3"/>
  <c r="BK189" i="3"/>
  <c r="BK159" i="3"/>
  <c r="BK2501" i="3"/>
  <c r="BK2454" i="3"/>
  <c r="J2344" i="3"/>
  <c r="J2330" i="3"/>
  <c r="J2189" i="3"/>
  <c r="BK1623" i="3"/>
  <c r="BK1411" i="3"/>
  <c r="BK2036" i="3"/>
  <c r="BK1903" i="3"/>
  <c r="BK1683" i="3"/>
  <c r="J1587" i="3"/>
  <c r="J1483" i="3"/>
  <c r="J1403" i="3"/>
  <c r="J1361" i="3"/>
  <c r="J1281" i="3"/>
  <c r="J1151" i="3"/>
  <c r="BK1126" i="3"/>
  <c r="BK1036" i="3"/>
  <c r="BK979" i="3"/>
  <c r="J941" i="3"/>
  <c r="BK844" i="3"/>
  <c r="J604" i="3"/>
  <c r="BK531" i="3"/>
  <c r="J486" i="3"/>
  <c r="BK320" i="3"/>
  <c r="J231" i="3"/>
  <c r="BK198" i="3"/>
  <c r="BK186" i="3"/>
  <c r="BK2327" i="3"/>
  <c r="J2294" i="3"/>
  <c r="BK2275" i="3"/>
  <c r="BK2216" i="3"/>
  <c r="J2137" i="3"/>
  <c r="J1873" i="3"/>
  <c r="J1854" i="3"/>
  <c r="J1821" i="3"/>
  <c r="J1799" i="3"/>
  <c r="BK1706" i="3"/>
  <c r="J1666" i="3"/>
  <c r="J1660" i="3"/>
  <c r="J1621" i="3"/>
  <c r="BK1618" i="3"/>
  <c r="BK1596" i="3"/>
  <c r="BK1578" i="3"/>
  <c r="BK1566" i="3"/>
  <c r="J1499" i="3"/>
  <c r="J1416" i="3"/>
  <c r="BK1311" i="3"/>
  <c r="J966" i="3"/>
  <c r="BK174" i="3"/>
  <c r="BK2562" i="3"/>
  <c r="J1929" i="3"/>
  <c r="J1593" i="3"/>
  <c r="BK1305" i="3"/>
  <c r="BK644" i="3"/>
  <c r="J2765" i="3"/>
  <c r="BK2516" i="3"/>
  <c r="J2140" i="3"/>
  <c r="J1668" i="3"/>
  <c r="BK1379" i="3"/>
  <c r="J2562" i="3"/>
  <c r="J2200" i="3"/>
  <c r="BK1959" i="3"/>
  <c r="BK1804" i="3"/>
  <c r="J1676" i="3"/>
  <c r="J1581" i="3"/>
  <c r="J1467" i="3"/>
  <c r="J1379" i="3"/>
  <c r="BK508" i="3"/>
  <c r="J2529" i="3"/>
  <c r="J2279" i="3"/>
  <c r="BK2168" i="3"/>
  <c r="J1901" i="3"/>
  <c r="BK1576" i="3"/>
  <c r="J1389" i="3"/>
  <c r="J650" i="3"/>
  <c r="BK2159" i="3"/>
  <c r="J1955" i="3"/>
  <c r="J1865" i="3"/>
  <c r="BK1640" i="3"/>
  <c r="BK1584" i="3"/>
  <c r="J1368" i="3"/>
  <c r="BK636" i="3"/>
  <c r="J216" i="4"/>
  <c r="J151" i="4"/>
  <c r="BK238" i="4"/>
  <c r="BK158" i="4"/>
  <c r="J283" i="4"/>
  <c r="J261" i="4"/>
  <c r="J233" i="4"/>
  <c r="J221" i="4"/>
  <c r="J193" i="4"/>
  <c r="BK167" i="4"/>
  <c r="J132" i="4"/>
  <c r="J195" i="4"/>
  <c r="BK155" i="4"/>
  <c r="J226" i="4"/>
  <c r="BK136" i="4"/>
  <c r="BK354" i="5"/>
  <c r="J330" i="5"/>
  <c r="BK373" i="5"/>
  <c r="J352" i="5"/>
  <c r="J331" i="5"/>
  <c r="BK335" i="5"/>
  <c r="BK331" i="5"/>
  <c r="BK178" i="5"/>
  <c r="J205" i="5"/>
  <c r="BK158" i="5"/>
  <c r="J356" i="5"/>
  <c r="BK283" i="5"/>
  <c r="J153" i="5"/>
  <c r="BK329" i="5"/>
  <c r="BK196" i="6"/>
  <c r="BK167" i="6"/>
  <c r="J133" i="6"/>
  <c r="J211" i="6"/>
  <c r="BK161" i="6"/>
  <c r="J184" i="6"/>
  <c r="BK180" i="6"/>
  <c r="J134" i="6"/>
  <c r="J232" i="6"/>
  <c r="J221" i="6"/>
  <c r="BK152" i="6"/>
  <c r="BK137" i="6"/>
  <c r="BK227" i="6"/>
  <c r="J230" i="6"/>
  <c r="J186" i="6"/>
  <c r="BK136" i="6"/>
  <c r="J156" i="6"/>
  <c r="J231" i="6"/>
  <c r="J203" i="6"/>
  <c r="J188" i="6"/>
  <c r="BK159" i="6"/>
  <c r="J205" i="6"/>
  <c r="BK221" i="6"/>
  <c r="BK195" i="6"/>
  <c r="J159" i="6"/>
  <c r="J187" i="6"/>
  <c r="J140" i="6"/>
  <c r="BK178" i="6"/>
  <c r="J151" i="6"/>
  <c r="BK277" i="7"/>
  <c r="BK263" i="7"/>
  <c r="BK244" i="7"/>
  <c r="J225" i="7"/>
  <c r="J216" i="7"/>
  <c r="BK200" i="7"/>
  <c r="BK177" i="7"/>
  <c r="BK140" i="7"/>
  <c r="J269" i="7"/>
  <c r="J226" i="7"/>
  <c r="J187" i="7"/>
  <c r="BK160" i="7"/>
  <c r="BK130" i="7"/>
  <c r="BK269" i="7"/>
  <c r="J248" i="7"/>
  <c r="BK215" i="7"/>
  <c r="BK192" i="7"/>
  <c r="BK166" i="7"/>
  <c r="J147" i="7"/>
  <c r="BK255" i="7"/>
  <c r="J215" i="7"/>
  <c r="BK253" i="7"/>
  <c r="BK184" i="7"/>
  <c r="BK251" i="7"/>
  <c r="BK248" i="7"/>
  <c r="BK232" i="7"/>
  <c r="J219" i="7"/>
  <c r="BK194" i="7"/>
  <c r="J168" i="7"/>
  <c r="BK144" i="7"/>
  <c r="BK258" i="7"/>
  <c r="BK149" i="7"/>
  <c r="J256" i="7"/>
  <c r="BK195" i="7"/>
  <c r="BK261" i="7"/>
  <c r="J171" i="7"/>
  <c r="J181" i="7"/>
  <c r="BK216" i="7"/>
  <c r="BK129" i="8"/>
  <c r="BK953" i="3"/>
  <c r="BK1931" i="3"/>
  <c r="BK1561" i="3"/>
  <c r="J916" i="3"/>
  <c r="BK2034" i="3"/>
  <c r="BK1666" i="3"/>
  <c r="J1430" i="3"/>
  <c r="J717" i="3"/>
  <c r="J2554" i="3"/>
  <c r="J2275" i="3"/>
  <c r="BK2032" i="3"/>
  <c r="BK1799" i="3"/>
  <c r="BK1529" i="3"/>
  <c r="J1166" i="3"/>
  <c r="J220" i="3"/>
  <c r="BK1939" i="3"/>
  <c r="BK1875" i="3"/>
  <c r="BK1755" i="3"/>
  <c r="BK1520" i="3"/>
  <c r="BK1179" i="3"/>
  <c r="BK912" i="3"/>
  <c r="BK259" i="4"/>
  <c r="J230" i="4"/>
  <c r="BK215" i="4"/>
  <c r="BK199" i="4"/>
  <c r="BK173" i="4"/>
  <c r="J157" i="4"/>
  <c r="J138" i="4"/>
  <c r="J278" i="4"/>
  <c r="BK195" i="4"/>
  <c r="J175" i="4"/>
  <c r="J162" i="4"/>
  <c r="BK275" i="4"/>
  <c r="J255" i="4"/>
  <c r="BK240" i="4"/>
  <c r="J204" i="4"/>
  <c r="J214" i="4"/>
  <c r="J250" i="4"/>
  <c r="J190" i="4"/>
  <c r="BK142" i="4"/>
  <c r="J185" i="4"/>
  <c r="BK131" i="4"/>
  <c r="J202" i="4"/>
  <c r="BK193" i="4"/>
  <c r="BK168" i="4"/>
  <c r="J139" i="4"/>
  <c r="BK129" i="4"/>
  <c r="BK196" i="4"/>
  <c r="J167" i="4"/>
  <c r="BK147" i="4"/>
  <c r="BK132" i="4"/>
  <c r="BK213" i="4"/>
  <c r="J153" i="4"/>
  <c r="J366" i="5"/>
  <c r="J349" i="5"/>
  <c r="BK337" i="5"/>
  <c r="J375" i="5"/>
  <c r="J368" i="5"/>
  <c r="BK348" i="5"/>
  <c r="J324" i="5"/>
  <c r="BK300" i="5"/>
  <c r="J282" i="5"/>
  <c r="J269" i="5"/>
  <c r="J250" i="5"/>
  <c r="J235" i="5"/>
  <c r="J214" i="5"/>
  <c r="J196" i="5"/>
  <c r="BK153" i="5"/>
  <c r="J123" i="5"/>
  <c r="BK342" i="5"/>
  <c r="BK308" i="5"/>
  <c r="J278" i="5"/>
  <c r="J256" i="5"/>
  <c r="J229" i="5"/>
  <c r="BK199" i="5"/>
  <c r="BK155" i="5"/>
  <c r="BK347" i="5"/>
  <c r="J319" i="5"/>
  <c r="BK303" i="5"/>
  <c r="BK163" i="5"/>
  <c r="J144" i="5"/>
  <c r="BK320" i="5"/>
  <c r="J252" i="5"/>
  <c r="BK304" i="5"/>
  <c r="J315" i="5"/>
  <c r="J145" i="5"/>
  <c r="J342" i="5"/>
  <c r="BK205" i="5"/>
  <c r="J146" i="5"/>
  <c r="J210" i="6"/>
  <c r="J153" i="6"/>
  <c r="J147" i="6"/>
  <c r="BK165" i="6"/>
  <c r="J235" i="6"/>
  <c r="BK228" i="6"/>
  <c r="J172" i="6"/>
  <c r="J239" i="6"/>
  <c r="J220" i="6"/>
  <c r="J197" i="6"/>
  <c r="BK153" i="6"/>
  <c r="J157" i="6"/>
  <c r="BK243" i="6"/>
  <c r="BK226" i="6"/>
  <c r="BK202" i="6"/>
  <c r="J180" i="6"/>
  <c r="BK133" i="6"/>
  <c r="J191" i="6"/>
  <c r="J209" i="6"/>
  <c r="BK191" i="6"/>
  <c r="J218" i="6"/>
  <c r="BK149" i="6"/>
  <c r="J199" i="6"/>
  <c r="J161" i="6"/>
  <c r="J280" i="7"/>
  <c r="J262" i="7"/>
  <c r="J241" i="7"/>
  <c r="J221" i="7"/>
  <c r="J203" i="7"/>
  <c r="J180" i="7"/>
  <c r="J149" i="7"/>
  <c r="J129" i="7"/>
  <c r="J268" i="7"/>
  <c r="BK218" i="7"/>
  <c r="BK167" i="7"/>
  <c r="BK153" i="7"/>
  <c r="J137" i="7"/>
  <c r="J274" i="7"/>
  <c r="J250" i="7"/>
  <c r="J235" i="7"/>
  <c r="BK209" i="7"/>
  <c r="J170" i="7"/>
  <c r="J148" i="7"/>
  <c r="J242" i="7"/>
  <c r="J179" i="7"/>
  <c r="J239" i="7"/>
  <c r="J175" i="7"/>
  <c r="J266" i="7"/>
  <c r="BK152" i="7"/>
  <c r="BK135" i="7"/>
  <c r="J167" i="7"/>
  <c r="J255" i="7"/>
  <c r="J190" i="7"/>
  <c r="J209" i="7"/>
  <c r="BK168" i="7"/>
  <c r="J178" i="7"/>
  <c r="J199" i="7"/>
  <c r="J145" i="8"/>
  <c r="BK145" i="8"/>
  <c r="J138" i="8"/>
  <c r="J135" i="8"/>
  <c r="J2618" i="3"/>
  <c r="J1596" i="3"/>
  <c r="J1232" i="3"/>
  <c r="BK500" i="3"/>
  <c r="BK2529" i="3"/>
  <c r="J1939" i="3"/>
  <c r="J1446" i="3"/>
  <c r="BK901" i="3"/>
  <c r="J2242" i="3"/>
  <c r="J1921" i="3"/>
  <c r="J1692" i="3"/>
  <c r="J1477" i="3"/>
  <c r="BK1356" i="3"/>
  <c r="BK596" i="3"/>
  <c r="J2447" i="3"/>
  <c r="J2194" i="3"/>
  <c r="BK1819" i="3"/>
  <c r="J1561" i="3"/>
  <c r="J1269" i="3"/>
  <c r="J226" i="3"/>
  <c r="J2040" i="3"/>
  <c r="BK1911" i="3"/>
  <c r="BK1767" i="3"/>
  <c r="J1623" i="3"/>
  <c r="BK1495" i="3"/>
  <c r="BK1128" i="3"/>
  <c r="BK214" i="3"/>
  <c r="J288" i="4"/>
  <c r="J274" i="4"/>
  <c r="J247" i="4"/>
  <c r="J213" i="4"/>
  <c r="BK144" i="4"/>
  <c r="J296" i="4"/>
  <c r="BK280" i="4"/>
  <c r="BK262" i="4"/>
  <c r="J291" i="4"/>
  <c r="J268" i="4"/>
  <c r="J241" i="4"/>
  <c r="BK223" i="4"/>
  <c r="J200" i="4"/>
  <c r="BK178" i="4"/>
  <c r="BK154" i="4"/>
  <c r="BK206" i="4"/>
  <c r="J257" i="4"/>
  <c r="J183" i="4"/>
  <c r="J225" i="4"/>
  <c r="J130" i="4"/>
  <c r="BK187" i="4"/>
  <c r="J155" i="4"/>
  <c r="BK264" i="4"/>
  <c r="J188" i="4"/>
  <c r="BK156" i="4"/>
  <c r="J256" i="4"/>
  <c r="J135" i="4"/>
  <c r="J361" i="5"/>
  <c r="J338" i="5"/>
  <c r="BK315" i="5"/>
  <c r="BK349" i="5"/>
  <c r="BK323" i="5"/>
  <c r="J297" i="5"/>
  <c r="BK122" i="5"/>
  <c r="BK338" i="5"/>
  <c r="J295" i="5"/>
  <c r="BK260" i="5"/>
  <c r="BK235" i="5"/>
  <c r="BK196" i="5"/>
  <c r="BK166" i="5"/>
  <c r="BK330" i="5"/>
  <c r="J327" i="5"/>
  <c r="J189" i="5"/>
  <c r="J354" i="5"/>
  <c r="J328" i="5"/>
  <c r="J294" i="5"/>
  <c r="BK287" i="5"/>
  <c r="J273" i="5"/>
  <c r="J257" i="5"/>
  <c r="BK208" i="5"/>
  <c r="BK172" i="5"/>
  <c r="J362" i="5"/>
  <c r="J241" i="5"/>
  <c r="J150" i="5"/>
  <c r="J334" i="5"/>
  <c r="J251" i="5"/>
  <c r="J298" i="5"/>
  <c r="BK179" i="5"/>
  <c r="BK295" i="5"/>
  <c r="BK306" i="5"/>
  <c r="BK278" i="5"/>
  <c r="BK185" i="5"/>
  <c r="BK224" i="6"/>
  <c r="BK198" i="6"/>
  <c r="BK141" i="6"/>
  <c r="BK220" i="6"/>
  <c r="BK204" i="6"/>
  <c r="J240" i="6"/>
  <c r="J202" i="6"/>
  <c r="J181" i="6"/>
  <c r="BK169" i="6"/>
  <c r="J243" i="6"/>
  <c r="BK218" i="6"/>
  <c r="BK151" i="6"/>
  <c r="BK232" i="6"/>
  <c r="BK223" i="6"/>
  <c r="J204" i="6"/>
  <c r="J185" i="6"/>
  <c r="J141" i="6"/>
  <c r="BK150" i="6"/>
  <c r="J233" i="6"/>
  <c r="J225" i="6"/>
  <c r="J196" i="6"/>
  <c r="J170" i="6"/>
  <c r="BK208" i="6"/>
  <c r="BK181" i="6"/>
  <c r="J208" i="6"/>
  <c r="J176" i="6"/>
  <c r="J190" i="6"/>
  <c r="J167" i="6"/>
  <c r="BK135" i="6"/>
  <c r="J168" i="6"/>
  <c r="J144" i="6"/>
  <c r="J271" i="7"/>
  <c r="BK254" i="7"/>
  <c r="J234" i="7"/>
  <c r="BK227" i="7"/>
  <c r="BK207" i="7"/>
  <c r="BK188" i="7"/>
  <c r="BK165" i="7"/>
  <c r="J146" i="7"/>
  <c r="BK230" i="7"/>
  <c r="BK214" i="7"/>
  <c r="J185" i="7"/>
  <c r="J155" i="7"/>
  <c r="J281" i="7"/>
  <c r="BK268" i="7"/>
  <c r="BK246" i="7"/>
  <c r="BK223" i="7"/>
  <c r="BK189" i="7"/>
  <c r="J165" i="7"/>
  <c r="J145" i="7"/>
  <c r="BK260" i="7"/>
  <c r="J220" i="7"/>
  <c r="BK240" i="7"/>
  <c r="J189" i="7"/>
  <c r="BK280" i="7"/>
  <c r="BK257" i="7"/>
  <c r="BK237" i="7"/>
  <c r="J223" i="7"/>
  <c r="J200" i="7"/>
  <c r="BK171" i="7"/>
  <c r="BK151" i="7"/>
  <c r="BK220" i="7"/>
  <c r="BK136" i="7"/>
  <c r="BK217" i="7"/>
  <c r="J139" i="8"/>
  <c r="BK139" i="8"/>
  <c r="J162" i="8"/>
  <c r="J131" i="8"/>
  <c r="P127" i="4" l="1"/>
  <c r="R141" i="4"/>
  <c r="BK212" i="4"/>
  <c r="J212" i="4"/>
  <c r="J100" i="4"/>
  <c r="P219" i="4"/>
  <c r="T227" i="4"/>
  <c r="P249" i="4"/>
  <c r="T292" i="4"/>
  <c r="T182" i="5"/>
  <c r="T132" i="6"/>
  <c r="R174" i="6"/>
  <c r="T179" i="6"/>
  <c r="P204" i="7"/>
  <c r="P141" i="4"/>
  <c r="T212" i="4"/>
  <c r="BK266" i="4"/>
  <c r="J266" i="4" s="1"/>
  <c r="J105" i="4" s="1"/>
  <c r="P125" i="5"/>
  <c r="P154" i="5"/>
  <c r="BK164" i="6"/>
  <c r="J164" i="6" s="1"/>
  <c r="J102" i="6" s="1"/>
  <c r="T212" i="6"/>
  <c r="BK134" i="7"/>
  <c r="J134" i="7" s="1"/>
  <c r="J100" i="7" s="1"/>
  <c r="P174" i="7"/>
  <c r="P279" i="7"/>
  <c r="P125" i="2"/>
  <c r="T151" i="2"/>
  <c r="T219" i="2"/>
  <c r="P243" i="2"/>
  <c r="BK261" i="2"/>
  <c r="J261" i="2"/>
  <c r="J103" i="2" s="1"/>
  <c r="BK277" i="2"/>
  <c r="J277" i="2" s="1"/>
  <c r="J104" i="2" s="1"/>
  <c r="R230" i="3"/>
  <c r="P1372" i="3"/>
  <c r="P1410" i="3"/>
  <c r="P1527" i="3"/>
  <c r="T1548" i="3"/>
  <c r="P1612" i="3"/>
  <c r="P1617" i="3"/>
  <c r="R1825" i="3"/>
  <c r="P2348" i="3"/>
  <c r="BK127" i="4"/>
  <c r="J127" i="4" s="1"/>
  <c r="J97" i="4" s="1"/>
  <c r="P174" i="4"/>
  <c r="BK219" i="4"/>
  <c r="J219" i="4"/>
  <c r="J101" i="4"/>
  <c r="P242" i="4"/>
  <c r="R249" i="4"/>
  <c r="BK292" i="4"/>
  <c r="J292" i="4"/>
  <c r="J106" i="4" s="1"/>
  <c r="BK125" i="5"/>
  <c r="J125" i="5" s="1"/>
  <c r="J98" i="5" s="1"/>
  <c r="P132" i="6"/>
  <c r="P174" i="6"/>
  <c r="P179" i="6"/>
  <c r="P173" i="6"/>
  <c r="R193" i="6"/>
  <c r="P246" i="6"/>
  <c r="R134" i="7"/>
  <c r="T141" i="7"/>
  <c r="R279" i="7"/>
  <c r="T125" i="2"/>
  <c r="T200" i="2"/>
  <c r="R231" i="2"/>
  <c r="R261" i="2"/>
  <c r="BK148" i="3"/>
  <c r="J148" i="3"/>
  <c r="J98" i="3"/>
  <c r="BK173" i="3"/>
  <c r="J173" i="3"/>
  <c r="J99" i="3" s="1"/>
  <c r="BK185" i="3"/>
  <c r="J185" i="3" s="1"/>
  <c r="J100" i="3" s="1"/>
  <c r="BK219" i="3"/>
  <c r="J219" i="3"/>
  <c r="J102" i="3"/>
  <c r="R219" i="3"/>
  <c r="P905" i="3"/>
  <c r="P1384" i="3"/>
  <c r="BK1466" i="3"/>
  <c r="J1466" i="3"/>
  <c r="J110" i="3" s="1"/>
  <c r="P1548" i="3"/>
  <c r="P1636" i="3"/>
  <c r="BK2122" i="3"/>
  <c r="J2122" i="3" s="1"/>
  <c r="J119" i="3" s="1"/>
  <c r="T2348" i="3"/>
  <c r="BK141" i="4"/>
  <c r="J141" i="4"/>
  <c r="J98" i="4"/>
  <c r="R212" i="4"/>
  <c r="BK249" i="4"/>
  <c r="BK126" i="4" s="1"/>
  <c r="J126" i="4" s="1"/>
  <c r="J30" i="4" s="1"/>
  <c r="R121" i="5"/>
  <c r="R125" i="5"/>
  <c r="R120" i="5" s="1"/>
  <c r="R154" i="5"/>
  <c r="BK148" i="6"/>
  <c r="J148" i="6"/>
  <c r="J100" i="6" s="1"/>
  <c r="BK193" i="6"/>
  <c r="BK246" i="6"/>
  <c r="J246" i="6" s="1"/>
  <c r="J110" i="6" s="1"/>
  <c r="T134" i="7"/>
  <c r="BK174" i="7"/>
  <c r="J174" i="7" s="1"/>
  <c r="J103" i="7" s="1"/>
  <c r="T279" i="7"/>
  <c r="R148" i="3"/>
  <c r="R173" i="3"/>
  <c r="T173" i="3"/>
  <c r="T230" i="3"/>
  <c r="R1372" i="3"/>
  <c r="T1384" i="3"/>
  <c r="P1466" i="3"/>
  <c r="BK1548" i="3"/>
  <c r="J1548" i="3"/>
  <c r="J112" i="3" s="1"/>
  <c r="P1577" i="3"/>
  <c r="T1636" i="3"/>
  <c r="P1756" i="3"/>
  <c r="T1756" i="3"/>
  <c r="T2122" i="3"/>
  <c r="T2331" i="3"/>
  <c r="P2448" i="3"/>
  <c r="T174" i="4"/>
  <c r="R219" i="4"/>
  <c r="R242" i="4"/>
  <c r="T242" i="4"/>
  <c r="R292" i="4"/>
  <c r="R182" i="5"/>
  <c r="P164" i="6"/>
  <c r="P163" i="6"/>
  <c r="R212" i="6"/>
  <c r="BK128" i="7"/>
  <c r="J128" i="7"/>
  <c r="J97" i="7" s="1"/>
  <c r="T204" i="7"/>
  <c r="R174" i="4"/>
  <c r="T219" i="4"/>
  <c r="BK242" i="4"/>
  <c r="J242" i="4"/>
  <c r="J103" i="4" s="1"/>
  <c r="T249" i="4"/>
  <c r="P292" i="4"/>
  <c r="BK121" i="5"/>
  <c r="J121" i="5"/>
  <c r="J97" i="5"/>
  <c r="T121" i="5"/>
  <c r="T120" i="5" s="1"/>
  <c r="T125" i="5"/>
  <c r="T154" i="5"/>
  <c r="P148" i="6"/>
  <c r="BK174" i="6"/>
  <c r="J174" i="6" s="1"/>
  <c r="J105" i="6" s="1"/>
  <c r="R132" i="6"/>
  <c r="R164" i="6"/>
  <c r="R163" i="6"/>
  <c r="T174" i="6"/>
  <c r="T173" i="6" s="1"/>
  <c r="P193" i="6"/>
  <c r="R246" i="6"/>
  <c r="T128" i="7"/>
  <c r="T174" i="7"/>
  <c r="P276" i="7"/>
  <c r="R125" i="2"/>
  <c r="R200" i="2"/>
  <c r="BK231" i="2"/>
  <c r="J231" i="2" s="1"/>
  <c r="J101" i="2" s="1"/>
  <c r="T261" i="2"/>
  <c r="P230" i="3"/>
  <c r="BK1372" i="3"/>
  <c r="J1372" i="3" s="1"/>
  <c r="J105" i="3" s="1"/>
  <c r="R1410" i="3"/>
  <c r="R1527" i="3"/>
  <c r="BK1636" i="3"/>
  <c r="J1636" i="3" s="1"/>
  <c r="J116" i="3" s="1"/>
  <c r="BK1756" i="3"/>
  <c r="J1756" i="3"/>
  <c r="J117" i="3"/>
  <c r="R1756" i="3"/>
  <c r="R2122" i="3"/>
  <c r="R2331" i="3"/>
  <c r="R2448" i="3"/>
  <c r="BK204" i="7"/>
  <c r="J204" i="7"/>
  <c r="J104" i="7" s="1"/>
  <c r="R276" i="7"/>
  <c r="R127" i="4"/>
  <c r="T127" i="4"/>
  <c r="P212" i="4"/>
  <c r="P227" i="4"/>
  <c r="T266" i="4"/>
  <c r="P121" i="5"/>
  <c r="BK154" i="5"/>
  <c r="J154" i="5"/>
  <c r="J99" i="5" s="1"/>
  <c r="T148" i="6"/>
  <c r="BK179" i="6"/>
  <c r="J179" i="6" s="1"/>
  <c r="J106" i="6" s="1"/>
  <c r="R179" i="6"/>
  <c r="T193" i="6"/>
  <c r="T192" i="6"/>
  <c r="T246" i="6"/>
  <c r="BK141" i="7"/>
  <c r="J141" i="7" s="1"/>
  <c r="J102" i="7" s="1"/>
  <c r="R174" i="7"/>
  <c r="T276" i="7"/>
  <c r="P151" i="2"/>
  <c r="BK200" i="2"/>
  <c r="J200" i="2"/>
  <c r="J99" i="2" s="1"/>
  <c r="BK219" i="2"/>
  <c r="J219" i="2"/>
  <c r="J100" i="2" s="1"/>
  <c r="BK243" i="2"/>
  <c r="BK124" i="2" s="1"/>
  <c r="J124" i="2" s="1"/>
  <c r="P261" i="2"/>
  <c r="P277" i="2"/>
  <c r="T148" i="3"/>
  <c r="R185" i="3"/>
  <c r="BK905" i="3"/>
  <c r="J905" i="3" s="1"/>
  <c r="J104" i="3" s="1"/>
  <c r="T1372" i="3"/>
  <c r="T1410" i="3"/>
  <c r="BK1527" i="3"/>
  <c r="J1527" i="3" s="1"/>
  <c r="J111" i="3" s="1"/>
  <c r="BK1577" i="3"/>
  <c r="J1577" i="3"/>
  <c r="J113" i="3" s="1"/>
  <c r="R1636" i="3"/>
  <c r="T1825" i="3"/>
  <c r="R2348" i="3"/>
  <c r="T141" i="4"/>
  <c r="T126" i="4"/>
  <c r="BK227" i="4"/>
  <c r="J227" i="4"/>
  <c r="J102" i="4" s="1"/>
  <c r="P266" i="4"/>
  <c r="BK182" i="5"/>
  <c r="J182" i="5"/>
  <c r="J100" i="5" s="1"/>
  <c r="R148" i="6"/>
  <c r="BK212" i="6"/>
  <c r="J212" i="6" s="1"/>
  <c r="J109" i="6" s="1"/>
  <c r="P124" i="8"/>
  <c r="T124" i="8"/>
  <c r="T133" i="8"/>
  <c r="BK151" i="2"/>
  <c r="J151" i="2"/>
  <c r="J98" i="2" s="1"/>
  <c r="P200" i="2"/>
  <c r="R219" i="2"/>
  <c r="T231" i="2"/>
  <c r="T243" i="2"/>
  <c r="R277" i="2"/>
  <c r="BK230" i="3"/>
  <c r="J230" i="3"/>
  <c r="J103" i="3" s="1"/>
  <c r="R905" i="3"/>
  <c r="BK1384" i="3"/>
  <c r="J1384" i="3"/>
  <c r="J108" i="3" s="1"/>
  <c r="R1384" i="3"/>
  <c r="T1466" i="3"/>
  <c r="R1548" i="3"/>
  <c r="R1577" i="3"/>
  <c r="BK1612" i="3"/>
  <c r="J1612" i="3"/>
  <c r="J114" i="3"/>
  <c r="R1612" i="3"/>
  <c r="T1612" i="3"/>
  <c r="R1617" i="3"/>
  <c r="BK1825" i="3"/>
  <c r="J1825" i="3" s="1"/>
  <c r="J118" i="3" s="1"/>
  <c r="P2122" i="3"/>
  <c r="BK2331" i="3"/>
  <c r="J2331" i="3"/>
  <c r="J120" i="3" s="1"/>
  <c r="P2331" i="3"/>
  <c r="BK2448" i="3"/>
  <c r="J2448" i="3" s="1"/>
  <c r="J123" i="3" s="1"/>
  <c r="BK174" i="4"/>
  <c r="J174" i="4"/>
  <c r="J99" i="4" s="1"/>
  <c r="R227" i="4"/>
  <c r="R266" i="4"/>
  <c r="P182" i="5"/>
  <c r="BK132" i="6"/>
  <c r="J132" i="6" s="1"/>
  <c r="J98" i="6" s="1"/>
  <c r="T164" i="6"/>
  <c r="T163" i="6"/>
  <c r="P212" i="6"/>
  <c r="R128" i="7"/>
  <c r="P141" i="7"/>
  <c r="R124" i="8"/>
  <c r="P133" i="8"/>
  <c r="BK151" i="8"/>
  <c r="J151" i="8" s="1"/>
  <c r="J102" i="8" s="1"/>
  <c r="BK125" i="2"/>
  <c r="R151" i="2"/>
  <c r="P219" i="2"/>
  <c r="P231" i="2"/>
  <c r="R243" i="2"/>
  <c r="T277" i="2"/>
  <c r="P148" i="3"/>
  <c r="P173" i="3"/>
  <c r="P185" i="3"/>
  <c r="T185" i="3"/>
  <c r="P219" i="3"/>
  <c r="T219" i="3"/>
  <c r="T905" i="3"/>
  <c r="BK1410" i="3"/>
  <c r="J1410" i="3" s="1"/>
  <c r="J109" i="3" s="1"/>
  <c r="R1466" i="3"/>
  <c r="T1527" i="3"/>
  <c r="T1577" i="3"/>
  <c r="BK1617" i="3"/>
  <c r="J1617" i="3"/>
  <c r="J115" i="3" s="1"/>
  <c r="T1617" i="3"/>
  <c r="P1825" i="3"/>
  <c r="BK2348" i="3"/>
  <c r="J2348" i="3"/>
  <c r="J122" i="3" s="1"/>
  <c r="T2448" i="3"/>
  <c r="P128" i="7"/>
  <c r="P134" i="7"/>
  <c r="P133" i="7" s="1"/>
  <c r="R141" i="7"/>
  <c r="R204" i="7"/>
  <c r="BK276" i="7"/>
  <c r="J276" i="7"/>
  <c r="J105" i="7" s="1"/>
  <c r="BK279" i="7"/>
  <c r="J279" i="7"/>
  <c r="J106" i="7" s="1"/>
  <c r="BK124" i="8"/>
  <c r="J124" i="8" s="1"/>
  <c r="J98" i="8" s="1"/>
  <c r="BK133" i="8"/>
  <c r="J133" i="8" s="1"/>
  <c r="J99" i="8" s="1"/>
  <c r="R133" i="8"/>
  <c r="BK144" i="8"/>
  <c r="J144" i="8" s="1"/>
  <c r="J101" i="8" s="1"/>
  <c r="P144" i="8"/>
  <c r="R144" i="8"/>
  <c r="T144" i="8"/>
  <c r="P151" i="8"/>
  <c r="R151" i="8"/>
  <c r="T151" i="8"/>
  <c r="BK131" i="7"/>
  <c r="J131" i="7"/>
  <c r="J98" i="7" s="1"/>
  <c r="BK146" i="6"/>
  <c r="J146" i="6" s="1"/>
  <c r="J99" i="6" s="1"/>
  <c r="BK213" i="3"/>
  <c r="BK147" i="3" s="1"/>
  <c r="BK1381" i="3"/>
  <c r="J1381" i="3"/>
  <c r="J106" i="3" s="1"/>
  <c r="BK2586" i="3"/>
  <c r="J2586" i="3"/>
  <c r="J124" i="3" s="1"/>
  <c r="BK2764" i="3"/>
  <c r="J2764" i="3" s="1"/>
  <c r="J126" i="3" s="1"/>
  <c r="BK282" i="7"/>
  <c r="J282" i="7" s="1"/>
  <c r="J107" i="7" s="1"/>
  <c r="BK171" i="6"/>
  <c r="J171" i="6"/>
  <c r="J103" i="6" s="1"/>
  <c r="BK2343" i="3"/>
  <c r="J2343" i="3"/>
  <c r="J121" i="3" s="1"/>
  <c r="BK2617" i="3"/>
  <c r="J2617" i="3" s="1"/>
  <c r="J125" i="3" s="1"/>
  <c r="BK139" i="7"/>
  <c r="J139" i="7" s="1"/>
  <c r="J101" i="7" s="1"/>
  <c r="BK141" i="8"/>
  <c r="J141" i="8"/>
  <c r="J100" i="8" s="1"/>
  <c r="E85" i="8"/>
  <c r="J89" i="8"/>
  <c r="F92" i="8"/>
  <c r="BE137" i="8"/>
  <c r="BE138" i="8"/>
  <c r="BE142" i="8"/>
  <c r="BE145" i="8"/>
  <c r="BE147" i="8"/>
  <c r="BE160" i="8"/>
  <c r="J119" i="8"/>
  <c r="BE125" i="8"/>
  <c r="BE139" i="8"/>
  <c r="BE152" i="8"/>
  <c r="BE129" i="8"/>
  <c r="BE131" i="8"/>
  <c r="BE134" i="8"/>
  <c r="BE135" i="8"/>
  <c r="BE154" i="8"/>
  <c r="BE158" i="8"/>
  <c r="BE127" i="8"/>
  <c r="BE149" i="8"/>
  <c r="BE156" i="8"/>
  <c r="BE162" i="8"/>
  <c r="F124" i="7"/>
  <c r="BE183" i="7"/>
  <c r="BE195" i="7"/>
  <c r="BE201" i="7"/>
  <c r="BE212" i="7"/>
  <c r="BE231" i="7"/>
  <c r="BE243" i="7"/>
  <c r="BK163" i="6"/>
  <c r="J163" i="6" s="1"/>
  <c r="J101" i="6" s="1"/>
  <c r="J121" i="7"/>
  <c r="BE145" i="7"/>
  <c r="BE151" i="7"/>
  <c r="BE158" i="7"/>
  <c r="BE171" i="7"/>
  <c r="BE230" i="7"/>
  <c r="BE241" i="7"/>
  <c r="BE245" i="7"/>
  <c r="BE251" i="7"/>
  <c r="BE254" i="7"/>
  <c r="BE156" i="7"/>
  <c r="BE159" i="7"/>
  <c r="BE161" i="7"/>
  <c r="BE164" i="7"/>
  <c r="BE194" i="7"/>
  <c r="BE197" i="7"/>
  <c r="BE215" i="7"/>
  <c r="BE256" i="7"/>
  <c r="BE129" i="7"/>
  <c r="BE142" i="7"/>
  <c r="BE144" i="7"/>
  <c r="BE155" i="7"/>
  <c r="BE157" i="7"/>
  <c r="BE160" i="7"/>
  <c r="BE165" i="7"/>
  <c r="BE178" i="7"/>
  <c r="BE184" i="7"/>
  <c r="BE232" i="7"/>
  <c r="BE262" i="7"/>
  <c r="BE150" i="7"/>
  <c r="BE173" i="7"/>
  <c r="BE185" i="7"/>
  <c r="BE189" i="7"/>
  <c r="BE198" i="7"/>
  <c r="BE200" i="7"/>
  <c r="BE218" i="7"/>
  <c r="BE223" i="7"/>
  <c r="BE240" i="7"/>
  <c r="BE242" i="7"/>
  <c r="BE246" i="7"/>
  <c r="BE255" i="7"/>
  <c r="BE270" i="7"/>
  <c r="BE281" i="7"/>
  <c r="J92" i="7"/>
  <c r="BE130" i="7"/>
  <c r="BE163" i="7"/>
  <c r="BE175" i="7"/>
  <c r="BE179" i="7"/>
  <c r="BE182" i="7"/>
  <c r="BE191" i="7"/>
  <c r="BE193" i="7"/>
  <c r="BE202" i="7"/>
  <c r="BE208" i="7"/>
  <c r="BE209" i="7"/>
  <c r="BE216" i="7"/>
  <c r="BE224" i="7"/>
  <c r="BE263" i="7"/>
  <c r="BE265" i="7"/>
  <c r="BE274" i="7"/>
  <c r="BE138" i="7"/>
  <c r="BE143" i="7"/>
  <c r="BE180" i="7"/>
  <c r="BE207" i="7"/>
  <c r="BE220" i="7"/>
  <c r="BE222" i="7"/>
  <c r="BE244" i="7"/>
  <c r="BE247" i="7"/>
  <c r="BE260" i="7"/>
  <c r="BE264" i="7"/>
  <c r="J193" i="6"/>
  <c r="J108" i="6" s="1"/>
  <c r="E85" i="7"/>
  <c r="BE149" i="7"/>
  <c r="BE170" i="7"/>
  <c r="BE177" i="7"/>
  <c r="BE181" i="7"/>
  <c r="BE186" i="7"/>
  <c r="BE206" i="7"/>
  <c r="BE213" i="7"/>
  <c r="BE221" i="7"/>
  <c r="BE225" i="7"/>
  <c r="BE234" i="7"/>
  <c r="BE235" i="7"/>
  <c r="BE238" i="7"/>
  <c r="BE250" i="7"/>
  <c r="BE275" i="7"/>
  <c r="BE135" i="7"/>
  <c r="BE140" i="7"/>
  <c r="BE153" i="7"/>
  <c r="BE167" i="7"/>
  <c r="BE168" i="7"/>
  <c r="BE187" i="7"/>
  <c r="BE199" i="7"/>
  <c r="BE211" i="7"/>
  <c r="BE214" i="7"/>
  <c r="BE219" i="7"/>
  <c r="BE226" i="7"/>
  <c r="BE239" i="7"/>
  <c r="BE248" i="7"/>
  <c r="BE252" i="7"/>
  <c r="BE253" i="7"/>
  <c r="BE267" i="7"/>
  <c r="BE271" i="7"/>
  <c r="BE273" i="7"/>
  <c r="BE278" i="7"/>
  <c r="BE280" i="7"/>
  <c r="BE132" i="7"/>
  <c r="BE146" i="7"/>
  <c r="BE152" i="7"/>
  <c r="BE154" i="7"/>
  <c r="BE166" i="7"/>
  <c r="BE176" i="7"/>
  <c r="BE188" i="7"/>
  <c r="BE192" i="7"/>
  <c r="BE205" i="7"/>
  <c r="BE217" i="7"/>
  <c r="BE227" i="7"/>
  <c r="BE228" i="7"/>
  <c r="BE259" i="7"/>
  <c r="BE266" i="7"/>
  <c r="BE277" i="7"/>
  <c r="BE136" i="7"/>
  <c r="BE137" i="7"/>
  <c r="BE147" i="7"/>
  <c r="BE148" i="7"/>
  <c r="BE162" i="7"/>
  <c r="BE169" i="7"/>
  <c r="BE172" i="7"/>
  <c r="BE190" i="7"/>
  <c r="BE196" i="7"/>
  <c r="BE203" i="7"/>
  <c r="BE210" i="7"/>
  <c r="BE229" i="7"/>
  <c r="BE233" i="7"/>
  <c r="BE236" i="7"/>
  <c r="BE237" i="7"/>
  <c r="BE249" i="7"/>
  <c r="BE257" i="7"/>
  <c r="BE258" i="7"/>
  <c r="BE261" i="7"/>
  <c r="BE268" i="7"/>
  <c r="BE269" i="7"/>
  <c r="BE272" i="7"/>
  <c r="BE283" i="7"/>
  <c r="BE134" i="6"/>
  <c r="BE139" i="6"/>
  <c r="BE180" i="6"/>
  <c r="BE201" i="6"/>
  <c r="BE204" i="6"/>
  <c r="BE210" i="6"/>
  <c r="BK120" i="5"/>
  <c r="J120" i="5"/>
  <c r="J30" i="5" s="1"/>
  <c r="E85" i="6"/>
  <c r="J127" i="6"/>
  <c r="BE144" i="6"/>
  <c r="BE153" i="6"/>
  <c r="J124" i="6"/>
  <c r="BE149" i="6"/>
  <c r="BE178" i="6"/>
  <c r="BE196" i="6"/>
  <c r="BE215" i="6"/>
  <c r="BE137" i="6"/>
  <c r="BE155" i="6"/>
  <c r="BE185" i="6"/>
  <c r="BE195" i="6"/>
  <c r="BE209" i="6"/>
  <c r="BE222" i="6"/>
  <c r="BE227" i="6"/>
  <c r="F92" i="6"/>
  <c r="BE136" i="6"/>
  <c r="BE138" i="6"/>
  <c r="BE141" i="6"/>
  <c r="BE142" i="6"/>
  <c r="BE152" i="6"/>
  <c r="BE159" i="6"/>
  <c r="BE161" i="6"/>
  <c r="BE172" i="6"/>
  <c r="BE176" i="6"/>
  <c r="BE183" i="6"/>
  <c r="BE184" i="6"/>
  <c r="BE207" i="6"/>
  <c r="BE216" i="6"/>
  <c r="BE225" i="6"/>
  <c r="BE228" i="6"/>
  <c r="BE230" i="6"/>
  <c r="BE140" i="6"/>
  <c r="BE147" i="6"/>
  <c r="BE151" i="6"/>
  <c r="BE160" i="6"/>
  <c r="BE168" i="6"/>
  <c r="BE181" i="6"/>
  <c r="BE182" i="6"/>
  <c r="BE186" i="6"/>
  <c r="BE191" i="6"/>
  <c r="BE194" i="6"/>
  <c r="BE197" i="6"/>
  <c r="BE133" i="6"/>
  <c r="BE154" i="6"/>
  <c r="BE156" i="6"/>
  <c r="BE158" i="6"/>
  <c r="BE165" i="6"/>
  <c r="BE167" i="6"/>
  <c r="BE170" i="6"/>
  <c r="BE175" i="6"/>
  <c r="BE177" i="6"/>
  <c r="BE198" i="6"/>
  <c r="BE205" i="6"/>
  <c r="BE150" i="6"/>
  <c r="BE188" i="6"/>
  <c r="BE211" i="6"/>
  <c r="BE213" i="6"/>
  <c r="BE220" i="6"/>
  <c r="BE226" i="6"/>
  <c r="BE229" i="6"/>
  <c r="BE231" i="6"/>
  <c r="BE233" i="6"/>
  <c r="BE240" i="6"/>
  <c r="BE243" i="6"/>
  <c r="BE248" i="6"/>
  <c r="BE166" i="6"/>
  <c r="BE208" i="6"/>
  <c r="BE219" i="6"/>
  <c r="BE224" i="6"/>
  <c r="BE235" i="6"/>
  <c r="BE135" i="6"/>
  <c r="BE187" i="6"/>
  <c r="BE189" i="6"/>
  <c r="BE190" i="6"/>
  <c r="BE199" i="6"/>
  <c r="BE202" i="6"/>
  <c r="BE206" i="6"/>
  <c r="BE214" i="6"/>
  <c r="BE221" i="6"/>
  <c r="BE232" i="6"/>
  <c r="BE239" i="6"/>
  <c r="BE244" i="6"/>
  <c r="BE145" i="6"/>
  <c r="BE157" i="6"/>
  <c r="BE169" i="6"/>
  <c r="BE200" i="6"/>
  <c r="BE203" i="6"/>
  <c r="BE217" i="6"/>
  <c r="BE218" i="6"/>
  <c r="BE223" i="6"/>
  <c r="BE245" i="6"/>
  <c r="BE247" i="6"/>
  <c r="F92" i="5"/>
  <c r="BE143" i="5"/>
  <c r="BE163" i="5"/>
  <c r="BE172" i="5"/>
  <c r="BE180" i="5"/>
  <c r="BE193" i="5"/>
  <c r="BE214" i="5"/>
  <c r="BE223" i="5"/>
  <c r="BE244" i="5"/>
  <c r="BE249" i="5"/>
  <c r="BE259" i="5"/>
  <c r="BE263" i="5"/>
  <c r="BE274" i="5"/>
  <c r="BE279" i="5"/>
  <c r="BE298" i="5"/>
  <c r="BE323" i="5"/>
  <c r="BE329" i="5"/>
  <c r="BE345" i="5"/>
  <c r="BE367" i="5"/>
  <c r="BE304" i="5"/>
  <c r="BE307" i="5"/>
  <c r="BE310" i="5"/>
  <c r="BE313" i="5"/>
  <c r="BE332" i="5"/>
  <c r="J89" i="5"/>
  <c r="BE158" i="5"/>
  <c r="BE226" i="5"/>
  <c r="BE232" i="5"/>
  <c r="BE241" i="5"/>
  <c r="BE251" i="5"/>
  <c r="BE269" i="5"/>
  <c r="BE297" i="5"/>
  <c r="BE334" i="5"/>
  <c r="BE185" i="5"/>
  <c r="BE190" i="5"/>
  <c r="BE208" i="5"/>
  <c r="BE235" i="5"/>
  <c r="BE272" i="5"/>
  <c r="BE275" i="5"/>
  <c r="BE276" i="5"/>
  <c r="BE285" i="5"/>
  <c r="BE295" i="5"/>
  <c r="BE311" i="5"/>
  <c r="BE361" i="5"/>
  <c r="BE374" i="5"/>
  <c r="BE378" i="5"/>
  <c r="E110" i="5"/>
  <c r="BE122" i="5"/>
  <c r="BE147" i="5"/>
  <c r="BE161" i="5"/>
  <c r="BE187" i="5"/>
  <c r="BE243" i="5"/>
  <c r="BE254" i="5"/>
  <c r="BE257" i="5"/>
  <c r="BE260" i="5"/>
  <c r="BE290" i="5"/>
  <c r="BE301" i="5"/>
  <c r="BE335" i="5"/>
  <c r="BE338" i="5"/>
  <c r="BE346" i="5"/>
  <c r="BE365" i="5"/>
  <c r="BE379" i="5"/>
  <c r="BE380" i="5"/>
  <c r="BE142" i="5"/>
  <c r="BE145" i="5"/>
  <c r="BE162" i="5"/>
  <c r="BE166" i="5"/>
  <c r="BE220" i="5"/>
  <c r="BE245" i="5"/>
  <c r="BE256" i="5"/>
  <c r="BE278" i="5"/>
  <c r="BE289" i="5"/>
  <c r="BE293" i="5"/>
  <c r="BE330" i="5"/>
  <c r="BE337" i="5"/>
  <c r="BE371" i="5"/>
  <c r="BE377" i="5"/>
  <c r="BE124" i="5"/>
  <c r="BE135" i="5"/>
  <c r="BE138" i="5"/>
  <c r="BE141" i="5"/>
  <c r="BE144" i="5"/>
  <c r="BE179" i="5"/>
  <c r="BE183" i="5"/>
  <c r="BE188" i="5"/>
  <c r="BE196" i="5"/>
  <c r="BE199" i="5"/>
  <c r="BE202" i="5"/>
  <c r="BE211" i="5"/>
  <c r="BE229" i="5"/>
  <c r="BE238" i="5"/>
  <c r="BE247" i="5"/>
  <c r="BE253" i="5"/>
  <c r="BE271" i="5"/>
  <c r="BE283" i="5"/>
  <c r="BE288" i="5"/>
  <c r="BE299" i="5"/>
  <c r="BE306" i="5"/>
  <c r="BE309" i="5"/>
  <c r="BE319" i="5"/>
  <c r="BE320" i="5"/>
  <c r="BE321" i="5"/>
  <c r="BE326" i="5"/>
  <c r="BE336" i="5"/>
  <c r="BE344" i="5"/>
  <c r="BE347" i="5"/>
  <c r="BE350" i="5"/>
  <c r="BE357" i="5"/>
  <c r="BE146" i="5"/>
  <c r="BE150" i="5"/>
  <c r="BE155" i="5"/>
  <c r="BE169" i="5"/>
  <c r="BE205" i="5"/>
  <c r="BE246" i="5"/>
  <c r="BE277" i="5"/>
  <c r="BE300" i="5"/>
  <c r="BE312" i="5"/>
  <c r="BE314" i="5"/>
  <c r="BE333" i="5"/>
  <c r="BE343" i="5"/>
  <c r="BE349" i="5"/>
  <c r="BE352" i="5"/>
  <c r="BE356" i="5"/>
  <c r="BE358" i="5"/>
  <c r="BE366" i="5"/>
  <c r="BE375" i="5"/>
  <c r="BE302" i="5"/>
  <c r="BE305" i="5"/>
  <c r="BE308" i="5"/>
  <c r="BE315" i="5"/>
  <c r="BE342" i="5"/>
  <c r="BE348" i="5"/>
  <c r="BE355" i="5"/>
  <c r="BE372" i="5"/>
  <c r="BE376" i="5"/>
  <c r="BE129" i="5"/>
  <c r="BE132" i="5"/>
  <c r="BE148" i="5"/>
  <c r="BE153" i="5"/>
  <c r="BE175" i="5"/>
  <c r="BE178" i="5"/>
  <c r="BE189" i="5"/>
  <c r="BE242" i="5"/>
  <c r="BE248" i="5"/>
  <c r="BE252" i="5"/>
  <c r="BE258" i="5"/>
  <c r="BE273" i="5"/>
  <c r="BE280" i="5"/>
  <c r="BE282" i="5"/>
  <c r="BE286" i="5"/>
  <c r="BE287" i="5"/>
  <c r="BE292" i="5"/>
  <c r="BE294" i="5"/>
  <c r="BE316" i="5"/>
  <c r="BE317" i="5"/>
  <c r="BE318" i="5"/>
  <c r="BE324" i="5"/>
  <c r="BE325" i="5"/>
  <c r="BE327" i="5"/>
  <c r="BE339" i="5"/>
  <c r="BE368" i="5"/>
  <c r="BE369" i="5"/>
  <c r="J92" i="5"/>
  <c r="BE123" i="5"/>
  <c r="BE126" i="5"/>
  <c r="BE149" i="5"/>
  <c r="BE181" i="5"/>
  <c r="BE184" i="5"/>
  <c r="BE186" i="5"/>
  <c r="BE217" i="5"/>
  <c r="BE250" i="5"/>
  <c r="BE255" i="5"/>
  <c r="BE266" i="5"/>
  <c r="BE270" i="5"/>
  <c r="BE281" i="5"/>
  <c r="BE284" i="5"/>
  <c r="BE291" i="5"/>
  <c r="BE296" i="5"/>
  <c r="BE303" i="5"/>
  <c r="BE328" i="5"/>
  <c r="BE341" i="5"/>
  <c r="BE351" i="5"/>
  <c r="BE354" i="5"/>
  <c r="BE362" i="5"/>
  <c r="BE364" i="5"/>
  <c r="BE322" i="5"/>
  <c r="BE331" i="5"/>
  <c r="BE340" i="5"/>
  <c r="BE353" i="5"/>
  <c r="BE359" i="5"/>
  <c r="BE360" i="5"/>
  <c r="BE363" i="5"/>
  <c r="BE370" i="5"/>
  <c r="BE373" i="5"/>
  <c r="BE130" i="4"/>
  <c r="BE144" i="4"/>
  <c r="BE146" i="4"/>
  <c r="BE149" i="4"/>
  <c r="BE151" i="4"/>
  <c r="BE158" i="4"/>
  <c r="BE164" i="4"/>
  <c r="BE168" i="4"/>
  <c r="BE173" i="4"/>
  <c r="BE186" i="4"/>
  <c r="BE189" i="4"/>
  <c r="BE131" i="4"/>
  <c r="BE135" i="4"/>
  <c r="BE148" i="4"/>
  <c r="BE152" i="4"/>
  <c r="BE153" i="4"/>
  <c r="BE162" i="4"/>
  <c r="BE176" i="4"/>
  <c r="BE194" i="4"/>
  <c r="BE196" i="4"/>
  <c r="BE197" i="4"/>
  <c r="BE206" i="4"/>
  <c r="BE225" i="4"/>
  <c r="BE246" i="4"/>
  <c r="BE140" i="4"/>
  <c r="BE145" i="4"/>
  <c r="BE157" i="4"/>
  <c r="BE188" i="4"/>
  <c r="BE191" i="4"/>
  <c r="BE198" i="4"/>
  <c r="BE199" i="4"/>
  <c r="BE207" i="4"/>
  <c r="BE210" i="4"/>
  <c r="BE221" i="4"/>
  <c r="BE222" i="4"/>
  <c r="BE234" i="4"/>
  <c r="BE248" i="4"/>
  <c r="E85" i="4"/>
  <c r="BE132" i="4"/>
  <c r="BE156" i="4"/>
  <c r="BE160" i="4"/>
  <c r="BE167" i="4"/>
  <c r="BE175" i="4"/>
  <c r="BE226" i="4"/>
  <c r="BE233" i="4"/>
  <c r="BE240" i="4"/>
  <c r="F92" i="4"/>
  <c r="J120" i="4"/>
  <c r="BE128" i="4"/>
  <c r="BE136" i="4"/>
  <c r="BE143" i="4"/>
  <c r="BE154" i="4"/>
  <c r="BE165" i="4"/>
  <c r="BE204" i="4"/>
  <c r="BE211" i="4"/>
  <c r="BE217" i="4"/>
  <c r="BE224" i="4"/>
  <c r="BE228" i="4"/>
  <c r="BE236" i="4"/>
  <c r="BE253" i="4"/>
  <c r="BE259" i="4"/>
  <c r="BE267" i="4"/>
  <c r="BE133" i="4"/>
  <c r="BE137" i="4"/>
  <c r="BE139" i="4"/>
  <c r="BE171" i="4"/>
  <c r="BE178" i="4"/>
  <c r="BE185" i="4"/>
  <c r="BE215" i="4"/>
  <c r="BE239" i="4"/>
  <c r="BE243" i="4"/>
  <c r="BE180" i="4"/>
  <c r="BE183" i="4"/>
  <c r="BE231" i="4"/>
  <c r="BE232" i="4"/>
  <c r="BE251" i="4"/>
  <c r="BE252" i="4"/>
  <c r="BE273" i="4"/>
  <c r="BE142" i="4"/>
  <c r="BE147" i="4"/>
  <c r="BE161" i="4"/>
  <c r="BE163" i="4"/>
  <c r="BE170" i="4"/>
  <c r="BE172" i="4"/>
  <c r="BE205" i="4"/>
  <c r="BE209" i="4"/>
  <c r="BE216" i="4"/>
  <c r="BE260" i="4"/>
  <c r="BE262" i="4"/>
  <c r="J92" i="4"/>
  <c r="BE155" i="4"/>
  <c r="BE166" i="4"/>
  <c r="BE169" i="4"/>
  <c r="BE184" i="4"/>
  <c r="BE195" i="4"/>
  <c r="BE200" i="4"/>
  <c r="BE201" i="4"/>
  <c r="BE202" i="4"/>
  <c r="BE213" i="4"/>
  <c r="BE214" i="4"/>
  <c r="BE235" i="4"/>
  <c r="BE238" i="4"/>
  <c r="BE241" i="4"/>
  <c r="BE255" i="4"/>
  <c r="BE258" i="4"/>
  <c r="BE263" i="4"/>
  <c r="BE265" i="4"/>
  <c r="BE274" i="4"/>
  <c r="BE277" i="4"/>
  <c r="BE280" i="4"/>
  <c r="BE283" i="4"/>
  <c r="BE294" i="4"/>
  <c r="BE159" i="4"/>
  <c r="BE182" i="4"/>
  <c r="BE244" i="4"/>
  <c r="BE250" i="4"/>
  <c r="BE254" i="4"/>
  <c r="BE261" i="4"/>
  <c r="BE282" i="4"/>
  <c r="BE291" i="4"/>
  <c r="BE129" i="4"/>
  <c r="BE138" i="4"/>
  <c r="BE179" i="4"/>
  <c r="BE192" i="4"/>
  <c r="BE203" i="4"/>
  <c r="BE218" i="4"/>
  <c r="BE237" i="4"/>
  <c r="BE247" i="4"/>
  <c r="BE256" i="4"/>
  <c r="BE264" i="4"/>
  <c r="BE268" i="4"/>
  <c r="BE270" i="4"/>
  <c r="BE275" i="4"/>
  <c r="BE276" i="4"/>
  <c r="BE284" i="4"/>
  <c r="BE287" i="4"/>
  <c r="BE293" i="4"/>
  <c r="BE296" i="4"/>
  <c r="BE297" i="4"/>
  <c r="BE298" i="4"/>
  <c r="BE134" i="4"/>
  <c r="BE150" i="4"/>
  <c r="BE177" i="4"/>
  <c r="BE181" i="4"/>
  <c r="BE187" i="4"/>
  <c r="BE190" i="4"/>
  <c r="BE193" i="4"/>
  <c r="BE208" i="4"/>
  <c r="BE220" i="4"/>
  <c r="BE223" i="4"/>
  <c r="BE229" i="4"/>
  <c r="BE230" i="4"/>
  <c r="BE245" i="4"/>
  <c r="BE257" i="4"/>
  <c r="BE269" i="4"/>
  <c r="BE271" i="4"/>
  <c r="BE272" i="4"/>
  <c r="BE278" i="4"/>
  <c r="BE279" i="4"/>
  <c r="BE281" i="4"/>
  <c r="BE285" i="4"/>
  <c r="BE288" i="4"/>
  <c r="BE289" i="4"/>
  <c r="BE290" i="4"/>
  <c r="BE295" i="4"/>
  <c r="E85" i="3"/>
  <c r="BE186" i="3"/>
  <c r="BE204" i="3"/>
  <c r="BE693" i="3"/>
  <c r="BE796" i="3"/>
  <c r="BE897" i="3"/>
  <c r="BE903" i="3"/>
  <c r="BE1024" i="3"/>
  <c r="BE1182" i="3"/>
  <c r="BE1269" i="3"/>
  <c r="BE1311" i="3"/>
  <c r="BE1432" i="3"/>
  <c r="BE1454" i="3"/>
  <c r="BE1516" i="3"/>
  <c r="BE1590" i="3"/>
  <c r="BE1596" i="3"/>
  <c r="BE1621" i="3"/>
  <c r="BE1637" i="3"/>
  <c r="BE1652" i="3"/>
  <c r="BE1668" i="3"/>
  <c r="BE1706" i="3"/>
  <c r="BE1743" i="3"/>
  <c r="BE1757" i="3"/>
  <c r="BE1763" i="3"/>
  <c r="BE1769" i="3"/>
  <c r="BE1799" i="3"/>
  <c r="BE1801" i="3"/>
  <c r="BE1903" i="3"/>
  <c r="BE1925" i="3"/>
  <c r="BE1931" i="3"/>
  <c r="BE1963" i="3"/>
  <c r="BE2032" i="3"/>
  <c r="BE2036" i="3"/>
  <c r="BE2040" i="3"/>
  <c r="BE2143" i="3"/>
  <c r="BE2177" i="3"/>
  <c r="BE2179" i="3"/>
  <c r="BE231" i="3"/>
  <c r="BE295" i="3"/>
  <c r="BE909" i="3"/>
  <c r="BE932" i="3"/>
  <c r="BE961" i="3"/>
  <c r="BE1126" i="3"/>
  <c r="BE1278" i="3"/>
  <c r="BE1356" i="3"/>
  <c r="BE1373" i="3"/>
  <c r="BE1385" i="3"/>
  <c r="BE1514" i="3"/>
  <c r="BE1584" i="3"/>
  <c r="BE1599" i="3"/>
  <c r="BE1662" i="3"/>
  <c r="BE1755" i="3"/>
  <c r="BE1790" i="3"/>
  <c r="BE1810" i="3"/>
  <c r="BE1836" i="3"/>
  <c r="BE1921" i="3"/>
  <c r="BE1923" i="3"/>
  <c r="BE1927" i="3"/>
  <c r="BE1959" i="3"/>
  <c r="BE2026" i="3"/>
  <c r="BE2137" i="3"/>
  <c r="BE2216" i="3"/>
  <c r="BE2231" i="3"/>
  <c r="BE2285" i="3"/>
  <c r="BE2306" i="3"/>
  <c r="BE2454" i="3"/>
  <c r="BE2501" i="3"/>
  <c r="BE2504" i="3"/>
  <c r="BE2507" i="3"/>
  <c r="BE2549" i="3"/>
  <c r="BE2554" i="3"/>
  <c r="BE2602" i="3"/>
  <c r="BE2618" i="3"/>
  <c r="BE157" i="3"/>
  <c r="BE193" i="3"/>
  <c r="BE224" i="3"/>
  <c r="BE486" i="3"/>
  <c r="BE626" i="3"/>
  <c r="BE650" i="3"/>
  <c r="BE723" i="3"/>
  <c r="BE906" i="3"/>
  <c r="BE934" i="3"/>
  <c r="BE951" i="3"/>
  <c r="BE957" i="3"/>
  <c r="BE1011" i="3"/>
  <c r="BE1036" i="3"/>
  <c r="BE1045" i="3"/>
  <c r="BE1147" i="3"/>
  <c r="BE1156" i="3"/>
  <c r="BE1179" i="3"/>
  <c r="BE1382" i="3"/>
  <c r="BE1465" i="3"/>
  <c r="BE1554" i="3"/>
  <c r="BE1793" i="3"/>
  <c r="BE1865" i="3"/>
  <c r="BE1871" i="3"/>
  <c r="BE1961" i="3"/>
  <c r="BE1965" i="3"/>
  <c r="BE2189" i="3"/>
  <c r="BE2251" i="3"/>
  <c r="BE2327" i="3"/>
  <c r="BE2342" i="3"/>
  <c r="BE2400" i="3"/>
  <c r="BE171" i="3"/>
  <c r="BE189" i="3"/>
  <c r="BE275" i="3"/>
  <c r="BE497" i="3"/>
  <c r="BE593" i="3"/>
  <c r="BE945" i="3"/>
  <c r="BE1361" i="3"/>
  <c r="BE1395" i="3"/>
  <c r="BE1407" i="3"/>
  <c r="BE1529" i="3"/>
  <c r="BE1604" i="3"/>
  <c r="BE1629" i="3"/>
  <c r="BE1672" i="3"/>
  <c r="BE1751" i="3"/>
  <c r="BE1765" i="3"/>
  <c r="BE1804" i="3"/>
  <c r="BE1854" i="3"/>
  <c r="BE1899" i="3"/>
  <c r="BE1901" i="3"/>
  <c r="BE1911" i="3"/>
  <c r="BE1915" i="3"/>
  <c r="BE2030" i="3"/>
  <c r="BE2149" i="3"/>
  <c r="BE2183" i="3"/>
  <c r="BE2257" i="3"/>
  <c r="BE2294" i="3"/>
  <c r="BE2318" i="3"/>
  <c r="BE2336" i="3"/>
  <c r="BE2513" i="3"/>
  <c r="BE2562" i="3"/>
  <c r="BE2568" i="3"/>
  <c r="J125" i="2"/>
  <c r="J97" i="2" s="1"/>
  <c r="F92" i="3"/>
  <c r="J143" i="3"/>
  <c r="BE163" i="3"/>
  <c r="BE222" i="3"/>
  <c r="BE365" i="3"/>
  <c r="BE502" i="3"/>
  <c r="BE508" i="3"/>
  <c r="BE563" i="3"/>
  <c r="BE893" i="3"/>
  <c r="BE926" i="3"/>
  <c r="BE943" i="3"/>
  <c r="BE959" i="3"/>
  <c r="BE966" i="3"/>
  <c r="BE1185" i="3"/>
  <c r="BE1405" i="3"/>
  <c r="BE1411" i="3"/>
  <c r="BE1416" i="3"/>
  <c r="BE1493" i="3"/>
  <c r="BE1613" i="3"/>
  <c r="BE1676" i="3"/>
  <c r="BE1813" i="3"/>
  <c r="BE1831" i="3"/>
  <c r="BE1939" i="3"/>
  <c r="BE1957" i="3"/>
  <c r="BE2127" i="3"/>
  <c r="BE2187" i="3"/>
  <c r="BE2192" i="3"/>
  <c r="BE2198" i="3"/>
  <c r="BE2210" i="3"/>
  <c r="BE2222" i="3"/>
  <c r="BE2332" i="3"/>
  <c r="BE2349" i="3"/>
  <c r="BE2510" i="3"/>
  <c r="BE2516" i="3"/>
  <c r="BE2529" i="3"/>
  <c r="BE2587" i="3"/>
  <c r="BE2691" i="3"/>
  <c r="BE2765" i="3"/>
  <c r="BE155" i="3"/>
  <c r="BE159" i="3"/>
  <c r="BE182" i="3"/>
  <c r="BE195" i="3"/>
  <c r="BE410" i="3"/>
  <c r="BE531" i="3"/>
  <c r="BE596" i="3"/>
  <c r="BE644" i="3"/>
  <c r="BE912" i="3"/>
  <c r="BE928" i="3"/>
  <c r="BE948" i="3"/>
  <c r="BE1118" i="3"/>
  <c r="BE1132" i="3"/>
  <c r="BE1389" i="3"/>
  <c r="BE1483" i="3"/>
  <c r="BE1522" i="3"/>
  <c r="BE1547" i="3"/>
  <c r="BE1549" i="3"/>
  <c r="BE1581" i="3"/>
  <c r="BE1587" i="3"/>
  <c r="BE1625" i="3"/>
  <c r="BE1683" i="3"/>
  <c r="BE1815" i="3"/>
  <c r="BE1817" i="3"/>
  <c r="BE1824" i="3"/>
  <c r="BE1869" i="3"/>
  <c r="BE1897" i="3"/>
  <c r="BE2028" i="3"/>
  <c r="BE2204" i="3"/>
  <c r="BE2219" i="3"/>
  <c r="BE2225" i="3"/>
  <c r="BE2238" i="3"/>
  <c r="BE2246" i="3"/>
  <c r="BE2254" i="3"/>
  <c r="BE2268" i="3"/>
  <c r="BE2282" i="3"/>
  <c r="BE2299" i="3"/>
  <c r="BE2330" i="3"/>
  <c r="BE2340" i="3"/>
  <c r="J140" i="3"/>
  <c r="BE174" i="3"/>
  <c r="BE180" i="3"/>
  <c r="BE191" i="3"/>
  <c r="BE201" i="3"/>
  <c r="BE206" i="3"/>
  <c r="BE214" i="3"/>
  <c r="BE284" i="3"/>
  <c r="BE363" i="3"/>
  <c r="BE409" i="3"/>
  <c r="BE604" i="3"/>
  <c r="BE618" i="3"/>
  <c r="BE922" i="3"/>
  <c r="BE1031" i="3"/>
  <c r="BE1074" i="3"/>
  <c r="BE1128" i="3"/>
  <c r="BE1139" i="3"/>
  <c r="BE1145" i="3"/>
  <c r="BE1149" i="3"/>
  <c r="BE1166" i="3"/>
  <c r="BE1232" i="3"/>
  <c r="BE1376" i="3"/>
  <c r="BE1379" i="3"/>
  <c r="BE1393" i="3"/>
  <c r="BE1397" i="3"/>
  <c r="BE1403" i="3"/>
  <c r="BE1424" i="3"/>
  <c r="BE1428" i="3"/>
  <c r="BE1430" i="3"/>
  <c r="BE1446" i="3"/>
  <c r="BE1566" i="3"/>
  <c r="BE1593" i="3"/>
  <c r="BE1635" i="3"/>
  <c r="BE1907" i="3"/>
  <c r="BE1935" i="3"/>
  <c r="BE1951" i="3"/>
  <c r="BE2159" i="3"/>
  <c r="BE1420" i="3"/>
  <c r="BE1434" i="3"/>
  <c r="BE1450" i="3"/>
  <c r="BE1508" i="3"/>
  <c r="BE1576" i="3"/>
  <c r="BE1618" i="3"/>
  <c r="BE1929" i="3"/>
  <c r="BE1955" i="3"/>
  <c r="BE2034" i="3"/>
  <c r="BE2048" i="3"/>
  <c r="BE2121" i="3"/>
  <c r="BE2152" i="3"/>
  <c r="BE2196" i="3"/>
  <c r="BE2338" i="3"/>
  <c r="BE152" i="3"/>
  <c r="BE167" i="3"/>
  <c r="BE176" i="3"/>
  <c r="BE198" i="3"/>
  <c r="BE320" i="3"/>
  <c r="BE412" i="3"/>
  <c r="BE489" i="3"/>
  <c r="BE492" i="3"/>
  <c r="BE500" i="3"/>
  <c r="BE537" i="3"/>
  <c r="BE636" i="3"/>
  <c r="BE895" i="3"/>
  <c r="BE901" i="3"/>
  <c r="BE916" i="3"/>
  <c r="BE991" i="3"/>
  <c r="BE1062" i="3"/>
  <c r="BE1098" i="3"/>
  <c r="BE1151" i="3"/>
  <c r="BE1174" i="3"/>
  <c r="BE1188" i="3"/>
  <c r="BE1281" i="3"/>
  <c r="BE1305" i="3"/>
  <c r="BE1329" i="3"/>
  <c r="BE1354" i="3"/>
  <c r="BE1374" i="3"/>
  <c r="BE1409" i="3"/>
  <c r="BE1438" i="3"/>
  <c r="BE1469" i="3"/>
  <c r="BE1473" i="3"/>
  <c r="BE1495" i="3"/>
  <c r="BE1503" i="3"/>
  <c r="BE1535" i="3"/>
  <c r="BE1623" i="3"/>
  <c r="BE1660" i="3"/>
  <c r="BE1692" i="3"/>
  <c r="BE1767" i="3"/>
  <c r="BE1821" i="3"/>
  <c r="BE1826" i="3"/>
  <c r="BE1867" i="3"/>
  <c r="BE1873" i="3"/>
  <c r="BE1875" i="3"/>
  <c r="BE1909" i="3"/>
  <c r="BE1917" i="3"/>
  <c r="BE1919" i="3"/>
  <c r="BE1949" i="3"/>
  <c r="BE2024" i="3"/>
  <c r="BE2044" i="3"/>
  <c r="BE2052" i="3"/>
  <c r="BE2140" i="3"/>
  <c r="BE2168" i="3"/>
  <c r="BE2194" i="3"/>
  <c r="BE2213" i="3"/>
  <c r="BE2228" i="3"/>
  <c r="BE2242" i="3"/>
  <c r="BE2263" i="3"/>
  <c r="BE2311" i="3"/>
  <c r="BE2344" i="3"/>
  <c r="BE2374" i="3"/>
  <c r="BE2447" i="3"/>
  <c r="BE2449" i="3"/>
  <c r="BE2466" i="3"/>
  <c r="BE2473" i="3"/>
  <c r="BE2494" i="3"/>
  <c r="BE149" i="3"/>
  <c r="BE165" i="3"/>
  <c r="BE178" i="3"/>
  <c r="BE220" i="3"/>
  <c r="BE226" i="3"/>
  <c r="BE302" i="3"/>
  <c r="BE354" i="3"/>
  <c r="BE505" i="3"/>
  <c r="BE577" i="3"/>
  <c r="BE601" i="3"/>
  <c r="BE674" i="3"/>
  <c r="BE717" i="3"/>
  <c r="BE844" i="3"/>
  <c r="BE899" i="3"/>
  <c r="BE941" i="3"/>
  <c r="BE953" i="3"/>
  <c r="BE963" i="3"/>
  <c r="BE979" i="3"/>
  <c r="BE1052" i="3"/>
  <c r="BE1122" i="3"/>
  <c r="BE1368" i="3"/>
  <c r="BE1387" i="3"/>
  <c r="BE1399" i="3"/>
  <c r="BE1413" i="3"/>
  <c r="BE1444" i="3"/>
  <c r="BE1458" i="3"/>
  <c r="BE1467" i="3"/>
  <c r="BE1477" i="3"/>
  <c r="BE1487" i="3"/>
  <c r="BE1499" i="3"/>
  <c r="BE1528" i="3"/>
  <c r="BE1571" i="3"/>
  <c r="BE1640" i="3"/>
  <c r="BE1655" i="3"/>
  <c r="BE1666" i="3"/>
  <c r="BE1807" i="3"/>
  <c r="BE1913" i="3"/>
  <c r="BE2123" i="3"/>
  <c r="BE2134" i="3"/>
  <c r="BE2154" i="3"/>
  <c r="BE2185" i="3"/>
  <c r="BE2207" i="3"/>
  <c r="BE1520" i="3"/>
  <c r="BE1526" i="3"/>
  <c r="BE1541" i="3"/>
  <c r="BE1556" i="3"/>
  <c r="BE1561" i="3"/>
  <c r="BE1578" i="3"/>
  <c r="BE1611" i="3"/>
  <c r="BE1616" i="3"/>
  <c r="BE1647" i="3"/>
  <c r="BE1759" i="3"/>
  <c r="BE1761" i="3"/>
  <c r="BE1819" i="3"/>
  <c r="BE1863" i="3"/>
  <c r="BE1877" i="3"/>
  <c r="BE1905" i="3"/>
  <c r="BE1937" i="3"/>
  <c r="BE1953" i="3"/>
  <c r="BE1986" i="3"/>
  <c r="BE2022" i="3"/>
  <c r="BE2131" i="3"/>
  <c r="BE2156" i="3"/>
  <c r="BE2181" i="3"/>
  <c r="BE2200" i="3"/>
  <c r="BE2275" i="3"/>
  <c r="BE2279" i="3"/>
  <c r="BE2288" i="3"/>
  <c r="BE2334" i="3"/>
  <c r="BE2427" i="3"/>
  <c r="BE2459" i="3"/>
  <c r="BE2480" i="3"/>
  <c r="BE2487" i="3"/>
  <c r="BE130" i="2"/>
  <c r="BE136" i="2"/>
  <c r="BE139" i="2"/>
  <c r="BE156" i="2"/>
  <c r="BE158" i="2"/>
  <c r="BE166" i="2"/>
  <c r="BE234" i="2"/>
  <c r="BE235" i="2"/>
  <c r="BE239" i="2"/>
  <c r="BE241" i="2"/>
  <c r="BE247" i="2"/>
  <c r="BE248" i="2"/>
  <c r="BE249" i="2"/>
  <c r="BE250" i="2"/>
  <c r="BE251" i="2"/>
  <c r="BE252" i="2"/>
  <c r="BE253" i="2"/>
  <c r="BE254" i="2"/>
  <c r="BE255" i="2"/>
  <c r="BE256" i="2"/>
  <c r="BE257" i="2"/>
  <c r="BE258" i="2"/>
  <c r="BE259" i="2"/>
  <c r="BE260" i="2"/>
  <c r="BE262" i="2"/>
  <c r="BE263" i="2"/>
  <c r="BE264" i="2"/>
  <c r="BE265" i="2"/>
  <c r="BE266" i="2"/>
  <c r="BE267" i="2"/>
  <c r="BE268" i="2"/>
  <c r="BE269" i="2"/>
  <c r="BE272" i="2"/>
  <c r="BE275" i="2"/>
  <c r="BE276" i="2"/>
  <c r="BE278" i="2"/>
  <c r="BE279" i="2"/>
  <c r="J89" i="2"/>
  <c r="F92" i="2"/>
  <c r="E114" i="2"/>
  <c r="J121" i="2"/>
  <c r="BE128" i="2"/>
  <c r="BE135" i="2"/>
  <c r="BE141" i="2"/>
  <c r="BE144" i="2"/>
  <c r="BE145" i="2"/>
  <c r="BE152" i="2"/>
  <c r="BE154" i="2"/>
  <c r="BE164" i="2"/>
  <c r="BE171" i="2"/>
  <c r="BE172" i="2"/>
  <c r="BE176" i="2"/>
  <c r="BE177" i="2"/>
  <c r="BE185" i="2"/>
  <c r="BE201" i="2"/>
  <c r="BE202" i="2"/>
  <c r="BE244" i="2"/>
  <c r="BE245" i="2"/>
  <c r="BE246" i="2"/>
  <c r="BE280" i="2"/>
  <c r="AW95" i="1"/>
  <c r="BB95" i="1"/>
  <c r="BE126" i="2"/>
  <c r="BE132" i="2"/>
  <c r="BE134" i="2"/>
  <c r="BE138" i="2"/>
  <c r="BE140" i="2"/>
  <c r="BE142" i="2"/>
  <c r="BE143" i="2"/>
  <c r="BE146" i="2"/>
  <c r="BE148" i="2"/>
  <c r="BE149" i="2"/>
  <c r="BE168" i="2"/>
  <c r="BE193" i="2"/>
  <c r="BE204" i="2"/>
  <c r="BE206" i="2"/>
  <c r="BE208" i="2"/>
  <c r="BE210" i="2"/>
  <c r="BE211" i="2"/>
  <c r="BE212" i="2"/>
  <c r="BE214" i="2"/>
  <c r="BE217" i="2"/>
  <c r="BE218" i="2"/>
  <c r="BE220" i="2"/>
  <c r="BE222" i="2"/>
  <c r="BE225" i="2"/>
  <c r="BA95" i="1"/>
  <c r="BC95" i="1"/>
  <c r="BE129" i="2"/>
  <c r="BE133" i="2"/>
  <c r="BE150" i="2"/>
  <c r="BE162" i="2"/>
  <c r="BE213" i="2"/>
  <c r="BE270" i="2"/>
  <c r="BE271" i="2"/>
  <c r="BE273" i="2"/>
  <c r="BE160" i="2"/>
  <c r="BE173" i="2"/>
  <c r="BE174" i="2"/>
  <c r="BE175" i="2"/>
  <c r="BE215" i="2"/>
  <c r="BE216" i="2"/>
  <c r="BE221" i="2"/>
  <c r="BE223" i="2"/>
  <c r="BE224" i="2"/>
  <c r="BE226" i="2"/>
  <c r="BE227" i="2"/>
  <c r="BE228" i="2"/>
  <c r="BE229" i="2"/>
  <c r="BE230" i="2"/>
  <c r="BE232" i="2"/>
  <c r="BE233" i="2"/>
  <c r="BE237" i="2"/>
  <c r="BE274" i="2"/>
  <c r="BD95" i="1"/>
  <c r="F37" i="4"/>
  <c r="BD97" i="1" s="1"/>
  <c r="F36" i="5"/>
  <c r="BC98" i="1" s="1"/>
  <c r="F35" i="7"/>
  <c r="BB100" i="1"/>
  <c r="F34" i="5"/>
  <c r="BA98" i="1"/>
  <c r="F35" i="6"/>
  <c r="BB99" i="1"/>
  <c r="F34" i="7"/>
  <c r="BA100" i="1"/>
  <c r="J34" i="4"/>
  <c r="AW97" i="1"/>
  <c r="F35" i="5"/>
  <c r="BB98" i="1"/>
  <c r="F36" i="7"/>
  <c r="BC100" i="1" s="1"/>
  <c r="F36" i="4"/>
  <c r="BC97" i="1" s="1"/>
  <c r="J34" i="6"/>
  <c r="AW99" i="1" s="1"/>
  <c r="F37" i="6"/>
  <c r="BD99" i="1" s="1"/>
  <c r="J34" i="7"/>
  <c r="AW100" i="1" s="1"/>
  <c r="F34" i="4"/>
  <c r="BA97" i="1"/>
  <c r="J34" i="5"/>
  <c r="AW98" i="1"/>
  <c r="F34" i="6"/>
  <c r="BA99" i="1"/>
  <c r="F36" i="6"/>
  <c r="BC99" i="1" s="1"/>
  <c r="J34" i="8"/>
  <c r="AW101" i="1" s="1"/>
  <c r="F34" i="8"/>
  <c r="BA101" i="1" s="1"/>
  <c r="F37" i="8"/>
  <c r="BD101" i="1"/>
  <c r="F36" i="8"/>
  <c r="BC101" i="1"/>
  <c r="F36" i="3"/>
  <c r="BC96" i="1"/>
  <c r="F34" i="3"/>
  <c r="BA96" i="1" s="1"/>
  <c r="J34" i="3"/>
  <c r="AW96" i="1" s="1"/>
  <c r="F37" i="3"/>
  <c r="BD96" i="1" s="1"/>
  <c r="F35" i="3"/>
  <c r="BB96" i="1"/>
  <c r="F35" i="4"/>
  <c r="BB97" i="1"/>
  <c r="F37" i="5"/>
  <c r="BD98" i="1" s="1"/>
  <c r="F37" i="7"/>
  <c r="BD100" i="1" s="1"/>
  <c r="F35" i="8"/>
  <c r="BB101" i="1" s="1"/>
  <c r="J30" i="2" l="1"/>
  <c r="AG95" i="1" s="1"/>
  <c r="AN95" i="1" s="1"/>
  <c r="J96" i="2"/>
  <c r="BK1383" i="3"/>
  <c r="J1383" i="3" s="1"/>
  <c r="J107" i="3" s="1"/>
  <c r="J243" i="2"/>
  <c r="J102" i="2" s="1"/>
  <c r="J249" i="4"/>
  <c r="J104" i="4" s="1"/>
  <c r="J213" i="3"/>
  <c r="J101" i="3" s="1"/>
  <c r="R147" i="3"/>
  <c r="P147" i="3"/>
  <c r="T1383" i="3"/>
  <c r="R192" i="6"/>
  <c r="P123" i="8"/>
  <c r="P122" i="8"/>
  <c r="AU101" i="1" s="1"/>
  <c r="R131" i="6"/>
  <c r="R124" i="2"/>
  <c r="P131" i="6"/>
  <c r="T124" i="2"/>
  <c r="R173" i="6"/>
  <c r="T131" i="6"/>
  <c r="T130" i="6" s="1"/>
  <c r="P127" i="7"/>
  <c r="AU100" i="1" s="1"/>
  <c r="R123" i="8"/>
  <c r="R122" i="8"/>
  <c r="T147" i="3"/>
  <c r="T146" i="3" s="1"/>
  <c r="BK192" i="6"/>
  <c r="J192" i="6"/>
  <c r="J107" i="6" s="1"/>
  <c r="R126" i="4"/>
  <c r="T123" i="8"/>
  <c r="T122" i="8" s="1"/>
  <c r="T133" i="7"/>
  <c r="T127" i="7" s="1"/>
  <c r="R133" i="7"/>
  <c r="R127" i="7"/>
  <c r="P126" i="4"/>
  <c r="AU97" i="1" s="1"/>
  <c r="P124" i="2"/>
  <c r="AU95" i="1"/>
  <c r="P120" i="5"/>
  <c r="AU98" i="1"/>
  <c r="R1383" i="3"/>
  <c r="P192" i="6"/>
  <c r="P1383" i="3"/>
  <c r="BK173" i="6"/>
  <c r="J173" i="6"/>
  <c r="J104" i="6"/>
  <c r="BK133" i="7"/>
  <c r="J133" i="7" s="1"/>
  <c r="J99" i="7" s="1"/>
  <c r="BK123" i="8"/>
  <c r="J123" i="8" s="1"/>
  <c r="J97" i="8" s="1"/>
  <c r="BK131" i="6"/>
  <c r="BK130" i="6" s="1"/>
  <c r="J130" i="6" s="1"/>
  <c r="J96" i="6" s="1"/>
  <c r="AG98" i="1"/>
  <c r="AN98" i="1" s="1"/>
  <c r="J96" i="5"/>
  <c r="AG97" i="1"/>
  <c r="AN97" i="1" s="1"/>
  <c r="J96" i="4"/>
  <c r="J147" i="3"/>
  <c r="J97" i="3"/>
  <c r="F33" i="2"/>
  <c r="AZ95" i="1"/>
  <c r="BC94" i="1"/>
  <c r="W32" i="1"/>
  <c r="J33" i="3"/>
  <c r="AV96" i="1" s="1"/>
  <c r="AT96" i="1" s="1"/>
  <c r="J33" i="6"/>
  <c r="AV99" i="1" s="1"/>
  <c r="AT99" i="1" s="1"/>
  <c r="J33" i="7"/>
  <c r="AV100" i="1"/>
  <c r="AT100" i="1" s="1"/>
  <c r="BB94" i="1"/>
  <c r="W31" i="1"/>
  <c r="F33" i="3"/>
  <c r="AZ96" i="1" s="1"/>
  <c r="J33" i="2"/>
  <c r="AV95" i="1" s="1"/>
  <c r="AT95" i="1" s="1"/>
  <c r="BA94" i="1"/>
  <c r="W30" i="1"/>
  <c r="J33" i="4"/>
  <c r="AV97" i="1" s="1"/>
  <c r="AT97" i="1" s="1"/>
  <c r="J33" i="5"/>
  <c r="AV98" i="1" s="1"/>
  <c r="AT98" i="1" s="1"/>
  <c r="F33" i="4"/>
  <c r="AZ97" i="1"/>
  <c r="F33" i="5"/>
  <c r="AZ98" i="1"/>
  <c r="F33" i="6"/>
  <c r="AZ99" i="1" s="1"/>
  <c r="F33" i="8"/>
  <c r="AZ101" i="1"/>
  <c r="J33" i="8"/>
  <c r="AV101" i="1"/>
  <c r="AT101" i="1"/>
  <c r="F33" i="7"/>
  <c r="AZ100" i="1" s="1"/>
  <c r="BD94" i="1"/>
  <c r="W33" i="1"/>
  <c r="BK146" i="3" l="1"/>
  <c r="J146" i="3" s="1"/>
  <c r="P146" i="3"/>
  <c r="AU96" i="1"/>
  <c r="P130" i="6"/>
  <c r="AU99" i="1"/>
  <c r="R130" i="6"/>
  <c r="R146" i="3"/>
  <c r="BK127" i="7"/>
  <c r="J127" i="7" s="1"/>
  <c r="J96" i="7" s="1"/>
  <c r="BK122" i="8"/>
  <c r="J122" i="8"/>
  <c r="J96" i="8"/>
  <c r="J131" i="6"/>
  <c r="J97" i="6"/>
  <c r="J39" i="5"/>
  <c r="J39" i="4"/>
  <c r="J39" i="2"/>
  <c r="AY94" i="1"/>
  <c r="J30" i="6"/>
  <c r="AG99" i="1"/>
  <c r="AX94" i="1"/>
  <c r="AZ94" i="1"/>
  <c r="W29" i="1" s="1"/>
  <c r="AW94" i="1"/>
  <c r="AK30" i="1" s="1"/>
  <c r="J96" i="3" l="1"/>
  <c r="J30" i="3"/>
  <c r="J39" i="6"/>
  <c r="AN99" i="1"/>
  <c r="J30" i="8"/>
  <c r="AG101" i="1" s="1"/>
  <c r="J30" i="7"/>
  <c r="AG100" i="1" s="1"/>
  <c r="AU94" i="1"/>
  <c r="AV94" i="1"/>
  <c r="AK29" i="1" s="1"/>
  <c r="AG96" i="1" l="1"/>
  <c r="AN96" i="1" s="1"/>
  <c r="J39" i="3"/>
  <c r="J39" i="7"/>
  <c r="J39" i="8"/>
  <c r="AN100" i="1"/>
  <c r="AN101" i="1"/>
  <c r="AG94" i="1"/>
  <c r="AK26" i="1"/>
  <c r="AT94" i="1"/>
  <c r="AN94" i="1"/>
  <c r="AK35" i="1" l="1"/>
</calcChain>
</file>

<file path=xl/sharedStrings.xml><?xml version="1.0" encoding="utf-8"?>
<sst xmlns="http://schemas.openxmlformats.org/spreadsheetml/2006/main" count="37830" uniqueCount="4580">
  <si>
    <t>Export Komplet</t>
  </si>
  <si>
    <t/>
  </si>
  <si>
    <t>2.0</t>
  </si>
  <si>
    <t>ZAMOK</t>
  </si>
  <si>
    <t>False</t>
  </si>
  <si>
    <t>{d0d89e26-d8c3-4a85-a3f0-f6836c849929}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</si>
  <si>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</si>
  <si>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</si>
  <si>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</si>
  <si>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</si>
  <si>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</si>
  <si>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</si>
  <si>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</si>
  <si>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</si>
  <si>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202101-02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</si>
  <si>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</si>
  <si>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</si>
  <si>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Realizace úspor energie - OA a Jazyková škola s právem SJZ Pardubice</t>
  </si>
  <si>
    <t>KSO:</t>
  </si>
  <si>
    <t>801 34 12</t>
  </si>
  <si>
    <t>CC-CZ:</t>
  </si>
  <si>
    <t>12631</t>
  </si>
  <si>
    <t>Místo:</t>
  </si>
  <si>
    <t>Štefánikova 325, 530 02 Pardubice I</t>
  </si>
  <si>
    <t>Datum:</t>
  </si>
  <si>
    <t>16. 6. 2024</t>
  </si>
  <si>
    <t>CZ-CPV:</t>
  </si>
  <si>
    <t>45000000-7</t>
  </si>
  <si>
    <t>CZ-CPA:</t>
  </si>
  <si>
    <t>43</t>
  </si>
  <si>
    <t>Zadavatel:</t>
  </si>
  <si>
    <t>IČ:</t>
  </si>
  <si>
    <t>Pardubický kraj</t>
  </si>
  <si>
    <t>DIČ:</t>
  </si>
  <si>
    <t>Uchazeč:</t>
  </si>
  <si>
    <t>Vyplň údaj</t>
  </si>
  <si>
    <t>Projektant:</t>
  </si>
  <si>
    <t>AZ Optimal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</si>
  <si>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</si>
  <si>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</si>
  <si>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</si>
  <si>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</si>
  <si>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</si>
  <si>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</si>
  <si>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</si>
  <si>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</si>
  <si>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</si>
  <si>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</si>
  <si>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</si>
  <si>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</si>
  <si>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</si>
  <si>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</si>
  <si>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</si>
  <si>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</si>
  <si>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</si>
  <si>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</si>
  <si>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</si>
  <si>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</si>
  <si>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</si>
  <si>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</si>
  <si>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</si>
  <si>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</si>
  <si>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</si>
  <si>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</si>
  <si>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</si>
  <si>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</si>
  <si>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</si>
  <si>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</si>
  <si>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</si>
  <si>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</si>
  <si>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</si>
  <si>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</si>
  <si>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</si>
  <si>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</si>
  <si>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</si>
  <si>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</si>
  <si>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</si>
  <si>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</si>
  <si>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</si>
  <si>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</si>
  <si>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</si>
  <si>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</si>
  <si>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</si>
  <si>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</si>
  <si>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</si>
  <si>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</si>
  <si>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</si>
  <si>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SAN</t>
  </si>
  <si>
    <t>Sanace vlhkého zdiva</t>
  </si>
  <si>
    <t>STA</t>
  </si>
  <si>
    <t>1</t>
  </si>
  <si>
    <t>{dd738609-637e-4bc3-8759-711ec7886a1e}</t>
  </si>
  <si>
    <t>2</t>
  </si>
  <si>
    <t>Stavební část bez sanace</t>
  </si>
  <si>
    <t>{b436e7fb-9a87-49ad-96ce-11d3f00500df}</t>
  </si>
  <si>
    <t>EL</t>
  </si>
  <si>
    <t>Elektroinstalace</t>
  </si>
  <si>
    <t>{2f3f95b7-6c68-4d89-b817-c0c8b861324c}</t>
  </si>
  <si>
    <t>VZT</t>
  </si>
  <si>
    <t>Vzduchotechnika</t>
  </si>
  <si>
    <t>{db634a57-5b8a-4d64-81c3-d96c8bcb1dcc}</t>
  </si>
  <si>
    <t>HP</t>
  </si>
  <si>
    <t>Horkovodní přípojka</t>
  </si>
  <si>
    <t>{ed012962-5c99-4581-b070-c3474cedf28c}</t>
  </si>
  <si>
    <t>VS</t>
  </si>
  <si>
    <t>Výměníková stanice</t>
  </si>
  <si>
    <t>{6b9582db-86e8-48f6-8b6c-a0f31678476b}</t>
  </si>
  <si>
    <t>VRN</t>
  </si>
  <si>
    <t>Vedlejší rozpočtové náklady</t>
  </si>
  <si>
    <t>{998b0840-7e58-4411-ba43-4d31aaedcf42}</t>
  </si>
  <si>
    <t>KRYCÍ LIST SOUPISU PRACÍ</t>
  </si>
  <si>
    <t>Objekt:</t>
  </si>
  <si>
    <t>SAN - Sanace vlhkého zdiva</t>
  </si>
  <si>
    <t>REKAPITULACE ČLENĚNÍ SOUPISU PRACÍ</t>
  </si>
  <si>
    <t>Kód dílu - Popis</t>
  </si>
  <si>
    <t>Cena celkem [CZK]</t>
  </si>
  <si>
    <t>Náklady ze soupisu prací</t>
  </si>
  <si>
    <t>-1</t>
  </si>
  <si>
    <t>1 - Zemní práce</t>
  </si>
  <si>
    <t>2 - Svislá hydroizolace zdiva z výkopu</t>
  </si>
  <si>
    <t>3 - Aktivní drátová elektroosmóza 1. PP + 1. NP</t>
  </si>
  <si>
    <t>4 - Tlaková injektáž zdiva - 1. PP + 1. NP</t>
  </si>
  <si>
    <t>5 - Bourací práce - interiér 1. PP + 1. NP</t>
  </si>
  <si>
    <t>6 - Vnitřní hydroizolační stěrky 1. PP + 1. NP</t>
  </si>
  <si>
    <t>7 - Sanační omítky 1. PP + 1. NP</t>
  </si>
  <si>
    <t>8 - Pohledová úprava režného zdiva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</si>
  <si>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</si>
  <si>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</si>
  <si>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</si>
  <si>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</si>
  <si>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</si>
  <si>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</si>
  <si>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</si>
  <si>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</si>
  <si>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</si>
  <si>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</si>
  <si>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</si>
  <si>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</si>
  <si>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</si>
  <si>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Zemní práce</t>
  </si>
  <si>
    <t>ROZPOCET</t>
  </si>
  <si>
    <t>K</t>
  </si>
  <si>
    <t>S1.1</t>
  </si>
  <si>
    <t>Rozebrání zámkové dlažby</t>
  </si>
  <si>
    <t>m2</t>
  </si>
  <si>
    <t>4</t>
  </si>
  <si>
    <t>VV</t>
  </si>
  <si>
    <t>39,5*1,5 "podél východní fasády</t>
  </si>
  <si>
    <t>S1.2</t>
  </si>
  <si>
    <t>Řezání asfaltového krytu - u vjezdu do dvora, v tl. 10 - 15 cm</t>
  </si>
  <si>
    <t>m</t>
  </si>
  <si>
    <t>3</t>
  </si>
  <si>
    <t>S1.3</t>
  </si>
  <si>
    <t>Vybourání asfaltového krytu - u vjezdu do dvora, vč. podkladu</t>
  </si>
  <si>
    <t>6</t>
  </si>
  <si>
    <t>S1.4</t>
  </si>
  <si>
    <t>Bourání konstrukcí v odkopávkách, vybourání současných anglických dvorků</t>
  </si>
  <si>
    <t>kus</t>
  </si>
  <si>
    <t>8</t>
  </si>
  <si>
    <t>16 "ozn. 6, 1.PP</t>
  </si>
  <si>
    <t>5</t>
  </si>
  <si>
    <t>S1.5</t>
  </si>
  <si>
    <t>Vodorovná doprava suti a nakládání na kontejner, anglické dvorky + asfaltový kryt</t>
  </si>
  <si>
    <t>t</t>
  </si>
  <si>
    <t>10</t>
  </si>
  <si>
    <t>S1.6</t>
  </si>
  <si>
    <t>Kontejner pro nakládání suti (12t), vybourané anglické dvorky, asfaltový kryt</t>
  </si>
  <si>
    <t>7</t>
  </si>
  <si>
    <t>S1.7</t>
  </si>
  <si>
    <t>Odvoz suti a vybouraných hmot na skládku, směs suti anglické dvorky + asfaltový kryt</t>
  </si>
  <si>
    <t>14</t>
  </si>
  <si>
    <t>S1.8</t>
  </si>
  <si>
    <t>Poplatek za uložení suti na skládce, směs suti anglické dvorky + asfaltový kryt</t>
  </si>
  <si>
    <t>16</t>
  </si>
  <si>
    <t>9</t>
  </si>
  <si>
    <t>S1.9</t>
  </si>
  <si>
    <t>Hloubení rýh š.do 200 cm hloubky od 2,3 do 3,5 m</t>
  </si>
  <si>
    <t>m3</t>
  </si>
  <si>
    <t>18</t>
  </si>
  <si>
    <t>P</t>
  </si>
  <si>
    <t>Poznámka k položce:_x000D_
postupné výkopy po etapách, ruční provedení v blízkosti sítí</t>
  </si>
  <si>
    <t>S1.10</t>
  </si>
  <si>
    <t>Příplatek za lepivost</t>
  </si>
  <si>
    <t>20</t>
  </si>
  <si>
    <t>11</t>
  </si>
  <si>
    <t>S1.11</t>
  </si>
  <si>
    <t>Svislé přemístění výkopku horniny 1-4 do 2,5 m</t>
  </si>
  <si>
    <t>22</t>
  </si>
  <si>
    <t>S1.12</t>
  </si>
  <si>
    <t>Vodorovné přemístění výkopku horniny 1-4</t>
  </si>
  <si>
    <t>24</t>
  </si>
  <si>
    <t>13</t>
  </si>
  <si>
    <t>S1.13</t>
  </si>
  <si>
    <t>Pažení a rozepření stěn rýh - příložné - hl.do 4 m</t>
  </si>
  <si>
    <t>26</t>
  </si>
  <si>
    <t>S1.14</t>
  </si>
  <si>
    <t>Odstranění pažení stěn rýh - příložné - hl. do 4 m</t>
  </si>
  <si>
    <t>28</t>
  </si>
  <si>
    <t>15</t>
  </si>
  <si>
    <t>S1.15</t>
  </si>
  <si>
    <t>Vybudování nového žb anglického dvorku včetně izolace, krystalického nátěru, vlepené výztuže, odtoku</t>
  </si>
  <si>
    <t>30</t>
  </si>
  <si>
    <t>S1.16</t>
  </si>
  <si>
    <t>Zpětný zásyp jam, rýh, šachet se zhutněním</t>
  </si>
  <si>
    <t>32</t>
  </si>
  <si>
    <t>17</t>
  </si>
  <si>
    <t>S1.17</t>
  </si>
  <si>
    <t>Osetí povrchu trávou</t>
  </si>
  <si>
    <t>34</t>
  </si>
  <si>
    <t>S1.19</t>
  </si>
  <si>
    <t>Zpětná pokládka zámkové dlažby</t>
  </si>
  <si>
    <t>38</t>
  </si>
  <si>
    <t>19</t>
  </si>
  <si>
    <t>566901144</t>
  </si>
  <si>
    <t>Vyspravení podkladu po překopech inženýrských sítí plochy do 15 m2 kamenivem hrubým drceným tl. 250 mm</t>
  </si>
  <si>
    <t>-1111604621</t>
  </si>
  <si>
    <t>572340111</t>
  </si>
  <si>
    <t>Vyspravení krytu komunikací po překopech pl do 15 m2 asfaltovým betonem ACO (AB) tl přes 30 do 50 mm</t>
  </si>
  <si>
    <t>1986574243</t>
  </si>
  <si>
    <t>998225111</t>
  </si>
  <si>
    <t>Přesun hmot pro pozemní komunikace s krytem z kamene, monolitickým betonovým nebo živičným</t>
  </si>
  <si>
    <t>333104504</t>
  </si>
  <si>
    <t>Svislá hydroizolace zdiva z výkopu</t>
  </si>
  <si>
    <t>S2.1</t>
  </si>
  <si>
    <t>Očištění zdiva ocelovými kartáči, tlakovou vodou</t>
  </si>
  <si>
    <t>40</t>
  </si>
  <si>
    <t>Poznámka k položce:_x000D_
pod terénem a 200mm nad terén</t>
  </si>
  <si>
    <t>23</t>
  </si>
  <si>
    <t>S2.2</t>
  </si>
  <si>
    <t>Vyrovnání zdiva vyrovnávací maltou, materiál WP DS Levell</t>
  </si>
  <si>
    <t>42</t>
  </si>
  <si>
    <t>S2.3</t>
  </si>
  <si>
    <t>Vyrovnání zdiva vyrovnávací maltou, práce WP DS Levell</t>
  </si>
  <si>
    <t>44</t>
  </si>
  <si>
    <t>25</t>
  </si>
  <si>
    <t>S2.4</t>
  </si>
  <si>
    <t>Příplatek za vyrovnání zdiva při výskytu kaveren</t>
  </si>
  <si>
    <t>46</t>
  </si>
  <si>
    <t>S2.5</t>
  </si>
  <si>
    <t>Penetrace zdiva mineralizačním nástřikem, dodávka+aplikace</t>
  </si>
  <si>
    <t>48</t>
  </si>
  <si>
    <t>27</t>
  </si>
  <si>
    <t>S2.6</t>
  </si>
  <si>
    <t>Flexibilní polymerní hydroizolační stěrka MB2K, 3 vrstvy, tl. vrstvy 1 mm, 5 kg/m2</t>
  </si>
  <si>
    <t>50</t>
  </si>
  <si>
    <t>S2.7</t>
  </si>
  <si>
    <t>Aplikace polymerní hydroizolační stěrky MB2K, 3 vrstvy, tl. vrstvy 1 mm, 4,8 kg/m2</t>
  </si>
  <si>
    <t>52</t>
  </si>
  <si>
    <t>29</t>
  </si>
  <si>
    <t>S2.8</t>
  </si>
  <si>
    <t>Extrudovaný polystyren EXP tl. 60 mm, dodávka + montáž</t>
  </si>
  <si>
    <t>54</t>
  </si>
  <si>
    <t>S2.81</t>
  </si>
  <si>
    <t>Extrudovaný polystyren EXP tl. 120 mm, dodávka + montáž</t>
  </si>
  <si>
    <t>-1071158331</t>
  </si>
  <si>
    <t>SKL110</t>
  </si>
  <si>
    <t>(20,6+4,025+1,3+15,05+9,11+0,45+14,7+0,3*2+0,2*2+4,1*2+2,6)*0,3 "sokl v místě nepředsazeného zdiva</t>
  </si>
  <si>
    <t>31</t>
  </si>
  <si>
    <t>S2.9</t>
  </si>
  <si>
    <t>Nopová folie, výška nopu 8 mm, dodávka + montáž</t>
  </si>
  <si>
    <t>56</t>
  </si>
  <si>
    <t>S2.10</t>
  </si>
  <si>
    <t>Separační geotextilie 300g/m2, dodávka+montáž</t>
  </si>
  <si>
    <t>58</t>
  </si>
  <si>
    <t>33</t>
  </si>
  <si>
    <t>S2.11</t>
  </si>
  <si>
    <t>Ukončovací lišta, ochrana hydroizolace, dodávka + montáž</t>
  </si>
  <si>
    <t>60</t>
  </si>
  <si>
    <t>S2.12</t>
  </si>
  <si>
    <t>Přechodový klín - fabion - materiál, přechod mezi suterénním zdivem a základem</t>
  </si>
  <si>
    <t>62</t>
  </si>
  <si>
    <t>35</t>
  </si>
  <si>
    <t>S2.13</t>
  </si>
  <si>
    <t>Přechodový klín - fabion - práce, přechod mezi suterénním zdivem a základem</t>
  </si>
  <si>
    <t>64</t>
  </si>
  <si>
    <t>36</t>
  </si>
  <si>
    <t>S2.14</t>
  </si>
  <si>
    <t>Přesuny hmot - svislé hydroizolace</t>
  </si>
  <si>
    <t>%</t>
  </si>
  <si>
    <t>66</t>
  </si>
  <si>
    <t>37</t>
  </si>
  <si>
    <t>622142001</t>
  </si>
  <si>
    <t>Potažení vnějších stěn sklovláknitým pletivem vtlačeným do tenkovrstvé hmoty</t>
  </si>
  <si>
    <t>405972139</t>
  </si>
  <si>
    <t>SKL109</t>
  </si>
  <si>
    <t>1,1+4,56+0,75*0,3+1,91+2,89+0,5 "sokl předsazeného zdiva</t>
  </si>
  <si>
    <t>Mezisoučet</t>
  </si>
  <si>
    <t>Součet</t>
  </si>
  <si>
    <t>622131121</t>
  </si>
  <si>
    <t>Penetrační disperzní nátěr vnějších stěn nanášený ručně</t>
  </si>
  <si>
    <t>1068559391</t>
  </si>
  <si>
    <t>39</t>
  </si>
  <si>
    <t>622511111</t>
  </si>
  <si>
    <t>Tenkovrstvá akrylátová mozaiková střednězrnná omítka včetně penetrace vnějších stěn</t>
  </si>
  <si>
    <t>1654288931</t>
  </si>
  <si>
    <t>Aktivní drátová elektroosmóza 1. PP + 1. NP</t>
  </si>
  <si>
    <t>S3.1</t>
  </si>
  <si>
    <t>Oklepání omítek - pruh omítky cca 30 cm šířky, Příprava zdiva pro instalaci anodového vedení</t>
  </si>
  <si>
    <t>68</t>
  </si>
  <si>
    <t>41</t>
  </si>
  <si>
    <t>S3.2</t>
  </si>
  <si>
    <t>Vodorovná doprava suti a nakládání na kontejner</t>
  </si>
  <si>
    <t>70</t>
  </si>
  <si>
    <t>Poznámka k položce:_x000D_
S odpadem kategorie O bude nakládáno dle podmínek poskytovatele dotace.</t>
  </si>
  <si>
    <t>S3.3</t>
  </si>
  <si>
    <t>Kontejner pro odvoz suti 3t</t>
  </si>
  <si>
    <t>72</t>
  </si>
  <si>
    <t>S3.4</t>
  </si>
  <si>
    <t>odvoz suti na skládku</t>
  </si>
  <si>
    <t>74</t>
  </si>
  <si>
    <t>S3.5</t>
  </si>
  <si>
    <t>poplatek za uložení suti na skládce</t>
  </si>
  <si>
    <t>76</t>
  </si>
  <si>
    <t>45</t>
  </si>
  <si>
    <t>S3.6</t>
  </si>
  <si>
    <t>Vrtání jádrové do zdiva cihelného d 20 mm, pro katody systému elektroosmózy 1ks-1bm</t>
  </si>
  <si>
    <t>78</t>
  </si>
  <si>
    <t>S3.7</t>
  </si>
  <si>
    <t>Vrtání jádrové do zdiva cihelného d 14-18 mm, propojovací vedení elektroosmózy přes konstrukce</t>
  </si>
  <si>
    <t>80</t>
  </si>
  <si>
    <t>47</t>
  </si>
  <si>
    <t>S3.8</t>
  </si>
  <si>
    <t>D+M aktivní drátové elektroosmózy, řídící jednotka systému elektroosmózy</t>
  </si>
  <si>
    <t>82</t>
  </si>
  <si>
    <t>S3.9</t>
  </si>
  <si>
    <t>D+M aktivní drátové elektroosmózy, provedení pásové elektrody (ANODY)</t>
  </si>
  <si>
    <t>84</t>
  </si>
  <si>
    <t>49</t>
  </si>
  <si>
    <t>S3.10</t>
  </si>
  <si>
    <t>D+M aktivní drátové elektroosmózy, provedení záporné tyčové elektrody (KATODY)</t>
  </si>
  <si>
    <t>86</t>
  </si>
  <si>
    <t>S3.11</t>
  </si>
  <si>
    <t>D+M aktivní drátové elektroosmózy, propojovací vedení systému</t>
  </si>
  <si>
    <t>88</t>
  </si>
  <si>
    <t>51</t>
  </si>
  <si>
    <t>S3.12</t>
  </si>
  <si>
    <t>Vodivá výplňová malta</t>
  </si>
  <si>
    <t>kg</t>
  </si>
  <si>
    <t>90</t>
  </si>
  <si>
    <t>S3.13</t>
  </si>
  <si>
    <t>Vybudování kontrolních bodů, systému aktivní drátové elektroosmózy</t>
  </si>
  <si>
    <t>92</t>
  </si>
  <si>
    <t>53</t>
  </si>
  <si>
    <t>S3.14</t>
  </si>
  <si>
    <t>Pomocný montážní a spojovací materiál</t>
  </si>
  <si>
    <t>94</t>
  </si>
  <si>
    <t>Tlaková injektáž zdiva - 1. PP + 1. NP</t>
  </si>
  <si>
    <t>S4.1</t>
  </si>
  <si>
    <t>Vyměření roztečí a výšky vrtů, pro provádění tlakových injektáži</t>
  </si>
  <si>
    <t>96</t>
  </si>
  <si>
    <t>55</t>
  </si>
  <si>
    <t>S4.2</t>
  </si>
  <si>
    <t>Vrty vodorovné vrtáky pr. 12 - 14 mm, do tl. zdiva 1000 mm</t>
  </si>
  <si>
    <t>98</t>
  </si>
  <si>
    <t>S4.3</t>
  </si>
  <si>
    <t>Vrty vodorovné vrtáky pr. 12 - 14 mm, do tl. zdiva 1000 mm - plošná injektáž</t>
  </si>
  <si>
    <t>100</t>
  </si>
  <si>
    <t>57</t>
  </si>
  <si>
    <t>S4.4</t>
  </si>
  <si>
    <t>Vrty svislé vrtáky pr. 12 - 14 mm, do tl. zdiva 1000 mm - vertikální svislá injektáž</t>
  </si>
  <si>
    <t>102</t>
  </si>
  <si>
    <t>S4.5</t>
  </si>
  <si>
    <t>Vyčištění vrtů stlačeným vzduchem</t>
  </si>
  <si>
    <t>104</t>
  </si>
  <si>
    <t>59</t>
  </si>
  <si>
    <t>S4.6</t>
  </si>
  <si>
    <t>Osazení pakrů pro tlakovou injektáž</t>
  </si>
  <si>
    <t>106</t>
  </si>
  <si>
    <t>S4.7</t>
  </si>
  <si>
    <t>Injektáž zdiva tlakovacím zařízením, 5 - 15 bar , směs křemičitanů a methylsilanolátu, min. 15 kg/m2</t>
  </si>
  <si>
    <t>108</t>
  </si>
  <si>
    <t>61</t>
  </si>
  <si>
    <t>S4.8</t>
  </si>
  <si>
    <t>Injektážní prostředek, směs křemičitanů a methylsilanolátu, 12 l/m2</t>
  </si>
  <si>
    <t>l</t>
  </si>
  <si>
    <t>110</t>
  </si>
  <si>
    <t>S4.9</t>
  </si>
  <si>
    <t>Demontáž pakrů pro tlakovou injektáž</t>
  </si>
  <si>
    <t>112</t>
  </si>
  <si>
    <t>63</t>
  </si>
  <si>
    <t>S4.10</t>
  </si>
  <si>
    <t>Finální zapravení otvorů po provedené injektáži</t>
  </si>
  <si>
    <t>114</t>
  </si>
  <si>
    <t>S4.11</t>
  </si>
  <si>
    <t>Přesuny hmot injektáže</t>
  </si>
  <si>
    <t>116</t>
  </si>
  <si>
    <t>Bourací práce - interiér 1. PP + 1. NP</t>
  </si>
  <si>
    <t>65</t>
  </si>
  <si>
    <t>S5.1</t>
  </si>
  <si>
    <t>Zakrytí ploch</t>
  </si>
  <si>
    <t>118</t>
  </si>
  <si>
    <t>S5.2</t>
  </si>
  <si>
    <t>Oklepání omítek</t>
  </si>
  <si>
    <t>120</t>
  </si>
  <si>
    <t>67</t>
  </si>
  <si>
    <t>S5.3</t>
  </si>
  <si>
    <t>Mechanické odspárování a očištění zdiva</t>
  </si>
  <si>
    <t>122</t>
  </si>
  <si>
    <t>S5.4</t>
  </si>
  <si>
    <t>124</t>
  </si>
  <si>
    <t>69</t>
  </si>
  <si>
    <t>S5.5</t>
  </si>
  <si>
    <t>Kontejner na skládání suti 12 t</t>
  </si>
  <si>
    <t>126</t>
  </si>
  <si>
    <t>S5.6</t>
  </si>
  <si>
    <t>Odvoz suti na skládku</t>
  </si>
  <si>
    <t>128</t>
  </si>
  <si>
    <t>71</t>
  </si>
  <si>
    <t>S5.7</t>
  </si>
  <si>
    <t>Poplatek za uložení suti na skládce</t>
  </si>
  <si>
    <t>130</t>
  </si>
  <si>
    <t>Vnitřní hydroizolační stěrky 1. PP + 1. NP</t>
  </si>
  <si>
    <t>S6.1</t>
  </si>
  <si>
    <t>Mineralizační přednástřik - materiál - stěny, Kiesol standart</t>
  </si>
  <si>
    <t>132</t>
  </si>
  <si>
    <t>73</t>
  </si>
  <si>
    <t>S6.2</t>
  </si>
  <si>
    <t>Mineralizační přednástřik - práce - stěny, Kiesol standart</t>
  </si>
  <si>
    <t>134</t>
  </si>
  <si>
    <t>S6.3</t>
  </si>
  <si>
    <t>Vyrovnání podkladu - materiál - stěny, sjednocení nesourodého povrchu - mat Dichtspachtel</t>
  </si>
  <si>
    <t>136</t>
  </si>
  <si>
    <t>75</t>
  </si>
  <si>
    <t>S6.4</t>
  </si>
  <si>
    <t>Vyrovnání podkladu - práce - stěny, sjednocení nesourodého povrchu - mat Dichtspachtel</t>
  </si>
  <si>
    <t>138</t>
  </si>
  <si>
    <t>S6.5</t>
  </si>
  <si>
    <t>Hydroizolační stěrka - materiál - stěny, hydroizolační stěrka tl. 3 mm - Sulfatex</t>
  </si>
  <si>
    <t>140</t>
  </si>
  <si>
    <t>77</t>
  </si>
  <si>
    <t>S6.6</t>
  </si>
  <si>
    <t>Hydroizolační stěrka - práce - stěny, hydroizolační stěrka tl. 3 mm - Sulfatex</t>
  </si>
  <si>
    <t>142</t>
  </si>
  <si>
    <t>S6.7</t>
  </si>
  <si>
    <t>Prohoz pro sanační omítku - materiál - stěny, Remmers Vorspritzmortel</t>
  </si>
  <si>
    <t>144</t>
  </si>
  <si>
    <t>79</t>
  </si>
  <si>
    <t>S6.8</t>
  </si>
  <si>
    <t>Prohoz pro sanační omítku - práce - stěny, Remmers Vorspritzmortel</t>
  </si>
  <si>
    <t>146</t>
  </si>
  <si>
    <t>S6.9</t>
  </si>
  <si>
    <t>Přechodový fabion (klín) - materiál, přechod mezi podlahou a stěnou (napojení izolací)</t>
  </si>
  <si>
    <t>148</t>
  </si>
  <si>
    <t>81</t>
  </si>
  <si>
    <t>S6.10</t>
  </si>
  <si>
    <t>Přechodový fabion (klín) - práce, přechod mezi podlahou a stěnou (napojení izolací)</t>
  </si>
  <si>
    <t>150</t>
  </si>
  <si>
    <t>S6.11</t>
  </si>
  <si>
    <t>Mineralizační přednástřik - materiál - podlahy, Kiesol standart</t>
  </si>
  <si>
    <t>152</t>
  </si>
  <si>
    <t>83</t>
  </si>
  <si>
    <t>S6.12</t>
  </si>
  <si>
    <t>Mineralizační přednástřik - práce - podlahy, Kiesol standart</t>
  </si>
  <si>
    <t>154</t>
  </si>
  <si>
    <t>S6.13</t>
  </si>
  <si>
    <t>Vyrovnání podkladu - materiál - podlahy, sjednocení nesourodého povrchu - mat Dichtspachtel</t>
  </si>
  <si>
    <t>156</t>
  </si>
  <si>
    <t>85</t>
  </si>
  <si>
    <t>S6.14</t>
  </si>
  <si>
    <t>Vyrovnání podkladu - práce - podlahy, sjednocení nesourodého povrchu - mat Dichtspachtel</t>
  </si>
  <si>
    <t>158</t>
  </si>
  <si>
    <t>S6.15</t>
  </si>
  <si>
    <t>Hydroizolační stěrka - materiál - podlahy, MB2K</t>
  </si>
  <si>
    <t>160</t>
  </si>
  <si>
    <t>87</t>
  </si>
  <si>
    <t>S6.16</t>
  </si>
  <si>
    <t>Hydroizolační stěrka - práce - podlahy, MB2K</t>
  </si>
  <si>
    <t>162</t>
  </si>
  <si>
    <t>S6.17</t>
  </si>
  <si>
    <t>Přesuny hmot hydroizolační stěrky</t>
  </si>
  <si>
    <t>164</t>
  </si>
  <si>
    <t>Sanační omítky 1. PP + 1. NP</t>
  </si>
  <si>
    <t>89</t>
  </si>
  <si>
    <t>S7.1</t>
  </si>
  <si>
    <t>Mineralizační přednástřik - materiál, Kiesol standart</t>
  </si>
  <si>
    <t>166</t>
  </si>
  <si>
    <t>S7.2</t>
  </si>
  <si>
    <t>Mineralizační přednástřik - práce, Kiesol standart</t>
  </si>
  <si>
    <t>168</t>
  </si>
  <si>
    <t>91</t>
  </si>
  <si>
    <t>S7.3</t>
  </si>
  <si>
    <t>Zapravení elektroinstalací, zadrážkování+přichycení rychletuhnoucím cementem</t>
  </si>
  <si>
    <t>170</t>
  </si>
  <si>
    <t>S7.4</t>
  </si>
  <si>
    <t>Podhoz pro sanační omítku - materiál, sanační podhoz - materiál Vorspitzmortel</t>
  </si>
  <si>
    <t>172</t>
  </si>
  <si>
    <t>93</t>
  </si>
  <si>
    <t>S7.5</t>
  </si>
  <si>
    <t>Podhoz pro sanační omítku - práce, sanační podhoz - materiál Vorspitzmortel</t>
  </si>
  <si>
    <t>174</t>
  </si>
  <si>
    <t>S7.6</t>
  </si>
  <si>
    <t>Podkladní sanační omítka - materiál, sanační podklad - materiál SP Levell tl. 20 mm</t>
  </si>
  <si>
    <t>176</t>
  </si>
  <si>
    <t>95</t>
  </si>
  <si>
    <t>S7.7</t>
  </si>
  <si>
    <t>Podkladní sanační omítka - práce, sanační podklad - materiál SP Levell tl. 20 mm</t>
  </si>
  <si>
    <t>178</t>
  </si>
  <si>
    <t>S7.8</t>
  </si>
  <si>
    <t>Jádrová vrstva sanační omítky - materiál, předpokládaná tl. 15 mm - materiál SP Top White</t>
  </si>
  <si>
    <t>180</t>
  </si>
  <si>
    <t>97</t>
  </si>
  <si>
    <t>S7.9</t>
  </si>
  <si>
    <t>Jádrová vrstva sanační omítky - práce, předpokládaná tl. 15 mm - materiál SP Top White</t>
  </si>
  <si>
    <t>182</t>
  </si>
  <si>
    <t>S7.10</t>
  </si>
  <si>
    <t>Štuková vrstva sanační omítky - materiál, předpokládaná tl. 3 mm - materiál Sanierputz</t>
  </si>
  <si>
    <t>184</t>
  </si>
  <si>
    <t>99</t>
  </si>
  <si>
    <t>S7.11</t>
  </si>
  <si>
    <t>Štuková vrstva sanační omítky - práce, předpokládaná tl. 3 mm - materiál Sanierputz</t>
  </si>
  <si>
    <t>186</t>
  </si>
  <si>
    <t>S7.12</t>
  </si>
  <si>
    <t>Závěrečná výmalba paropropustnou barvou - materiál, dva nátěry - materiál Remmers Color LA</t>
  </si>
  <si>
    <t>188</t>
  </si>
  <si>
    <t>101</t>
  </si>
  <si>
    <t>S7.13</t>
  </si>
  <si>
    <t>Závěrečná výmalba paropropustnou barvou - práce, dva nátěry - Color LA</t>
  </si>
  <si>
    <t>190</t>
  </si>
  <si>
    <t>S7.14</t>
  </si>
  <si>
    <t>Odvlhčení kondenz. nebo absorpčními odvlhčovači, technologická vlhkost, hodnocení během stavby</t>
  </si>
  <si>
    <t>den</t>
  </si>
  <si>
    <t>192</t>
  </si>
  <si>
    <t>103</t>
  </si>
  <si>
    <t>S7.15</t>
  </si>
  <si>
    <t>Přesuny hmot sanační omítky</t>
  </si>
  <si>
    <t>194</t>
  </si>
  <si>
    <t>Pohledová úprava režného zdiva</t>
  </si>
  <si>
    <t>S8.1</t>
  </si>
  <si>
    <t>Zpevňující mineralizační nástřik - materiál, Kiesol standart</t>
  </si>
  <si>
    <t>196</t>
  </si>
  <si>
    <t>105</t>
  </si>
  <si>
    <t>S8.2</t>
  </si>
  <si>
    <t>Zpevňující mineralizační nástřik - práce, Kiesol standart</t>
  </si>
  <si>
    <t>198</t>
  </si>
  <si>
    <t>S8.3</t>
  </si>
  <si>
    <t>Přesuny hmot úpravy režného zdiva</t>
  </si>
  <si>
    <t>200</t>
  </si>
  <si>
    <t>STA - Stavební část bez sanace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</si>
  <si>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</si>
  <si>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</si>
  <si>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</si>
  <si>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</si>
  <si>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</si>
  <si>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</si>
  <si>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</si>
  <si>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</si>
  <si>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</si>
  <si>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</si>
  <si>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</si>
  <si>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</si>
  <si>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</si>
  <si>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</si>
  <si>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</si>
  <si>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</si>
  <si>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741 - Elektroinstalace - silnoproud</t>
  </si>
  <si>
    <t xml:space="preserve">    761 - Konstrukce prosvětlovací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</si>
  <si>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</si>
  <si>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</si>
  <si>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</si>
  <si>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</si>
  <si>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</si>
  <si>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</si>
  <si>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773 - Podlahy z litého teraca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</si>
  <si>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</si>
  <si>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</si>
  <si>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</si>
  <si>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</si>
  <si>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787 - Dokončovací práce - zasklívání</t>
  </si>
  <si>
    <t>HSV</t>
  </si>
  <si>
    <t>Práce a dodávky HSV</t>
  </si>
  <si>
    <t>113106144</t>
  </si>
  <si>
    <t>Rozebrání dlažeb ze zámkových dlaždic komunikací pro pěší strojně pl přes 50 m2</t>
  </si>
  <si>
    <t>-1871730735</t>
  </si>
  <si>
    <t>ozn. 31 bourání</t>
  </si>
  <si>
    <t>152,5+135,9 "SKL117</t>
  </si>
  <si>
    <t>113107222</t>
  </si>
  <si>
    <t>Odstranění podkladu z kameniva drceného tl přes 100 do 200 mm strojně pl přes 200 m2</t>
  </si>
  <si>
    <t>1526249897</t>
  </si>
  <si>
    <t>132251101</t>
  </si>
  <si>
    <t>Hloubení rýh nezapažených š do 800 mm v hornině třídy těžitelnosti I skupiny 3 objem do 20 m3 strojně</t>
  </si>
  <si>
    <t>-319234176</t>
  </si>
  <si>
    <t>20*0,6*0,8 "pro dešťovou kanalizaci ve dvoře, v místech kde není výkop pro účely sanace</t>
  </si>
  <si>
    <t>162751117</t>
  </si>
  <si>
    <t>Vodorovné přemístění přes 9 000 do 10000 m výkopku/sypaniny z horniny třídy těžitelnosti I skupiny 1 až 3</t>
  </si>
  <si>
    <t>-159060288</t>
  </si>
  <si>
    <t>9,6-8,4 "z výkopku pro dešťovou kanalizaci</t>
  </si>
  <si>
    <t>162751119</t>
  </si>
  <si>
    <t>Příplatek k vodorovnému přemístění výkopku/sypaniny z horniny třídy těžitelnosti I skupiny 1 až 3 ZKD 1000 m přes 10000 m</t>
  </si>
  <si>
    <t>-1978155184</t>
  </si>
  <si>
    <t>Poznámka k položce:_x000D_
do 20km</t>
  </si>
  <si>
    <t>1,2*19 'Přepočtené koeficientem množství</t>
  </si>
  <si>
    <t>167151101</t>
  </si>
  <si>
    <t>Nakládání výkopku z hornin třídy těžitelnosti I skupiny 1 až 3 do 100 m3</t>
  </si>
  <si>
    <t>-1234221285</t>
  </si>
  <si>
    <t>171152501</t>
  </si>
  <si>
    <t>Zhutnění podloží z hornin soudržných nebo nesoudržných pod násypy</t>
  </si>
  <si>
    <t>1376930921</t>
  </si>
  <si>
    <t>171201231</t>
  </si>
  <si>
    <t>Poplatek za uložení zeminy a kamení na recyklační skládce (skládkovné) kód odpadu 17 05 04</t>
  </si>
  <si>
    <t>-1533524121</t>
  </si>
  <si>
    <t>Poznámka k položce:_x000D_
2t/m3</t>
  </si>
  <si>
    <t>1,2*2 'Přepočtené koeficientem množství</t>
  </si>
  <si>
    <t>174151101</t>
  </si>
  <si>
    <t>Zásyp jam, šachet rýh nebo kolem objektů sypaninou se zhutněním</t>
  </si>
  <si>
    <t>-2028213829</t>
  </si>
  <si>
    <t>20*0,6*0,7 "pro dešťovou kanalizaci ve dvoře, v místech kde není výkop pro účely sanace</t>
  </si>
  <si>
    <t>Zakládání</t>
  </si>
  <si>
    <t>273313511</t>
  </si>
  <si>
    <t>Základové desky z betonu tř. C 12/15</t>
  </si>
  <si>
    <t>1098037043</t>
  </si>
  <si>
    <t>2,3*1,4*0,1 "nový anglický dvorek pro výdechy VZT ve dvoře, západ</t>
  </si>
  <si>
    <t>273313811</t>
  </si>
  <si>
    <t>Základové desky z betonu tř. C 25/30</t>
  </si>
  <si>
    <t>1370644687</t>
  </si>
  <si>
    <t>2*1,1*0,25 "nový anglický dvorek pro výdechy VZT ve dvoře, západ</t>
  </si>
  <si>
    <t>273351121</t>
  </si>
  <si>
    <t>Zřízení bednění základových desek</t>
  </si>
  <si>
    <t>2030107098</t>
  </si>
  <si>
    <t>(2+1,1)*0,25 "nový anglický dvorek pro výdechy VZT ve dvoře, západ</t>
  </si>
  <si>
    <t>273351122</t>
  </si>
  <si>
    <t>Odstranění bednění základových desek</t>
  </si>
  <si>
    <t>1059927332</t>
  </si>
  <si>
    <t>273361821</t>
  </si>
  <si>
    <t>Výztuž základových desek betonářskou ocelí 10 505 (R)</t>
  </si>
  <si>
    <t>409918007</t>
  </si>
  <si>
    <t>Poznámka k položce:_x000D_
120kg/m3</t>
  </si>
  <si>
    <t>2*1,1*0,25*0,12 "nový anglický dvorek pro výdechy VZT ve dvoře, západ</t>
  </si>
  <si>
    <t>Svislé a kompletní konstrukce</t>
  </si>
  <si>
    <t>311113132</t>
  </si>
  <si>
    <t>Nadzákladová zeď tl přes 150 do 200 mm z hladkých tvárnic ztraceného bednění včetně výplně z betonu tř. C 16/20</t>
  </si>
  <si>
    <t>2131729511</t>
  </si>
  <si>
    <t>pozn. 2</t>
  </si>
  <si>
    <t>(7,05+7,45)*0,25 "navýšení atiky zázemí tělocvičny</t>
  </si>
  <si>
    <t>311321411</t>
  </si>
  <si>
    <t>Nosná zeď ze ŽB tř. C 25/30 bez výztuže</t>
  </si>
  <si>
    <t>-1878050359</t>
  </si>
  <si>
    <t>(2+0,85)*2,35*0,25 "nový anglický dvorek pro výdechy VZT ve dvoře, západ</t>
  </si>
  <si>
    <t>311351121</t>
  </si>
  <si>
    <t>Zřízení oboustranného bednění nosných nadzákladových zdí</t>
  </si>
  <si>
    <t>1404833309</t>
  </si>
  <si>
    <t>(2+0,85)*2,35*2 "nový anglický dvorek pro výdechy VZT ve dvoře, západ</t>
  </si>
  <si>
    <t>311351122</t>
  </si>
  <si>
    <t>Odstranění oboustranného bednění nosných nadzákladových zdí</t>
  </si>
  <si>
    <t>742352210</t>
  </si>
  <si>
    <t>311361821</t>
  </si>
  <si>
    <t>Výztuž nosných zdí betonářskou ocelí 10 505</t>
  </si>
  <si>
    <t>-583965074</t>
  </si>
  <si>
    <t>(2+0,85)*2,35*0,25*0,12 "nový anglický dvorek pro výdechy VZT ve dvoře, západ</t>
  </si>
  <si>
    <t>317121151</t>
  </si>
  <si>
    <t>Montáž ŽB překladů prefabrikovaných do rýh světlosti otvoru do 1050 mm</t>
  </si>
  <si>
    <t>2011454251</t>
  </si>
  <si>
    <t>suterén</t>
  </si>
  <si>
    <t>5+6*2+5+4+5*2 "překlady nad prostupy pro VZT šatny, prádelna</t>
  </si>
  <si>
    <t>M</t>
  </si>
  <si>
    <t>59321210</t>
  </si>
  <si>
    <t>překlad železobetonový RZP vylehčený 1190x140x140mm</t>
  </si>
  <si>
    <t>848141955</t>
  </si>
  <si>
    <t>317168023</t>
  </si>
  <si>
    <t>Překlad keramický plochý š 145 mm dl 1500 mm</t>
  </si>
  <si>
    <t>-246158284</t>
  </si>
  <si>
    <t>2 "půda, pro nové dveře</t>
  </si>
  <si>
    <t>349231811</t>
  </si>
  <si>
    <t>Přizdívka ostění s ozubem z cihel tl přes 80 do 150 mm</t>
  </si>
  <si>
    <t>-1877128341</t>
  </si>
  <si>
    <t>po vybourání špaletových oken, viz výpis oken</t>
  </si>
  <si>
    <t>2,25*0,4*2*10 "ozn. O101</t>
  </si>
  <si>
    <t>2,25*0,4*2*8 "ozn. O102</t>
  </si>
  <si>
    <t>2,2*0,4*2*32 "ozn. O103</t>
  </si>
  <si>
    <t>2,2*0,4*2*16 "ozn. O104</t>
  </si>
  <si>
    <t>Vodorovné konstrukce</t>
  </si>
  <si>
    <t>451573111</t>
  </si>
  <si>
    <t>Lože pod potrubí otevřený výkop ze štěrkopísku</t>
  </si>
  <si>
    <t>-740814001</t>
  </si>
  <si>
    <t>dešťová kanalizace</t>
  </si>
  <si>
    <t>40*0,1*0,6 "podél jižní a východní fasády</t>
  </si>
  <si>
    <t>43*0,1*0,6 "dvůr</t>
  </si>
  <si>
    <t>Komunikace pozemní</t>
  </si>
  <si>
    <t>564231011</t>
  </si>
  <si>
    <t>Podklad nebo podsyp ze štěrkopísku ŠP plochy do 100 m2 tl 100 mm</t>
  </si>
  <si>
    <t>1695988395</t>
  </si>
  <si>
    <t>(40,8-5,55-11,1)*0,5 "okapový chodník podél fasády jih</t>
  </si>
  <si>
    <t>564750011</t>
  </si>
  <si>
    <t>Podklad z kameniva hrubého drceného vel. 8-16 mm tl 150 mm</t>
  </si>
  <si>
    <t>587763321</t>
  </si>
  <si>
    <t>596211112</t>
  </si>
  <si>
    <t>Kladení zámkové dlažby komunikací pro pěší tl 60 mm skupiny A pl do 300 m2</t>
  </si>
  <si>
    <t>-507675494</t>
  </si>
  <si>
    <t>59245018</t>
  </si>
  <si>
    <t>dlažba tvar obdélník betonová 200x100x60mm přírodní</t>
  </si>
  <si>
    <t>1612164108</t>
  </si>
  <si>
    <t>Poznámka k položce:_x000D_
ztratné 2%</t>
  </si>
  <si>
    <t>288,4*1,02 'Přepočtené koeficientem množství</t>
  </si>
  <si>
    <t>Úpravy povrchů, podlahy a osazování výplní</t>
  </si>
  <si>
    <t>611325418</t>
  </si>
  <si>
    <t>Oprava vnitřní vápenocementové hladké omítky stropů v rozsahu plochy přes 30 do 50 % s celoplošným přeštukováním</t>
  </si>
  <si>
    <t>-142030608</t>
  </si>
  <si>
    <t>1.PP</t>
  </si>
  <si>
    <t>46,56 "šatna</t>
  </si>
  <si>
    <t>90,38 "šatna</t>
  </si>
  <si>
    <t>19,09 "HB29 prádelna</t>
  </si>
  <si>
    <t>14,73 "HB chodba</t>
  </si>
  <si>
    <t>57,5 "HB30</t>
  </si>
  <si>
    <t>97 "HB30 sklep</t>
  </si>
  <si>
    <t>33,96 "S chodba</t>
  </si>
  <si>
    <t>15,51 "pracovní šatna</t>
  </si>
  <si>
    <t>25,22 "S13</t>
  </si>
  <si>
    <t>13,78 "S12</t>
  </si>
  <si>
    <t>18,85 "S11</t>
  </si>
  <si>
    <t>53,53 "S14</t>
  </si>
  <si>
    <t>14,77 "S15</t>
  </si>
  <si>
    <t>9,32 "S21</t>
  </si>
  <si>
    <t>1.NP</t>
  </si>
  <si>
    <t>47,5 "HB1 učebna</t>
  </si>
  <si>
    <t>60,16 "HB2 učebna</t>
  </si>
  <si>
    <t>16,37 "HB3 bufet</t>
  </si>
  <si>
    <t>12,54 "HB33 vrátnice</t>
  </si>
  <si>
    <t>18 "vchod</t>
  </si>
  <si>
    <t>69,6 "byt</t>
  </si>
  <si>
    <t>51 "HB5 učebna</t>
  </si>
  <si>
    <t>13,8 "kabinet</t>
  </si>
  <si>
    <t>52,5 "HB7 učebna</t>
  </si>
  <si>
    <t>78,15 "chodba</t>
  </si>
  <si>
    <t>7,64 "HB0 kabinet</t>
  </si>
  <si>
    <t>4,5*2 "HB32 WC muži</t>
  </si>
  <si>
    <t>2,45 "HB31 WC</t>
  </si>
  <si>
    <t>3,89 "HB34 úklidová místnost</t>
  </si>
  <si>
    <t>7,22 "HB36 sklad</t>
  </si>
  <si>
    <t>12,71 "HB37 WC ženy</t>
  </si>
  <si>
    <t>47,17 "S chodba</t>
  </si>
  <si>
    <t>21,94 "S8 sklad</t>
  </si>
  <si>
    <t>47,09 "S17 knihovna</t>
  </si>
  <si>
    <t>1,36 "S16 WC</t>
  </si>
  <si>
    <t>4,5 "S20 sklad</t>
  </si>
  <si>
    <t>10,97 "S9 archiv</t>
  </si>
  <si>
    <t>49,76 "S10 učebna</t>
  </si>
  <si>
    <t>43,65 "nářaďovna</t>
  </si>
  <si>
    <t>612131151</t>
  </si>
  <si>
    <t>Sanační postřik vnitřních stěn nanášený celoplošně ručně</t>
  </si>
  <si>
    <t>301205820</t>
  </si>
  <si>
    <t>(27,4-7,45-0,65)*(3,35-1,5) "šatna</t>
  </si>
  <si>
    <t>(42,3-14,9)*(3,35-1,5) "šatna</t>
  </si>
  <si>
    <t>15*2,8 "schodiště</t>
  </si>
  <si>
    <t>(30,6+7,7-2,35-1,3)*(2,4-1,5) "S chodba</t>
  </si>
  <si>
    <t>(5,2+4,85)*2,4 "S13</t>
  </si>
  <si>
    <t>9,15*2,4 "S14</t>
  </si>
  <si>
    <t>612324111</t>
  </si>
  <si>
    <t>Sanační omítka podkladní vnitřních stěn nanášená ručně</t>
  </si>
  <si>
    <t>-579312241</t>
  </si>
  <si>
    <t>pod obklad</t>
  </si>
  <si>
    <t>(27,4-0,9)*1,5 "šatna</t>
  </si>
  <si>
    <t>42,3*1,5 "šatna</t>
  </si>
  <si>
    <t>21,55*2,85 "HB29 prádelna</t>
  </si>
  <si>
    <t>18*1,5 "HB chodba</t>
  </si>
  <si>
    <t>(30,6+7,7-2,35-1,3)*1,5 "S chodba</t>
  </si>
  <si>
    <t>15,55*1,5 "pracovní šatna</t>
  </si>
  <si>
    <t>20,1*1,5 "S13</t>
  </si>
  <si>
    <t>612325302</t>
  </si>
  <si>
    <t>Vápenocementová štuková omítka ostění nebo nadpraží</t>
  </si>
  <si>
    <t>1281203148</t>
  </si>
  <si>
    <t>(1,55+2,25*2)*0,4*10 "ozn. O101</t>
  </si>
  <si>
    <t>(1,25+2,25*2)*0,4*8 "ozn. O102</t>
  </si>
  <si>
    <t>(1,15+2,2*2)*0,4*32 "ozn. O103</t>
  </si>
  <si>
    <t>(1,85+2,2*2)*0,4*16 "ozn. O104</t>
  </si>
  <si>
    <t>612325403</t>
  </si>
  <si>
    <t>Oprava vnitřní vápenocementové hrubé omítky stěn v rozsahu plochy do 50%</t>
  </si>
  <si>
    <t>-949535630</t>
  </si>
  <si>
    <t>6,25*3,35+6,4*3,6+6,4*3,65 "SKL118</t>
  </si>
  <si>
    <t>2 "bufet HB3</t>
  </si>
  <si>
    <t>3,2 "HB33 vrátnice</t>
  </si>
  <si>
    <t>16 "byt</t>
  </si>
  <si>
    <t>4 "učebna HB5</t>
  </si>
  <si>
    <t>4 "učebna HB7</t>
  </si>
  <si>
    <t>8,9*2*2 "HB32 WC muži</t>
  </si>
  <si>
    <t>7,8*1,5 "HB31 WC</t>
  </si>
  <si>
    <t>7,9*2 "HB34 úklidová místnost</t>
  </si>
  <si>
    <t>26,5*2 "HB37 WC ženy</t>
  </si>
  <si>
    <t>5*2 "S16 WC</t>
  </si>
  <si>
    <t>28,05*2 "HB39 WC ženy</t>
  </si>
  <si>
    <t>28,05*2 "HB40 WC muži</t>
  </si>
  <si>
    <t>612325419</t>
  </si>
  <si>
    <t>Oprava vnitřní vápenocementové hladké omítky stěn v rozsahu plochy přes 30 do 50 % s celoplošným přeštukováním</t>
  </si>
  <si>
    <t>993299033</t>
  </si>
  <si>
    <t>(27,7-6,25-0,475)*3,35 "HB1 učebna</t>
  </si>
  <si>
    <t>31,6*3,35 "HB2 učebna</t>
  </si>
  <si>
    <t>17,35*3,35-2 "HB3 bufet</t>
  </si>
  <si>
    <t>16,05*3,35-3,2 "HB33 vrátnice</t>
  </si>
  <si>
    <t>17,9*3,5 "vchod</t>
  </si>
  <si>
    <t>63,4*3,35-16 "byt</t>
  </si>
  <si>
    <t>29*3,35-4 "HB5 učebna</t>
  </si>
  <si>
    <t>8,3*3,35+8,3*2,35 "kabinet</t>
  </si>
  <si>
    <t>29,5*2,35-4 "HB7 učebna</t>
  </si>
  <si>
    <t>(81-7,1)*3,65-14,85*2 "chodba</t>
  </si>
  <si>
    <t>11,2*3,65 "HB0 kabinet</t>
  </si>
  <si>
    <t>8,9*(3,65-2)*2 "HB32 WC muži</t>
  </si>
  <si>
    <t>7,8*(3,65-1,5) "HB31 WC</t>
  </si>
  <si>
    <t>13,2*3,65-9,66*1 "schodiště</t>
  </si>
  <si>
    <t>7,9*(3,65-2) "HB34 úklidová místnost</t>
  </si>
  <si>
    <t>18,95*3,65 "schodiště</t>
  </si>
  <si>
    <t>11,4*3,65 "HB36 sklad</t>
  </si>
  <si>
    <t>26,5*(3,65-2) "HB37 WC ženy</t>
  </si>
  <si>
    <t>42,35*3,6 "S chodba</t>
  </si>
  <si>
    <t>14,55*3,6 "schodiště</t>
  </si>
  <si>
    <t>19,2*3,6 "S8 sklad</t>
  </si>
  <si>
    <t>27,8*3,6 "S17 knihovna</t>
  </si>
  <si>
    <t>5*(3,6-2) "S16 WC</t>
  </si>
  <si>
    <t>8,6*3,6 "S20 sklad</t>
  </si>
  <si>
    <t>14,8*3,6 "S9 archiv</t>
  </si>
  <si>
    <t>29,3*3,6 "S10 učebna</t>
  </si>
  <si>
    <t>27,7*2,94-4,85*1 "nářaďovna</t>
  </si>
  <si>
    <t>15,3*2,94 "HB38 šatna</t>
  </si>
  <si>
    <t>9,76*(2,94-2) "HB41 sprcha</t>
  </si>
  <si>
    <t>28,05*(2,94-2) "HB39 WC ženy</t>
  </si>
  <si>
    <t>28,05*(2,94-2) "HB40 WC muži</t>
  </si>
  <si>
    <t>612326121</t>
  </si>
  <si>
    <t>Sanační omítka jednovrstvá vnitřních stěn nanášená ručně</t>
  </si>
  <si>
    <t>-427221449</t>
  </si>
  <si>
    <t>6199910R1</t>
  </si>
  <si>
    <t>Zakrytí povrchů pro poškození</t>
  </si>
  <si>
    <t>kpl</t>
  </si>
  <si>
    <t>-1947476376</t>
  </si>
  <si>
    <t>1 "průběžně po dobu výstavby</t>
  </si>
  <si>
    <t>6199950.01</t>
  </si>
  <si>
    <t>Začištění omítek kolem oken, dveří, podlah nebo obkladů včetně výmalby</t>
  </si>
  <si>
    <t>-1083510024</t>
  </si>
  <si>
    <t>Poznámka k položce:_x000D_
začištění, včetně začišťovacích lišt, malby</t>
  </si>
  <si>
    <t>(1,55+2,25*2)*10 "O101</t>
  </si>
  <si>
    <t>(1,25+2,25*2)*8 "O102</t>
  </si>
  <si>
    <t>(1,15+2,2*2)*32 "O103</t>
  </si>
  <si>
    <t>(1,85+2,2*2)*16 "O104</t>
  </si>
  <si>
    <t>(1,6+2,1*2)*9 "O105</t>
  </si>
  <si>
    <t>(0,75+1,2*2) "O106</t>
  </si>
  <si>
    <t>(0,6+1,2*2)*9 "O107</t>
  </si>
  <si>
    <t>(1,05+2,1*2)*3 "O108</t>
  </si>
  <si>
    <t>(0,45+0,95*2)*2 "O109</t>
  </si>
  <si>
    <t>(0,55+0,8*2)*2 "O110</t>
  </si>
  <si>
    <t>(0,55+1,05*2) "O111</t>
  </si>
  <si>
    <t>(1,35+2,1*2)*9 "O112</t>
  </si>
  <si>
    <t>(1,45+1,45*2)*4 "O113</t>
  </si>
  <si>
    <t>(0,55+0,55*2)*2 "O114</t>
  </si>
  <si>
    <t>(1,4+0,75*2) "O115</t>
  </si>
  <si>
    <t>(2,05+2,55*2)*3 "O116</t>
  </si>
  <si>
    <t>(1,6+1,6*2)*2 "O117</t>
  </si>
  <si>
    <t>(0,9+1,25*2)*2 "O118</t>
  </si>
  <si>
    <t>(1,45+2,1*2)*2 "O119</t>
  </si>
  <si>
    <t>(1,25+2,1*2)*4 "O120</t>
  </si>
  <si>
    <t>(1,55+2,1*2) "O121</t>
  </si>
  <si>
    <t>(1,85+3,05*2) "O122</t>
  </si>
  <si>
    <t>(1,15+1,35*2) "O123</t>
  </si>
  <si>
    <t>(0,55+1,1*2)*2 "O124</t>
  </si>
  <si>
    <t>(1,2+1,45*2)*4 "O125</t>
  </si>
  <si>
    <t>(1,55+1,5*2) "O126</t>
  </si>
  <si>
    <t>(2,85+1,97*2) "ozn. O127</t>
  </si>
  <si>
    <t>(2,85+1,97*2) "ozn. O128</t>
  </si>
  <si>
    <t>(2,85+1,92*2) "ozn. O129</t>
  </si>
  <si>
    <t>(2,85+1,92*2) "ozn. O130</t>
  </si>
  <si>
    <t>(2,15+1,8*2)*3 "O131</t>
  </si>
  <si>
    <t>(0,6+0,55*2) "O132</t>
  </si>
  <si>
    <t>(1,55+2,1*2)*5 "O133</t>
  </si>
  <si>
    <t>(1,55+2,15*2) "O134</t>
  </si>
  <si>
    <t>(1,25+2,1*2)*6 "O135</t>
  </si>
  <si>
    <t>(1,15+2,1*2)*2 "O136</t>
  </si>
  <si>
    <t>(1,85+2,1*2) "O137</t>
  </si>
  <si>
    <t>(2+1,5*2) "O138</t>
  </si>
  <si>
    <t>(1,6+3,4*2) "ozn. D103</t>
  </si>
  <si>
    <t>(1,35+2,25*2) "ozn. D104</t>
  </si>
  <si>
    <t>(0,9+2,1*2)*2 "ozn. D105</t>
  </si>
  <si>
    <t>619996.01</t>
  </si>
  <si>
    <t>Protiprašné konstrukce při bouracích prací</t>
  </si>
  <si>
    <t>1365845101</t>
  </si>
  <si>
    <t>6199961.02</t>
  </si>
  <si>
    <t>Zakrývání podlah geotextilií, případně deskami</t>
  </si>
  <si>
    <t>-1783075654</t>
  </si>
  <si>
    <t>1000 "předpoklad dotčených prostor</t>
  </si>
  <si>
    <t>619996127</t>
  </si>
  <si>
    <t>Ochrana stěn nebo svislých ploch obedněním z OSB desek</t>
  </si>
  <si>
    <t>1997107521</t>
  </si>
  <si>
    <t>v období mezi demontáží a montáží oken</t>
  </si>
  <si>
    <t>(1,5*1,45)*4 "jižní uliční fasáda, O125</t>
  </si>
  <si>
    <t>(2,1*2,2)*4 "O104, jižní uliční fasáda</t>
  </si>
  <si>
    <t>(1,25*2,15)*6+(1,25*2,15)*4 "O103, jižní uliční fasáda+východní uliční fasáda</t>
  </si>
  <si>
    <t>(1,55*2,15) "O101, jižní uliční fasáda</t>
  </si>
  <si>
    <t>(1,5*2,25)*4 "O102, východní uliční fasáda</t>
  </si>
  <si>
    <t>(1,75*2,25)*3 "O101, východní uliční fasáda</t>
  </si>
  <si>
    <t>(1,85*2,2)*3 "O105, dvorní trakt</t>
  </si>
  <si>
    <t>(1,5*2,2)*2 "O102, dvorní trakt</t>
  </si>
  <si>
    <t>(0,95*1,35)*2 "O106, dvorní trakt</t>
  </si>
  <si>
    <t>(0,6*1,2)*3 "O107, dvorní trakt</t>
  </si>
  <si>
    <t>(1,25*2,15) "O108, dvorní trakt</t>
  </si>
  <si>
    <t>(1,15*2,1) "O103, dvorní trakt</t>
  </si>
  <si>
    <t>(0,45*0,95) "O109, dvorní trakt</t>
  </si>
  <si>
    <t>(0,55*0,8) "O110, dvorní trakt</t>
  </si>
  <si>
    <t>(1,75*2,25)*2 "O101, dvorní trakt</t>
  </si>
  <si>
    <t>(2,85*1,97) "O128, dvorní trakt</t>
  </si>
  <si>
    <t>(2,85*1,97) "O127, dvorní trakt</t>
  </si>
  <si>
    <t>(2,85+2) "O129, dvorní trakt</t>
  </si>
  <si>
    <t>(2,85*2) "O130, dvorní trakt</t>
  </si>
  <si>
    <t>(0,55*0,55)*2 "O114, dvorní trakt</t>
  </si>
  <si>
    <t>(1,45*1,45)*3 "O113, dvorní trakt</t>
  </si>
  <si>
    <t>(0,75*1,2) "O111, dvorní trakt</t>
  </si>
  <si>
    <t>(1,5*2,25) "O112, dvorní trakt</t>
  </si>
  <si>
    <t>(1,5*0,95) "O115, dvorní trakt</t>
  </si>
  <si>
    <t>(2,25*2,75)*3 "O116, dvorní trakt</t>
  </si>
  <si>
    <t>2.NP</t>
  </si>
  <si>
    <t>(1,9*2,15)*6 "O104, jižní uliční fasáda</t>
  </si>
  <si>
    <t>(1,25*2,2)*7 "O103, jižní uliční fasáda</t>
  </si>
  <si>
    <t>(1,25*2,2)*4 "O103, východní uliční fasáda</t>
  </si>
  <si>
    <t>(1,75*2,25)*4 "O101, východní uliční fasáda</t>
  </si>
  <si>
    <t>(1,95*2,15) "O104, dvorní trakt</t>
  </si>
  <si>
    <t>(1,85*1,7) "O117, dvorní trakt</t>
  </si>
  <si>
    <t>(0,9*1,2) "O118, dvorní trakt</t>
  </si>
  <si>
    <t>(1,25*2,2) "O108, dvorní trakt</t>
  </si>
  <si>
    <t>(1,55*2,15) "O119, dvorní trakt</t>
  </si>
  <si>
    <t>(0,7*1,25) "O124, dvorní trakt</t>
  </si>
  <si>
    <t>(1,5*2,25)*3 "O112, dvorní trakt</t>
  </si>
  <si>
    <t>3.NP</t>
  </si>
  <si>
    <t>(1,5*2,25)*4 "O120, východní uliční fasáda</t>
  </si>
  <si>
    <t>(1,75*2,25) "O121, východní uliční fasáda</t>
  </si>
  <si>
    <t>(1,95*3,15) "O122, dvorní trakt</t>
  </si>
  <si>
    <t>(1,15*1,35) "O123, dvorní trakt</t>
  </si>
  <si>
    <t>(1,75*2,25) "O101, dvorní trakt</t>
  </si>
  <si>
    <t>(1,4*1,5) "O126, dvorní trakt</t>
  </si>
  <si>
    <t>621131121</t>
  </si>
  <si>
    <t>Penetrační disperzní nátěr vnějších podhledů nanášený ručně</t>
  </si>
  <si>
    <t>-919706523</t>
  </si>
  <si>
    <t>SKL105</t>
  </si>
  <si>
    <t>38,82 "strop průjezdu</t>
  </si>
  <si>
    <t>621221031</t>
  </si>
  <si>
    <t>Montáž kontaktního zateplení vnějších podhledů lepením a mechanickým kotvením desek z  minerální vlny s podélnou orientací tl do 160 mm</t>
  </si>
  <si>
    <t>805505743</t>
  </si>
  <si>
    <t>63151538</t>
  </si>
  <si>
    <t>deska tepelně izolační minerální kontaktních fasád podélné vlákno λ=0,038 tl 160mm</t>
  </si>
  <si>
    <t>1743476337</t>
  </si>
  <si>
    <t>Poznámka k položce:_x000D_
ztratné 5%</t>
  </si>
  <si>
    <t>38,82*1,05 'Přepočtené koeficientem množství</t>
  </si>
  <si>
    <t>621251105</t>
  </si>
  <si>
    <t>Příplatek k cenám kontaktního zateplení podhledů za použití tepelněizolačních zátek z minerální vlny</t>
  </si>
  <si>
    <t>-363767164</t>
  </si>
  <si>
    <t>621325.01</t>
  </si>
  <si>
    <t>Restaurování sochy</t>
  </si>
  <si>
    <t>-5212541</t>
  </si>
  <si>
    <t>2 "východní uliční fasáda, vstup</t>
  </si>
  <si>
    <t>621325113</t>
  </si>
  <si>
    <t>Oprava vnější vápenné hladké omítky členitosti 1 podhledů v rozsahu do 50%</t>
  </si>
  <si>
    <t>1911124457</t>
  </si>
  <si>
    <t>621531011</t>
  </si>
  <si>
    <t>Tenkovrstvá silikonová zrnitá omítka tl. 1,5 mm včetně penetrace vnějších podhledů</t>
  </si>
  <si>
    <t>595021266</t>
  </si>
  <si>
    <t>622131.01</t>
  </si>
  <si>
    <t>Penetrační zpevňující nátěr vnějších stěn nanášený ručně na bázi minerálního čistého křemičitanu</t>
  </si>
  <si>
    <t>1937698407</t>
  </si>
  <si>
    <t>SKL102 (od úrovně terénu do 2m)</t>
  </si>
  <si>
    <t>(37,75+0,5*2+0,3*4)*2-(1,15*0,7*4+1,25*0,7*4+1,55*0,7*3+1,45*2)+0,7*0,2*11*2+2*0,3*2 "východní uliční</t>
  </si>
  <si>
    <t>40,8*2-(1,85*0,7*4+1,6*2+2,9*2+1,15*0,7*6+1,55*0,7)+0,7*0,2*11*2+2*0,2*2*2 "jižní uliční fasáda</t>
  </si>
  <si>
    <t>5,65*2 "dvorní trakt, fasáda sousedního objektu západ (pohled 4)</t>
  </si>
  <si>
    <t>SKL103</t>
  </si>
  <si>
    <t>východní uliční fasáda (včetně říms)</t>
  </si>
  <si>
    <t xml:space="preserve">434,32+3,9+11,5*0,5*2+2,2*0,3*2+(37,75+0,5*2)*0,3*2+0,3*0,3*2 </t>
  </si>
  <si>
    <t>"odpočet otvorů a přípočet ostění a nadpraží</t>
  </si>
  <si>
    <t xml:space="preserve">-1,15*1,4*4-1,25*1,4*4-1,45*1,25-1,55*1,4*3+1,4*2*11*0,2+(1,15*4+1,25*4+1,45+1,55*3)*0,2 </t>
  </si>
  <si>
    <t>-1,15*2,1*8-1,25*2,1*8-1,55*2,1*2-1,55*2,1*6+(1,15+2,1*2)*0,2*8+(1,25+2,1*2)*0,2*8+(1,55+2,1*2)*0,2*2+(1,55+2,1*2)*0,2*6</t>
  </si>
  <si>
    <t>jižní uliční fasáda (včetně říms)</t>
  </si>
  <si>
    <t>469,39+40,8*0,3*2</t>
  </si>
  <si>
    <t>-1,6*1,53-3,05*1,53+(1,6+1,53*2+3,05+1,53*2)*0,3</t>
  </si>
  <si>
    <t>-1,85*1,4*4-1,15*1,4*6-1,55*1,4+(1,85+1,4*2)*0,2*4+(1,15+1,4*2)*0,2*6+(1,55+1,4*2)*0,2</t>
  </si>
  <si>
    <t>-1,85*2,1*12-1,15*2,1*14+(1,85+2,1*2)*0,2*12+(1,15+2,1*2)*0,2*14</t>
  </si>
  <si>
    <t>63,13 "dvorní trakt, stěna sousedního objektu</t>
  </si>
  <si>
    <t>622131.02</t>
  </si>
  <si>
    <t>Adhezní postřik vnějších stěn nanášený síťovitě ručně na bázi trasového cementu</t>
  </si>
  <si>
    <t>-52211901</t>
  </si>
  <si>
    <t>1377767911</t>
  </si>
  <si>
    <t>SKL104</t>
  </si>
  <si>
    <t>13,25*3,8*2+2,1*3,8 "stěny průjezdu</t>
  </si>
  <si>
    <t>SKL106 (fasáda dvorní trakt)</t>
  </si>
  <si>
    <t>30,24+26,44+45,62+7,05*0,55+44,78+21,78+1,65*0,3 "pohled 3</t>
  </si>
  <si>
    <t>-(1,45*1,45*4+2,15*1,8*3+0,55*0,55*2+2,85*1,97*2+0,9*1,85) "odpočet otvorů</t>
  </si>
  <si>
    <t>21,1+2,1*0,3+103,45 "pohled 4</t>
  </si>
  <si>
    <t>-(1,4*0,75+2,05*2,55*3) "odpočet otvorů</t>
  </si>
  <si>
    <t>303,12+23,65*0,3+12,8*0,75 "pohled 5</t>
  </si>
  <si>
    <t>-(1,35*2,1*9+1,55*2,1*3+0,6*1,2*6+0,55*1,05*3+1,45*2,1*2+1,55*2,1*2+1,55*1,5+0,45*0,95*2) "odpočet otvorů</t>
  </si>
  <si>
    <t>378,48+(7,35+16,5)*0,3 "pohled 6</t>
  </si>
  <si>
    <t>-(0,55*0,8*2+1,15*2,1*2+1,15*1,35+1,05*2,1*3+0,9*1,25*2+0,6*1,2*3+1,6*1,6*2+1,35*2,1+1,85*2,1+1,85*3,05+1,25*2,1*6+1,6*2,1*9) "odpočet otvorů</t>
  </si>
  <si>
    <t>22,4+1,75*0,3+21,84 "pohled 7</t>
  </si>
  <si>
    <t>-(2,85*1,92*2+0,9*1,85) "odpočet otvorů</t>
  </si>
  <si>
    <t>8,25 "pohled 8</t>
  </si>
  <si>
    <t>SKL107</t>
  </si>
  <si>
    <t>9,11*7,9 "severní stěna</t>
  </si>
  <si>
    <t>SKL108</t>
  </si>
  <si>
    <t>2,74+11,4+4,78+0,75*0,75+7,22+1,26 "sokl předsazeného zdiva</t>
  </si>
  <si>
    <t>(6,25*3,35+6,4*3,6+6,4*3,65)*2 "SKL118 (vnitřní stěny)</t>
  </si>
  <si>
    <t>622211031.1</t>
  </si>
  <si>
    <t>Montáž kontaktního zateplení vnějších stěn lepením a mechanickým kotvením polystyrénových desek tl do 160 mm včetně systémových lišt</t>
  </si>
  <si>
    <t>1426031081</t>
  </si>
  <si>
    <t>28376078</t>
  </si>
  <si>
    <t>deska EPS grafitová fasádní λ=0,033 tl 140mm</t>
  </si>
  <si>
    <t>-1206831774</t>
  </si>
  <si>
    <t>855,144*1,05 'Přepočtené koeficientem množství</t>
  </si>
  <si>
    <t>622221031.1</t>
  </si>
  <si>
    <t>Montáž kontaktního zateplení vnějších stěn lepením a mechanickým kotvením desek z minerální vlny s podélnou orientací vláken tl do 160 mm včetně systémových lišt</t>
  </si>
  <si>
    <t>-352367861</t>
  </si>
  <si>
    <t>63151531</t>
  </si>
  <si>
    <t>deska tepelně izolační minerální kontaktních fasád podélné vlákno λ=0,038 tl 140mm</t>
  </si>
  <si>
    <t>721592441</t>
  </si>
  <si>
    <t>71,969*1,05 'Přepočtené koeficientem množství</t>
  </si>
  <si>
    <t>622251105</t>
  </si>
  <si>
    <t>Příplatek k cenám kontaktního zateplení stěn za použití tepelněizolačních zátek z minerální vlny</t>
  </si>
  <si>
    <t>1713073812</t>
  </si>
  <si>
    <t>622251101</t>
  </si>
  <si>
    <t>Příplatek k cenám kontaktního zateplení stěn za použití tepelněizolačních zátek z polystyrenu</t>
  </si>
  <si>
    <t>451254662</t>
  </si>
  <si>
    <t>30,24+26,44+45,62+44,78+21,78+1,65*0,3 "pohled 3</t>
  </si>
  <si>
    <t>622231111.1</t>
  </si>
  <si>
    <t>Montáž kontaktního zateplení vnějších stěn lepením a mechanickým kotvením desek z fenolické pěny tl do 80 mm včetně systémových lišt</t>
  </si>
  <si>
    <t>1482013171</t>
  </si>
  <si>
    <t>28376804</t>
  </si>
  <si>
    <t>deska fenolická tepelně izolační fasádní λ=0,022 tl 60mm</t>
  </si>
  <si>
    <t>3468354</t>
  </si>
  <si>
    <t>136,643*1,05 'Přepočtené koeficientem množství</t>
  </si>
  <si>
    <t>622251107</t>
  </si>
  <si>
    <t>Příplatek k cenám kontaktního zateplení stěn za použití tepelněizolačních zátek z fenolické pěny</t>
  </si>
  <si>
    <t>-248065764</t>
  </si>
  <si>
    <t>622321.01</t>
  </si>
  <si>
    <t>Potažení vnějších stěn renovační vrstvou štuku tloušťky do 3 mm</t>
  </si>
  <si>
    <t>1192911256</t>
  </si>
  <si>
    <t>622325118</t>
  </si>
  <si>
    <t>Oprava vnější vápenné hladké omítky členitosti 1 stěn v rozsahu přes 65 do 80 %</t>
  </si>
  <si>
    <t>-1686657635</t>
  </si>
  <si>
    <t>62232545.1</t>
  </si>
  <si>
    <t>Oprava vnější vápenné jádrové omítky s celoplošným renovačním přeštukováním členitosti 3 v rozsahu přes 65 do 80 %</t>
  </si>
  <si>
    <t>-1401230870</t>
  </si>
  <si>
    <t>Poznámka k položce:_x000D_
bez podhozu</t>
  </si>
  <si>
    <t>622531011</t>
  </si>
  <si>
    <t>Tenkovrstvá silikonová zrnitá omítka tl. 1,5 mm včetně penetrace vnějších stěn</t>
  </si>
  <si>
    <t>1548478736</t>
  </si>
  <si>
    <t>622821.01</t>
  </si>
  <si>
    <t>Vnější sanační zatřená omítka pro vlhké zdivo prováděná ručně na bázi trasu, vápna a mrazuvzdorného písku</t>
  </si>
  <si>
    <t>351165862</t>
  </si>
  <si>
    <t>629991011</t>
  </si>
  <si>
    <t>Zakrytí výplní otvorů a svislých ploch fólií přilepenou lepící páskou</t>
  </si>
  <si>
    <t>944213908</t>
  </si>
  <si>
    <t>629995101</t>
  </si>
  <si>
    <t>Očištění vnějších ploch tlakovou vodou</t>
  </si>
  <si>
    <t>272687598</t>
  </si>
  <si>
    <t>629995201</t>
  </si>
  <si>
    <t>Očištění vnějších ploch otryskáním sušeným křemičitým pískem</t>
  </si>
  <si>
    <t>581805297</t>
  </si>
  <si>
    <t>Poznámka k položce:_x000D_
případně mechanické očištění ocelovými kartáči</t>
  </si>
  <si>
    <t>SKL103 (včetně odstranění původních nátěrů z ponechané omítky)</t>
  </si>
  <si>
    <t>63131.01</t>
  </si>
  <si>
    <t>Oprava dosavadních mazanin betonem prostým tloušťky do 80 mm</t>
  </si>
  <si>
    <t>1670622455</t>
  </si>
  <si>
    <t>62,34*0,3 "SKL115 (oprava do 30%)</t>
  </si>
  <si>
    <t>621801.01</t>
  </si>
  <si>
    <t>Oprášení omítek před opravou</t>
  </si>
  <si>
    <t>1522932500</t>
  </si>
  <si>
    <t>637211131</t>
  </si>
  <si>
    <t>Okapový chodník z betonových dlaždic tl 40 mm do kameniva</t>
  </si>
  <si>
    <t>938094642</t>
  </si>
  <si>
    <t>637311122</t>
  </si>
  <si>
    <t>Okapový chodník z betonových chodníkových obrubníků stojatých lože beton</t>
  </si>
  <si>
    <t>-853310143</t>
  </si>
  <si>
    <t>40,8-5,55-11,1+0,5*2 "okapový chodník podél fasády jih</t>
  </si>
  <si>
    <t>642942611</t>
  </si>
  <si>
    <t>Osazování zárubní nebo rámů dveřních kovových do 2,5 m2 na montážní pěnu</t>
  </si>
  <si>
    <t>267566534</t>
  </si>
  <si>
    <t>1 "půda, nové dveře</t>
  </si>
  <si>
    <t>55331553.1</t>
  </si>
  <si>
    <t>zárubeň jednokřídlá ocelová pro zdění tl stěny 260-300mm rozměru 900/1970, 2100mm včetně povrchové úpravy nátěrem</t>
  </si>
  <si>
    <t>-1658651864</t>
  </si>
  <si>
    <t>Ostatní konstrukce a práce, bourání</t>
  </si>
  <si>
    <t>935113111</t>
  </si>
  <si>
    <t>Osazení odvodňovacího polymerbetonového žlabu s krycím roštem šířky do 200 mm</t>
  </si>
  <si>
    <t>304324844</t>
  </si>
  <si>
    <t>SKL117</t>
  </si>
  <si>
    <t>55 "dvůr</t>
  </si>
  <si>
    <t>59227006.1</t>
  </si>
  <si>
    <t>žlab odvodňovací z polymerbetonu se spádem dna 0,5% 130x155/160mm s Pz krycím roštem</t>
  </si>
  <si>
    <t>-928914729</t>
  </si>
  <si>
    <t>941311112</t>
  </si>
  <si>
    <t>Montáž lešení řadového modulového lehkého zatížení do 200 kg/m2 š do 0,9 m v do 25 m</t>
  </si>
  <si>
    <t>370558826</t>
  </si>
  <si>
    <t>(39,5+0,5*2)*13,5+41,7*13,5 "uliční fasády</t>
  </si>
  <si>
    <t>190+208+342+405+49+13+10*8,2 "dvorní trakt</t>
  </si>
  <si>
    <t>941311211</t>
  </si>
  <si>
    <t>Příplatek k lešení řadovému modulovému lehkému š 0,9 m v do 25 m za první a ZKD den použití</t>
  </si>
  <si>
    <t>1969091358</t>
  </si>
  <si>
    <t>Poznámka k položce:_x000D_
předpoklad doby použití lešení 7 měsíců</t>
  </si>
  <si>
    <t>2398,7*210 'Přepočtené koeficientem množství</t>
  </si>
  <si>
    <t>941311812</t>
  </si>
  <si>
    <t>Demontáž lešení řadového modulového lehkého zatížení do 200 kg/m2 š do 0,9 m v do 25 m</t>
  </si>
  <si>
    <t>-932674696</t>
  </si>
  <si>
    <t>944511111</t>
  </si>
  <si>
    <t>Montáž ochranné sítě z textilie z umělých vláken</t>
  </si>
  <si>
    <t>-176568945</t>
  </si>
  <si>
    <t>944511211</t>
  </si>
  <si>
    <t>Příplatek k ochranné síti za první a ZKD den použití</t>
  </si>
  <si>
    <t>-941108784</t>
  </si>
  <si>
    <t>1109,7*210 'Přepočtené koeficientem množství</t>
  </si>
  <si>
    <t>944511811</t>
  </si>
  <si>
    <t>Demontáž ochranné sítě z textilie z umělých vláken</t>
  </si>
  <si>
    <t>1445145280</t>
  </si>
  <si>
    <t>949101111</t>
  </si>
  <si>
    <t>Lešení pomocné pro objekty pozemních staveb s lešeňovou podlahou v do 1,9 m zatížení do 150 kg/m2</t>
  </si>
  <si>
    <t>-1876479378</t>
  </si>
  <si>
    <t>130,034+168,805+45,81 "SDK podhledy</t>
  </si>
  <si>
    <t>200 "SDK zákryty</t>
  </si>
  <si>
    <t>38,82 "strop průjezd</t>
  </si>
  <si>
    <t>150 "okna, ostatní</t>
  </si>
  <si>
    <t>1000 "ostatní suterén, přízemí</t>
  </si>
  <si>
    <t>950R01</t>
  </si>
  <si>
    <t>Demontáž a zpětná montáž šatních ocelových boxů, stěhování nábytku</t>
  </si>
  <si>
    <t>1450326774</t>
  </si>
  <si>
    <t>1 "suterén, přízemí</t>
  </si>
  <si>
    <t>952901111</t>
  </si>
  <si>
    <t>Vyčištění budov bytové a občanské výstavby při výšce podlaží do 4 m</t>
  </si>
  <si>
    <t>1630765664</t>
  </si>
  <si>
    <t>1800 "předpoklad dotčených prostor</t>
  </si>
  <si>
    <t>953941.01</t>
  </si>
  <si>
    <t>Demontáž a zpětná montáž držáku vlajkonoše včetně obnovy povrchové úpravy</t>
  </si>
  <si>
    <t>117876143</t>
  </si>
  <si>
    <t>ozn. 11 část bourání, ozn. 2n část nový stav</t>
  </si>
  <si>
    <t>2 "východní uliční fasáda</t>
  </si>
  <si>
    <t>953941.02</t>
  </si>
  <si>
    <t>Demontáž a zpětná montáž cedule</t>
  </si>
  <si>
    <t>-2036987873</t>
  </si>
  <si>
    <t>ozn. 12 bourání, ozn. 3n nový stav</t>
  </si>
  <si>
    <t>3 "východní uliční fasáda, označení školy, státní znak, památeční deska</t>
  </si>
  <si>
    <t>962031133</t>
  </si>
  <si>
    <t>Bourání příček nebo přizdívek z cihel pálených tl přes 100 do 150 mm</t>
  </si>
  <si>
    <t>-1168355968</t>
  </si>
  <si>
    <t>240 "konstrukce ve výkopech nebo soklu pro sanaci zdiva</t>
  </si>
  <si>
    <t>962081131</t>
  </si>
  <si>
    <t>Bourání příček ze skleněných tvárnic tl do 100 mm</t>
  </si>
  <si>
    <t>3848094</t>
  </si>
  <si>
    <t>ozn. 5</t>
  </si>
  <si>
    <t>2,15*1,8*3 "tělocvična</t>
  </si>
  <si>
    <t>965081113</t>
  </si>
  <si>
    <t>Bourání dlažby z dlaždic půdních plochy přes 1 m2</t>
  </si>
  <si>
    <t>-1434813512</t>
  </si>
  <si>
    <t>841,7 "ozn. 8, půda</t>
  </si>
  <si>
    <t>965081213</t>
  </si>
  <si>
    <t>Bourání podlah z dlaždic keramických nebo xylolitových tl do 10 mm plochy přes 1 m2</t>
  </si>
  <si>
    <t>-1126754494</t>
  </si>
  <si>
    <t>13,75 "místnost s výměníkem</t>
  </si>
  <si>
    <t>965082933</t>
  </si>
  <si>
    <t>Odstranění násypů pod podlahami tl do 200 mm pl přes 2 m2</t>
  </si>
  <si>
    <t>-462763596</t>
  </si>
  <si>
    <t>841,7*0,15 "ozn. 8, půda</t>
  </si>
  <si>
    <t>966008221</t>
  </si>
  <si>
    <t>Bourání betonového nebo polymerbetonového odvodňovacího žlabu š do 200 mm</t>
  </si>
  <si>
    <t>1956417952</t>
  </si>
  <si>
    <t>968062354</t>
  </si>
  <si>
    <t>Vybourání dřevěných rámů oken dvojitých včetně křídel pl do 1 m2</t>
  </si>
  <si>
    <t>57436299</t>
  </si>
  <si>
    <t>ozn. 1</t>
  </si>
  <si>
    <t>0,6*1,2+0,45*0,95+0,55*0,8+0,55*0,55*2+0,7*1,2+0,6*1,2*2 "dvorní trakt</t>
  </si>
  <si>
    <t>0,6*1,2+0,55*0,8+0,7*1,25+0,6*1,2*2 "dvorní trakt</t>
  </si>
  <si>
    <t>0,6*1,2+0,7*1,25+0,6*1,2*2 "dvorní trakt</t>
  </si>
  <si>
    <t>0,6*0,55 "chodba</t>
  </si>
  <si>
    <t>968062355</t>
  </si>
  <si>
    <t>Vybourání dřevěných rámů oken dvojitých včetně křídel pl do 2 m2</t>
  </si>
  <si>
    <t>1210750060</t>
  </si>
  <si>
    <t>0,95*1,35+1,75*0,95 "dvorní trakt</t>
  </si>
  <si>
    <t>0,9*1,2 "dvorní trakt</t>
  </si>
  <si>
    <t>968062356</t>
  </si>
  <si>
    <t>Vybourání dřevěných rámů oken dvojitých včetně křídel pl do 4 m2</t>
  </si>
  <si>
    <t>-62092285</t>
  </si>
  <si>
    <t>1,5*1,45*4+2*1,5 "1.PP</t>
  </si>
  <si>
    <t>1,25*2,15*6+1,55*2,15 "uliční fasáda jih</t>
  </si>
  <si>
    <t>1,25*2,15*4+1,5*2,25*4+1,75*2,25*3 "uliční fasáda východ</t>
  </si>
  <si>
    <t>1,5*2,2*2+1,25*2,15*2+1,75*2,25+1,45*1,45*4+1,75*2,25+1,5*2,25*3 "dvorní trakt</t>
  </si>
  <si>
    <t>1,25*2,2*6+1,15*2,2 "uliční fasáda jih</t>
  </si>
  <si>
    <t>1,25*2,2*4+1,5*2,25*4+1,75*2,25*4 "uliční fasáda východ</t>
  </si>
  <si>
    <t>1,5*2,2*2+1,85*1,7+1,25*2,2*2+1,75*2,25+1,55*2,15+1,75*2,25+1,5*2,25*3 "dvorní trakt</t>
  </si>
  <si>
    <t>1,5*2,2*2+1,85*1,7+1,25*2,2*2+1,55*2,15+1,75*2,25+1,5*2,25*3 "dvorní trakt</t>
  </si>
  <si>
    <t>968062357</t>
  </si>
  <si>
    <t>Vybourání dřevěných rámů oken dvojitých včetně křídel pl přes 4 m2</t>
  </si>
  <si>
    <t>-622736407</t>
  </si>
  <si>
    <t>2,1*2,2*4 "uliční fasáda jih</t>
  </si>
  <si>
    <t>1,85*2,2*3+2,25*2,75*3 "dvorní trakt</t>
  </si>
  <si>
    <t>1,85*2,2*3+1,95*2,15 "dvorní trakt</t>
  </si>
  <si>
    <t>1,85*2,2*3+1,95*3,15 "dvorní trakt</t>
  </si>
  <si>
    <t>968072456</t>
  </si>
  <si>
    <t>Vybourání kovových dveřních zárubní pl přes 2 m2</t>
  </si>
  <si>
    <t>-1046522164</t>
  </si>
  <si>
    <t>Poznámka k položce:_x000D_
včetně nadsvětlíku</t>
  </si>
  <si>
    <t>ozn. 3</t>
  </si>
  <si>
    <t>1,6*3,4 "uliční fasáda jih</t>
  </si>
  <si>
    <t>1,35*2,25+0,9*2*2 "dvorní trakt</t>
  </si>
  <si>
    <t>968082017</t>
  </si>
  <si>
    <t>Vybourání plastových rámů oken včetně křídel plochy přes 2 do 4 m2</t>
  </si>
  <si>
    <t>-1632126923</t>
  </si>
  <si>
    <t>ozn. 2</t>
  </si>
  <si>
    <t>1,4*1,5 "dvorní trakt</t>
  </si>
  <si>
    <t>968082018</t>
  </si>
  <si>
    <t>Vybourání plastových rámů oken včetně křídel plochy přes 4 m2</t>
  </si>
  <si>
    <t>-348403077</t>
  </si>
  <si>
    <t>1,9*2,15*6 "uliční fasáda jih</t>
  </si>
  <si>
    <t>971033251</t>
  </si>
  <si>
    <t>Vybourání otvorů ve zdivu cihelném pl do 0,0225 m2 na MVC nebo MV tl do 450 mm</t>
  </si>
  <si>
    <t>-152384442</t>
  </si>
  <si>
    <t>pro větrací mřížky</t>
  </si>
  <si>
    <t>1 "HB 16 ředitelna (300x50mm)</t>
  </si>
  <si>
    <t>1 "HB 15 kancelář (300x50mm)</t>
  </si>
  <si>
    <t>1 "HB 14 kancelář (300x50mm)</t>
  </si>
  <si>
    <t>971033331</t>
  </si>
  <si>
    <t>Vybourání otvorů ve zdivu cihelném pl do 0,09 m2 na MVC nebo MV tl do 150 mm</t>
  </si>
  <si>
    <t>-1048686828</t>
  </si>
  <si>
    <t>1 "S 7 kabinet (500x50mm)</t>
  </si>
  <si>
    <t>1 "S 3b kabinet (500x50mm)</t>
  </si>
  <si>
    <t>4 "prostupy VZT, S 12, 1.PP, výkres Půdorys 1.PP bourání</t>
  </si>
  <si>
    <t>1 "prostupy VZT, mezi skladem S 8 a knihovnou S 17, 1.NP, výkres Půdorys 1.NP bourání</t>
  </si>
  <si>
    <t>1 "prostupy VZT, mezi HB 15 kancelář a HB 16 ředitelnou, 2.NP, výkres Půdorys 2.NP bourání</t>
  </si>
  <si>
    <t>971033341</t>
  </si>
  <si>
    <t>Vybourání otvorů ve zdivu cihelném pl do 0,09 m2 na MVC nebo MV tl do 300 mm</t>
  </si>
  <si>
    <t>-827169391</t>
  </si>
  <si>
    <t>1 "HB 1 učebna (850x50mm)</t>
  </si>
  <si>
    <t>1 "HB 8 učebna (850x50mm)</t>
  </si>
  <si>
    <t>1 "HB 19 učebna (850x50mm)</t>
  </si>
  <si>
    <t>3 "prostupy VZT, S 15 dílna, 1.PP, výkres Půdorys 1.PP bourání</t>
  </si>
  <si>
    <t>1 "prostupy VZT, mezi kanceláří HB 14 a HB 15, 2.NP, výkres Půdorys 2.NP bourání</t>
  </si>
  <si>
    <t>1 "prostupy VZT, mezi učebnou HB 21 a HB 23, 3.NP, výkres Půdorys 3.NP bourání</t>
  </si>
  <si>
    <t>971033351</t>
  </si>
  <si>
    <t>Vybourání otvorů ve zdivu cihelném pl do 0,09 m2 na MVC nebo MV tl do 450 mm</t>
  </si>
  <si>
    <t>-1061264582</t>
  </si>
  <si>
    <t>1 "HS 10 učebna (850x50mm)</t>
  </si>
  <si>
    <t>1 "HB 7 učebna (850x50mm)</t>
  </si>
  <si>
    <t>1 "HB 5 učebna (850x50mm)</t>
  </si>
  <si>
    <t>1 "HB 12 kancelář (500x50mm)</t>
  </si>
  <si>
    <t>1 "S 6 jazyková učebna (850x50mm)</t>
  </si>
  <si>
    <t>1 "HB 13 sborovna (850x50mm)</t>
  </si>
  <si>
    <t>1 "HB chodba (850x50mm)</t>
  </si>
  <si>
    <t>1 "S 3 jazyková učebna (850x50mm)</t>
  </si>
  <si>
    <t>1 "HB 26 učebna (850x50mm)</t>
  </si>
  <si>
    <t>1 "HB 25 učebna (850x50mm)</t>
  </si>
  <si>
    <t>2 "prostupy VZT, S 13, 1.PP, výkres Půdorys 1.PP bourání</t>
  </si>
  <si>
    <t>1 "prostupy VZT, mezi učebnou S 6 a kabinetem S 7, 2.NP, výkres Půdorys 2.NP bourání</t>
  </si>
  <si>
    <t>1 "prostupy VZT, mezi kanceláří HB 12 a sborovnou HB 13, 2.NP, výkres Půdorys 2.NP bourání</t>
  </si>
  <si>
    <t>1 "prostupy VZT, mezi učebnou S3 a kabinetem S 3b, 3.NP, výkres Půdorys 3.NP bourání</t>
  </si>
  <si>
    <t>971033361</t>
  </si>
  <si>
    <t>Vybourání otvorů ve zdivu cihelném pl do 0,09 m2 na MVC nebo MV tl do 600 mm</t>
  </si>
  <si>
    <t>-974897306</t>
  </si>
  <si>
    <t>1 "S 17 knihovna (500x50mm)</t>
  </si>
  <si>
    <t>1 "HB 9 učebna (850x50mm)</t>
  </si>
  <si>
    <t>1 "HB 10 učebna (850x50mm)</t>
  </si>
  <si>
    <t>1 "HB 11 jazyková učebna (850x50mm)</t>
  </si>
  <si>
    <t>1 "S 5 učebna (850x50mm)</t>
  </si>
  <si>
    <t>1 "S 4 učebna (850x50mm)</t>
  </si>
  <si>
    <t>1 "HB 20 učebna (850x50mm)</t>
  </si>
  <si>
    <t>1 "HB 21 jazyková učebna (850x50 mm)</t>
  </si>
  <si>
    <t>1 "S 2 učebna (850x50mm)</t>
  </si>
  <si>
    <t>1 "S 1 učebna (850x50mm)</t>
  </si>
  <si>
    <t>1 "prostupy VZT, mezi učebna HB 23, 3.NP, výkres Půdorys 3.NP bourání</t>
  </si>
  <si>
    <t>971033371</t>
  </si>
  <si>
    <t>Vybourání otvorů ve zdivu cihelném pl do 0,09 m2 na MVC nebo MV tl do 750 mm</t>
  </si>
  <si>
    <t>1606074345</t>
  </si>
  <si>
    <t>1 "HB 2 učebna (850x50mm)</t>
  </si>
  <si>
    <t>971033431</t>
  </si>
  <si>
    <t>Vybourání otvorů ve zdivu cihelném pl do 0,25 m2 na MVC nebo MV tl do 150 mm</t>
  </si>
  <si>
    <t>2113055932</t>
  </si>
  <si>
    <t>1 "prostupy VZT, mezi kanceláří HB 15 a ředitelnou HB 16, 2.NP, výkres Půdorys 2.NP bourání</t>
  </si>
  <si>
    <t>1 "prostupy VZT, mezi sborovnou HB 13 a kanceláří HB 14, 2.NP, výkres Půdorys 2.NP bourání</t>
  </si>
  <si>
    <t>107</t>
  </si>
  <si>
    <t>971033441</t>
  </si>
  <si>
    <t>Vybourání otvorů ve zdivu cihelném pl do 0,25 m2 na MVC nebo MV tl do 300 mm</t>
  </si>
  <si>
    <t>947339290</t>
  </si>
  <si>
    <t>971033451</t>
  </si>
  <si>
    <t>Vybourání otvorů ve zdivu cihelném pl do 0,25 m2 na MVC nebo MV tl do 450 mm</t>
  </si>
  <si>
    <t>-192221281</t>
  </si>
  <si>
    <t>1 "prostupy VZT, mezi kabinet HB6 a učebnou HB7, 1.NP, výkres Půdorys 1.NP bourání</t>
  </si>
  <si>
    <t>1 "prostupy VZT, mezi učebnou HB 9 a HB10, 2.NP, výkres Půdorys 2.NP bourání</t>
  </si>
  <si>
    <t>109</t>
  </si>
  <si>
    <t>971033461</t>
  </si>
  <si>
    <t>Vybourání otvorů ve zdivu cihelném pl do 0,25 m2 na MVC nebo MV tl do 600 mm</t>
  </si>
  <si>
    <t>752314902</t>
  </si>
  <si>
    <t>1 "prostupy VZT, prádelna, 1.PP, výkres Půdorys 1.PP bourání</t>
  </si>
  <si>
    <t>2 "prostupy VZT, šatna HB38, 1.NP, výkres Půdorys 1.NP bourání</t>
  </si>
  <si>
    <t>1 "prostupy VZT, mezi učebnou HB 8 a HB 9, 2.NP, výkres Půdorys 2.NP bourání</t>
  </si>
  <si>
    <t>1 "prostupy VZT, mezi učebna S 4 a ředitelnou HB 16, 2.NP, výkres Půdorys 2.NP bourání</t>
  </si>
  <si>
    <t>1 "prostupy VZT, mezi učebna HB 19 a HB 20, 3.NP, výkres Půdorys 3.NP bourání</t>
  </si>
  <si>
    <t>971033471</t>
  </si>
  <si>
    <t>Vybourání otvorů ve zdivu cihelném pl do 0,25 m2 na MVC nebo MV tl do 750 mm</t>
  </si>
  <si>
    <t>-2081008660</t>
  </si>
  <si>
    <t>2 "prostupy VZT, šatna, 1.PP, výkres Půdorys 1.PP bourání</t>
  </si>
  <si>
    <t>2 "prostupy VZT, prádelna, 1.PP, výkres Půdorys 1.PP bourání</t>
  </si>
  <si>
    <t>1 "prostupy VZT, mezi učebnou HB1 a HB2, 1.NP, výkres Půdorys 1.NP bourání</t>
  </si>
  <si>
    <t>1 "prostupy VZT, mezi učebnou S 1 a HB 26, 3.NP, výkres Půdorys 3.NP bourání</t>
  </si>
  <si>
    <t>111</t>
  </si>
  <si>
    <t>971033481</t>
  </si>
  <si>
    <t>Vybourání otvorů ve zdivu cihelném pl do 0,25 m2 na MVC nebo MV tl do 900 mm</t>
  </si>
  <si>
    <t>-1836076582</t>
  </si>
  <si>
    <t>971033561</t>
  </si>
  <si>
    <t>Vybourání otvorů ve zdivu cihelném pl do 1 m2 na MVC nebo MV tl do 600 mm</t>
  </si>
  <si>
    <t>107093482</t>
  </si>
  <si>
    <t>113</t>
  </si>
  <si>
    <t>971033641</t>
  </si>
  <si>
    <t>Vybourání otvorů ve zdivu cihelném pl do 4 m2 na MVC nebo MV tl do 300 mm</t>
  </si>
  <si>
    <t>-2086355081</t>
  </si>
  <si>
    <t>2*0,3 "půda, pro nové dveře</t>
  </si>
  <si>
    <t>97205424.1</t>
  </si>
  <si>
    <t>Vybourání otvorů v ŽB stropech nebo klenbách pl do 0,09 m2 tl do 300 mm</t>
  </si>
  <si>
    <t>1866238207</t>
  </si>
  <si>
    <t>1 "prostupy VZT, učebna S10, 1.NP, výkres Půdorys 1.NP bourání</t>
  </si>
  <si>
    <t>1 "prostupy VZT, sklad S8, 1.NP, výkres Půdorys 1.NP bourání</t>
  </si>
  <si>
    <t>1 "prostupy VZT, učebna HB 11, 2.NP, výkres Půdorys 2.NP bourání</t>
  </si>
  <si>
    <t>115</t>
  </si>
  <si>
    <t>97205434.1</t>
  </si>
  <si>
    <t>Vybourání otvorů v ŽB stropech nebo klenbách pl do 0,25 m2 tl do 300 mm</t>
  </si>
  <si>
    <t>-595937744</t>
  </si>
  <si>
    <t>1 "prostupy VZT, mezi učebna HB1, 1.NP, výkres Půdorys 1.NP bourání</t>
  </si>
  <si>
    <t>1 "prostupy VZT, kabinet HB 6, 1.NP, výkres Půdorys 1.NP bourání</t>
  </si>
  <si>
    <t>1 "prostupy VZT, učebna HB 5, 1.NP, výkres Půdorys 1.NP bourání</t>
  </si>
  <si>
    <t>1 "prostupy VZT, učebna S 6, 2.NP, výkres Půdorys 2.NP bourání</t>
  </si>
  <si>
    <t>1 "prostupy VZT, učebna S 5, 2.NP, výkres Půdorys 2.NP bourání</t>
  </si>
  <si>
    <t>1 "prostupy VZT, mezi učebna S 3, 3.NP, výkres Půdorys 3.NP bourání</t>
  </si>
  <si>
    <t>1 "prostupy VZT, mezi učebna S 2, 3.NP, výkres Půdorys 3.NP bourání</t>
  </si>
  <si>
    <t>972054491</t>
  </si>
  <si>
    <t>Vybourání otvorů v ŽB stropech nebo klenbách pl do 1 m2 tl přes 80 mm</t>
  </si>
  <si>
    <t>-1915470648</t>
  </si>
  <si>
    <t>PI*0,73*0,73/4*0,3 "prostupy VZT, učebna HB 8, 2.NP, výkres Půdorys 2.NP bourání</t>
  </si>
  <si>
    <t>PI*0,66*0,66/4*0,3 "prostupy VZT, učebna S 4, 2.NP, výkres Půdorys 2.NP bourání</t>
  </si>
  <si>
    <t>0,73*0,73*0,3 "prostupy VZT, učebna HB 19, 3.NP, výkres Půdorys 3.NP bourání</t>
  </si>
  <si>
    <t>0,81*0,81*0,3 "prostupy VZT, schodiště, 3.NP, výkres Půdorys 3.NP bourání</t>
  </si>
  <si>
    <t>1*0,81*0,3 "prostupy VZT, schodiště, 3.NP, výkres Půdorys 3.NP bourání</t>
  </si>
  <si>
    <t>0,73*0,73*0,3 "prostupy VZT, mezi učebna S 1, 3.NP, výkres Půdorys 3.NP bourání</t>
  </si>
  <si>
    <t>117</t>
  </si>
  <si>
    <t>974031664</t>
  </si>
  <si>
    <t>Vysekání rýh ve zdivu cihelném pro vtahování nosníků hl do 150 mm v do 150 mm</t>
  </si>
  <si>
    <t>-1743228965</t>
  </si>
  <si>
    <t>1,2*(5+6*2+5+4+5*2) "překlady nad prostupy pro VZT šatny, prádelna</t>
  </si>
  <si>
    <t>1,5*2 "půda pro nové dveře</t>
  </si>
  <si>
    <t>975021311</t>
  </si>
  <si>
    <t>Podchycení nadzákladového zdiva pod stropem tl zdiva přes 450 do 600 mm</t>
  </si>
  <si>
    <t>2051507927</t>
  </si>
  <si>
    <t>0,6 "prostupy pro VZT šatny, prádelna</t>
  </si>
  <si>
    <t>119</t>
  </si>
  <si>
    <t>975021411</t>
  </si>
  <si>
    <t>Podchycení nadzákladového zdiva pod stropem tl zdiva přes 600 do 900 mm</t>
  </si>
  <si>
    <t>-1950062717</t>
  </si>
  <si>
    <t>0,6*4+0,4*2 "prostupy pro VZT šatny, prádelna</t>
  </si>
  <si>
    <t>97608R01</t>
  </si>
  <si>
    <t>Demontáž basketbalového koše</t>
  </si>
  <si>
    <t>577487605</t>
  </si>
  <si>
    <t>ozn. 14 bourání</t>
  </si>
  <si>
    <t>1 "dvůr, stěna zázemí tělocvičny</t>
  </si>
  <si>
    <t>121</t>
  </si>
  <si>
    <t>978011161</t>
  </si>
  <si>
    <t>Otlučení (osekání) vnitřní vápenné nebo vápenocementové omítky stropů v rozsahu přes 30 do 50 %</t>
  </si>
  <si>
    <t>66249209</t>
  </si>
  <si>
    <t>978013161</t>
  </si>
  <si>
    <t>Otlučení (osekání) vnitřní vápenné nebo vápenocementové omítky stěn v rozsahu do 50 %</t>
  </si>
  <si>
    <t>-1420737234</t>
  </si>
  <si>
    <t>123</t>
  </si>
  <si>
    <t>978013191</t>
  </si>
  <si>
    <t>Otlučení (osekání) vnitřní vápenné nebo vápenocementové omítky stěn v rozsahu do 100 %</t>
  </si>
  <si>
    <t>-1672572049</t>
  </si>
  <si>
    <t>978015361</t>
  </si>
  <si>
    <t>Otlučení (osekání) vnější vápenné nebo vápenocementové omítky stupně členitosti 1 a 2 rozsahu do 50%</t>
  </si>
  <si>
    <t>233814683</t>
  </si>
  <si>
    <t>125</t>
  </si>
  <si>
    <t>978015381</t>
  </si>
  <si>
    <t>Otlučení (osekání) vnější vápenné nebo vápenocementové omítky stupně členitosti 1 a 2 v rozsahu přes 65 do 80 %</t>
  </si>
  <si>
    <t>1629512785</t>
  </si>
  <si>
    <t>978015391</t>
  </si>
  <si>
    <t>Otlučení (osekání) vnější vápenné nebo vápenocementové omítky stupně členitosti 1 a 2 v rozsahu přes 80 do 100 %</t>
  </si>
  <si>
    <t>1722013096</t>
  </si>
  <si>
    <t>(37,75+0,5*2+0,3*4)*2-(1,15*0,7*4+1,25*0,7*4+1,55*0,7*3+1,45*2)+0,7*0,2*11*2+2*0,3*2 "východní uliční fasáda</t>
  </si>
  <si>
    <t>127</t>
  </si>
  <si>
    <t>978019381</t>
  </si>
  <si>
    <t>Otlučení (osekání) vnější vápenné nebo vápenocementové omítky stupně členitosti 3 až 5 v rozsahu přes 65 do 80 %</t>
  </si>
  <si>
    <t>-271673055</t>
  </si>
  <si>
    <t>978059541</t>
  </si>
  <si>
    <t>Odsekání a odebrání obkladů stěn z vnitřních obkládaček plochy přes 1 m2</t>
  </si>
  <si>
    <t>1069852160</t>
  </si>
  <si>
    <t>129</t>
  </si>
  <si>
    <t>981511116</t>
  </si>
  <si>
    <t>Demolice konstrukcí objektů z betonu prostého postupným rozebíráním</t>
  </si>
  <si>
    <t>-348613817</t>
  </si>
  <si>
    <t>5 "konstrukce ve výkopech pro sanaci zdiva</t>
  </si>
  <si>
    <t>985331213</t>
  </si>
  <si>
    <t>Dodatečné vlepování betonářské výztuže D 12 mm do chemické malty včetně vyvrtání otvoru</t>
  </si>
  <si>
    <t>-227414693</t>
  </si>
  <si>
    <t>(7+8*2)*0,25 "nový anglický dvorek pro výdechy VZT ve dvoře, západ</t>
  </si>
  <si>
    <t>(7,05+7,45)/0,25*0,25 "navýšení atiky zázemí tělocvičny</t>
  </si>
  <si>
    <t>131</t>
  </si>
  <si>
    <t>13021013</t>
  </si>
  <si>
    <t>tyč ocelová žebírková jakost BSt 500S (10 505) výztuž do betonu D 12mm</t>
  </si>
  <si>
    <t>1518157070</t>
  </si>
  <si>
    <t>Poznámka k položce:_x000D_
ztratné 10%</t>
  </si>
  <si>
    <t>(7+8*2)*0,5*0,888*0,001 "nový anglický dvorek pro výdechy VZT ve dvoře, západ</t>
  </si>
  <si>
    <t>(7,05+7,45)/0,25*0,45*0,888*0,001 "navýšení atiky zázemí tělocvičny</t>
  </si>
  <si>
    <t>0,033*1,1 'Přepočtené koeficientem množství</t>
  </si>
  <si>
    <t>9854.01</t>
  </si>
  <si>
    <t>Sanace trhlin korunní římsy</t>
  </si>
  <si>
    <t>1366962016</t>
  </si>
  <si>
    <t>38,1+0,5*2+41,15"uliční fasády</t>
  </si>
  <si>
    <t>1,65+2,1+23,65+0,75+7,35+16,5+1,75 "dvorní trakt</t>
  </si>
  <si>
    <t>997</t>
  </si>
  <si>
    <t>Přesun sutě</t>
  </si>
  <si>
    <t>133</t>
  </si>
  <si>
    <t>997013115</t>
  </si>
  <si>
    <t>Vnitrostaveništní doprava suti a vybouraných hmot pro budovy v do 18 m s použitím mechanizace</t>
  </si>
  <si>
    <t>2040682221</t>
  </si>
  <si>
    <t>997013501</t>
  </si>
  <si>
    <t>Odvoz suti a vybouraných hmot na skládku nebo meziskládku do 1 km se složením</t>
  </si>
  <si>
    <t>-713378724</t>
  </si>
  <si>
    <t>135</t>
  </si>
  <si>
    <t>997013509</t>
  </si>
  <si>
    <t>Příplatek k odvozu suti a vybouraných hmot na skládku ZKD 1 km přes 1 km</t>
  </si>
  <si>
    <t>-575769310</t>
  </si>
  <si>
    <t>Poznámka k položce:_x000D_
do 25km_x000D_
S odpadem kategorie O bude nakládáno dle podmínek poskytovatele dotace.</t>
  </si>
  <si>
    <t>774,297*24 'Přepočtené koeficientem množství</t>
  </si>
  <si>
    <t>997013631</t>
  </si>
  <si>
    <t>Poplatek za uložení na skládce (skládkovné) stavebního odpadu směsného kód odpadu 17 09 04</t>
  </si>
  <si>
    <t>-627878389</t>
  </si>
  <si>
    <t>998</t>
  </si>
  <si>
    <t>Přesun hmot</t>
  </si>
  <si>
    <t>137</t>
  </si>
  <si>
    <t>998011003</t>
  </si>
  <si>
    <t>Přesun hmot pro budovy zděné v do 24 m</t>
  </si>
  <si>
    <t>-352235628</t>
  </si>
  <si>
    <t>PSV</t>
  </si>
  <si>
    <t>Práce a dodávky PSV</t>
  </si>
  <si>
    <t>711</t>
  </si>
  <si>
    <t>Izolace proti vodě, vlhkosti a plynům</t>
  </si>
  <si>
    <t>711111053</t>
  </si>
  <si>
    <t>Provedení izolace proti zemní vlhkosti vodorovné za studena 2x nátěr krystalickou hydroizolací</t>
  </si>
  <si>
    <t>1907685464</t>
  </si>
  <si>
    <t>1,75*0,85 "nový anglický dvorek pro výdechy VZT ve dvoře, západ</t>
  </si>
  <si>
    <t>139</t>
  </si>
  <si>
    <t>711112053</t>
  </si>
  <si>
    <t>Provedení izolace proti zemní vlhkosti svislé za studena 2x nátěr krystalickou hydroizolací</t>
  </si>
  <si>
    <t>-1290600372</t>
  </si>
  <si>
    <t>(1,75+0,85)*2,35 "nový anglický dvorek pro výdechy VZT ve dvoře, západ</t>
  </si>
  <si>
    <t>24551050</t>
  </si>
  <si>
    <t>stěrka hydroizolační cementová kapilárně aktivní s dodatečnou krystalizací do spodní stavby</t>
  </si>
  <si>
    <t>436074906</t>
  </si>
  <si>
    <t>Poznámka k položce:_x000D_
1,5kg/m2</t>
  </si>
  <si>
    <t>1,75*0,85+(1,75+0,85)*2,35 "nový anglický dvorek pro výdechy VZT ve dvoře, západ</t>
  </si>
  <si>
    <t>7,598*0,0015 'Přepočtené koeficientem množství</t>
  </si>
  <si>
    <t>141</t>
  </si>
  <si>
    <t>711131821</t>
  </si>
  <si>
    <t>Odstranění izolace proti zemní vlhkosti svislé</t>
  </si>
  <si>
    <t>43881548</t>
  </si>
  <si>
    <t>240 "izolace zdiva pod terénem ve výkopech pro sanaci zdiva</t>
  </si>
  <si>
    <t>711141559</t>
  </si>
  <si>
    <t>Provedení izolace proti zemní vlhkosti pásy přitavením vodorovné NAIP</t>
  </si>
  <si>
    <t>2056042143</t>
  </si>
  <si>
    <t>2,3*1,4 "nový anglický dvorek pro výdechy VZT ve dvoře, západ</t>
  </si>
  <si>
    <t>143</t>
  </si>
  <si>
    <t>711142559</t>
  </si>
  <si>
    <t>Provedení izolace proti zemní vlhkosti pásy přitavením svislé NAIP</t>
  </si>
  <si>
    <t>781870040</t>
  </si>
  <si>
    <t>(2+1,1)*2,35 "nový anglický dvorek pro výdechy VZT ve dvoře, západ</t>
  </si>
  <si>
    <t>62853004</t>
  </si>
  <si>
    <t>pás asfaltový natavitelný modifikovaný SBS tl 4,0mm s vložkou ze skleněné tkaniny a spalitelnou PE fólií nebo jemnozrnným minerálním posypem na horním povrchu</t>
  </si>
  <si>
    <t>1717615470</t>
  </si>
  <si>
    <t>Poznámka k položce:_x000D_
ztratné 20%</t>
  </si>
  <si>
    <t>2,3*1,4+(2+1,1)*2,35 "nový anglický dvorek pro výdechy VZT ve dvoře, západ</t>
  </si>
  <si>
    <t>10,505*1,2 'Přepočtené koeficientem množství</t>
  </si>
  <si>
    <t>145</t>
  </si>
  <si>
    <t>711161212</t>
  </si>
  <si>
    <t>Izolace proti zemní vlhkosti nopovou fólií svislá, nopek v 8,0 mm, tl do 0,6 mm</t>
  </si>
  <si>
    <t>-1467021551</t>
  </si>
  <si>
    <t>711199095</t>
  </si>
  <si>
    <t>Příplatek k izolacím proti zemní vlhkosti za plochu do 10 m2 natěradly za studena nebo za horka</t>
  </si>
  <si>
    <t>874131849</t>
  </si>
  <si>
    <t>147</t>
  </si>
  <si>
    <t>711199097</t>
  </si>
  <si>
    <t>Příplatek k izolacím proti zemní vlhkosti za plochu do 10 m2 pásy přitavením NAIP nebo termoplasty</t>
  </si>
  <si>
    <t>-384738199</t>
  </si>
  <si>
    <t>998711203</t>
  </si>
  <si>
    <t>Přesun hmot procentní pro izolace proti vodě, vlhkosti a plynům v objektech v přes 12 do 60 m</t>
  </si>
  <si>
    <t>315473107</t>
  </si>
  <si>
    <t>712</t>
  </si>
  <si>
    <t>Povlakové krytiny</t>
  </si>
  <si>
    <t>149</t>
  </si>
  <si>
    <t>712311101</t>
  </si>
  <si>
    <t>Provedení povlakové krytiny střech do 10° za studena lakem penetračním nebo asfaltovým</t>
  </si>
  <si>
    <t>200843551</t>
  </si>
  <si>
    <t>9,1*2,35*1,2 "SKL112 (+20% vlny trapézového plechu)</t>
  </si>
  <si>
    <t>11163153</t>
  </si>
  <si>
    <t>emulze asfaltová penetrační</t>
  </si>
  <si>
    <t>litr</t>
  </si>
  <si>
    <t>-792010559</t>
  </si>
  <si>
    <t>25,662*0,3 'Přepočtené koeficientem množství</t>
  </si>
  <si>
    <t>151</t>
  </si>
  <si>
    <t>712331111</t>
  </si>
  <si>
    <t>Provedení povlakové krytiny střech do 10° podkladní vrstvy pásy na sucho samolepící</t>
  </si>
  <si>
    <t>944127220</t>
  </si>
  <si>
    <t>51,08 "SKL113</t>
  </si>
  <si>
    <t>62856002</t>
  </si>
  <si>
    <t>pás asfaltový samolepicí modifikovaný SBS s vložkou z hliníkové fólie s textilií se spalitelnou fólií nebo jemnozrnným minerálním posypem nebo textilií na horním povrchu tl 3,0mm</t>
  </si>
  <si>
    <t>1730057554</t>
  </si>
  <si>
    <t>25,662*1,2 'Přepočtené koeficientem množství</t>
  </si>
  <si>
    <t>153</t>
  </si>
  <si>
    <t>62853001</t>
  </si>
  <si>
    <t>pás asfaltový samolepicí modifikovaný SBS s vložkou ze skleněné tkaniny se spalitelnou fólií nebo jemnozrnným minerálním posypem nebo textilií na horním povrchu tl 4,0mm</t>
  </si>
  <si>
    <t>47245711</t>
  </si>
  <si>
    <t>51,08*1,2 'Přepočtené koeficientem množství</t>
  </si>
  <si>
    <t>712361703</t>
  </si>
  <si>
    <t>Provedení povlakové krytiny střech do 10° fólií přilepenou v plné ploše</t>
  </si>
  <si>
    <t>1973235304</t>
  </si>
  <si>
    <t>9,1*0,25*2 "SKL112 (boky střechy)</t>
  </si>
  <si>
    <t>155</t>
  </si>
  <si>
    <t>712363005</t>
  </si>
  <si>
    <t>Provedení povlakové krytiny střech do 10° navařením fólie PVC na oplechování v plné ploše</t>
  </si>
  <si>
    <t>152566004</t>
  </si>
  <si>
    <t>9,1*0,25*2 "SKL112</t>
  </si>
  <si>
    <t>712363357</t>
  </si>
  <si>
    <t>Povlakové krytiny střech do 10° z tvarovaných poplastovaných lišt délky 2 m okapnice široká rš 250 mm</t>
  </si>
  <si>
    <t>1170702322</t>
  </si>
  <si>
    <t>9,1*2 "SKL112</t>
  </si>
  <si>
    <t>157</t>
  </si>
  <si>
    <t>71236355R</t>
  </si>
  <si>
    <t>Provedení povlak krytiny mechanicky kotvenou do trapézu TI tl přes 200 do 240 mm, budova v do 18 m</t>
  </si>
  <si>
    <t>-2030613412</t>
  </si>
  <si>
    <t>9,1*2,35 "SKL112</t>
  </si>
  <si>
    <t>28322012</t>
  </si>
  <si>
    <t>fólie hydroizolační střešní mPVC mechanicky kotvená šedá tl 1,5mm</t>
  </si>
  <si>
    <t>-346980273</t>
  </si>
  <si>
    <t>9,1*(2,35+0,25*2) "SKL112</t>
  </si>
  <si>
    <t>77,015*1,2 'Přepočtené koeficientem množství</t>
  </si>
  <si>
    <t>159</t>
  </si>
  <si>
    <t>712391172</t>
  </si>
  <si>
    <t>Provedení povlakové krytiny střech do 10° ochranné textilní vrstvy</t>
  </si>
  <si>
    <t>1057761783</t>
  </si>
  <si>
    <t>11*16,3 "tělocvična</t>
  </si>
  <si>
    <t>69311172</t>
  </si>
  <si>
    <t>geotextilie PP s ÚV stabilizací 300g/m2</t>
  </si>
  <si>
    <t>1759048341</t>
  </si>
  <si>
    <t>Poznámka k položce:_x000D_
ztratné 15%</t>
  </si>
  <si>
    <t>179,3*1,15 'Přepočtené koeficientem množství</t>
  </si>
  <si>
    <t>161</t>
  </si>
  <si>
    <t>712361703.1</t>
  </si>
  <si>
    <t>Provedení povlakové krytiny střech do 10° fólií přilepenou v plné ploše včetně systémových profilů a detailů</t>
  </si>
  <si>
    <t>132885076</t>
  </si>
  <si>
    <t>62,34 "SKL115</t>
  </si>
  <si>
    <t>712861703.1</t>
  </si>
  <si>
    <t>Provedení povlakové krytiny vytažením na konstrukce fólií přilepenou v plné ploše včetně systémových profilů a detailů</t>
  </si>
  <si>
    <t>332282307</t>
  </si>
  <si>
    <t>(7,45+6,85+2,4)*(0,55+0,2) "SKL113</t>
  </si>
  <si>
    <t>9,25*(0,55+0,2) "SKL115</t>
  </si>
  <si>
    <t>163</t>
  </si>
  <si>
    <t>28342411</t>
  </si>
  <si>
    <t>fólie hydroizolační střešní mPVC s nakašírovaným PES rounem určená k lepení tl 1,5mm</t>
  </si>
  <si>
    <t>-2048719156</t>
  </si>
  <si>
    <t>38,8+(7,45+6,85+2,4)*(0,55+0,2) "SKL113</t>
  </si>
  <si>
    <t>62,34+9,25*(0,55+0,2) "SKL115</t>
  </si>
  <si>
    <t>299,903*1,15 'Přepočtené koeficientem množství</t>
  </si>
  <si>
    <t>998712203</t>
  </si>
  <si>
    <t>Přesun hmot procentní pro krytiny povlakové v objektech v do 24 m</t>
  </si>
  <si>
    <t>1086883341</t>
  </si>
  <si>
    <t>713</t>
  </si>
  <si>
    <t>Izolace tepelné</t>
  </si>
  <si>
    <t>165</t>
  </si>
  <si>
    <t>713121121</t>
  </si>
  <si>
    <t>Montáž izolace tepelné podlah volně kladenými rohožemi, pásy, dílci, deskami 2 vrstvy</t>
  </si>
  <si>
    <t>-427511204</t>
  </si>
  <si>
    <t>841,7 "SKL 111, podlaha půdy</t>
  </si>
  <si>
    <t>63141190</t>
  </si>
  <si>
    <t>deska tepelně izolační minerální do šikmých střech a stěn  λ=0,036-0,037 tl 120mm</t>
  </si>
  <si>
    <t>-1265211502</t>
  </si>
  <si>
    <t>841,7*1,05 'Přepočtené koeficientem množství</t>
  </si>
  <si>
    <t>167</t>
  </si>
  <si>
    <t>63141192</t>
  </si>
  <si>
    <t>deska tepelně izolační minerální do šikmých střech a stěn  λ=0,036-0,037 tl 140mm</t>
  </si>
  <si>
    <t>-780219266</t>
  </si>
  <si>
    <t>713131141</t>
  </si>
  <si>
    <t>Montáž izolace tepelné stěn a základů lepením celoplošně rohoží, pásů, dílců, desek</t>
  </si>
  <si>
    <t>328757581</t>
  </si>
  <si>
    <t>Poznámka k položce:_x000D_
dvousložkové asfaltové lepidlo</t>
  </si>
  <si>
    <t>6,25*3,35+6,4*3,6+6,4*3,65 "SKL118 (vnitřní stěny)</t>
  </si>
  <si>
    <t>170 "půlštoky půda</t>
  </si>
  <si>
    <t>(16,3+10,85)*1,2+(7,65+7,05)*0,6 "atiky střechy tělocvična+zázemí</t>
  </si>
  <si>
    <t>169</t>
  </si>
  <si>
    <t>63482222</t>
  </si>
  <si>
    <t>deska tepelně izolační z pěnového skla bez povrchové úpravy λ=0,038-0,039 tl 160mm</t>
  </si>
  <si>
    <t>-137558597</t>
  </si>
  <si>
    <t>67,338*1,05 'Přepočtené koeficientem množství</t>
  </si>
  <si>
    <t>63148106</t>
  </si>
  <si>
    <t>deska tepelně izolační minerální univerzální λ=0,038-0,039 tl 140mm</t>
  </si>
  <si>
    <t>995817369</t>
  </si>
  <si>
    <t>211,4*1,05 'Přepočtené koeficientem množství</t>
  </si>
  <si>
    <t>171</t>
  </si>
  <si>
    <t>713131145</t>
  </si>
  <si>
    <t>Montáž izolace tepelné stěn a základů lepením bodově rohoží, pásů, dílců, desek</t>
  </si>
  <si>
    <t>1860485914</t>
  </si>
  <si>
    <t>28376440</t>
  </si>
  <si>
    <t>deska z polystyrénu XPS, hrana rovná a strukturovaný povrch 300kPa tl 50mm</t>
  </si>
  <si>
    <t>-761879665</t>
  </si>
  <si>
    <t>7,285*1,05 'Přepočtené koeficientem množství</t>
  </si>
  <si>
    <t>173</t>
  </si>
  <si>
    <t>713141122</t>
  </si>
  <si>
    <t>Montáž izolace tepelné střech plochých lepené asfaltem bodově 2 vrstvy rohoží, pásů, dílců, desek</t>
  </si>
  <si>
    <t>-1251573656</t>
  </si>
  <si>
    <t>6315147.1</t>
  </si>
  <si>
    <t>deska tepelně izolační minerální plochých střech spodní vrstva λ=0,035 tl 240mm</t>
  </si>
  <si>
    <t>376957411</t>
  </si>
  <si>
    <t>72,465*1,05 'Přepočtené koeficientem množství</t>
  </si>
  <si>
    <t>175</t>
  </si>
  <si>
    <t>63151500.1</t>
  </si>
  <si>
    <t>deska tepelně izolační minerální plochých střech vrchní vrstva 70kPa λ=0,035 tl 80mm</t>
  </si>
  <si>
    <t>1407089428</t>
  </si>
  <si>
    <t>713191132</t>
  </si>
  <si>
    <t>Montáž izolace tepelné podlah, stropů vrchem nebo střech překrytí separační fólií z PE</t>
  </si>
  <si>
    <t>375252555</t>
  </si>
  <si>
    <t>177</t>
  </si>
  <si>
    <t>28329011</t>
  </si>
  <si>
    <t>fólie PE vyztužená pro parotěsnou vrstvu (reakce na oheň - třída F) 110g/m2</t>
  </si>
  <si>
    <t>1547213160</t>
  </si>
  <si>
    <t>841,7*1,1 'Přepočtené koeficientem množství</t>
  </si>
  <si>
    <t>713191133</t>
  </si>
  <si>
    <t>Montáž izolace tepelné podlah, stropů vrchem nebo střech překrytí fólií s přelepeným spojem</t>
  </si>
  <si>
    <t>1037295942</t>
  </si>
  <si>
    <t>179</t>
  </si>
  <si>
    <t>28329046</t>
  </si>
  <si>
    <t>fólie kontaktní difuzně propustná pro doplňkovou hydroizolační vrstvu, třívrstvá 140g/m2</t>
  </si>
  <si>
    <t>960420712</t>
  </si>
  <si>
    <t>998713203</t>
  </si>
  <si>
    <t>Přesun hmot procentní pro izolace tepelné v objektech v do 24 m</t>
  </si>
  <si>
    <t>-915576470</t>
  </si>
  <si>
    <t>721</t>
  </si>
  <si>
    <t>Zdravotechnika - vnitřní kanalizace</t>
  </si>
  <si>
    <t>181</t>
  </si>
  <si>
    <t>721.01</t>
  </si>
  <si>
    <t>Provedení dešťové kanalizace ve dvoře</t>
  </si>
  <si>
    <t>-812691941</t>
  </si>
  <si>
    <t>721173403</t>
  </si>
  <si>
    <t>Potrubí kanalizační z PVC SN 4 svodné DN 160</t>
  </si>
  <si>
    <t>-669089008</t>
  </si>
  <si>
    <t>40 "jižní+východní fasáda</t>
  </si>
  <si>
    <t>43 "dvůr</t>
  </si>
  <si>
    <t>1,5*10 "napojení geigerů</t>
  </si>
  <si>
    <t>183</t>
  </si>
  <si>
    <t>721241102</t>
  </si>
  <si>
    <t>Lapač střešních splavenin z litiny DN 125</t>
  </si>
  <si>
    <t>-235643154</t>
  </si>
  <si>
    <t>ozn. 10n nový stav</t>
  </si>
  <si>
    <t>3 "jižní fasáda</t>
  </si>
  <si>
    <t>2 "východní fasáda</t>
  </si>
  <si>
    <t>5 "dvůr</t>
  </si>
  <si>
    <t>721242804</t>
  </si>
  <si>
    <t>Demontáž lapače střešních splavenin DN 125</t>
  </si>
  <si>
    <t>1740036044</t>
  </si>
  <si>
    <t>ozn. 25 bourání</t>
  </si>
  <si>
    <t>185</t>
  </si>
  <si>
    <t>998721203</t>
  </si>
  <si>
    <t>Přesun hmot procentní pro vnitřní kanalizaci v objektech v přes 12 do 24 m</t>
  </si>
  <si>
    <t>1872709425</t>
  </si>
  <si>
    <t>725</t>
  </si>
  <si>
    <t>Zdravotechnika - zařizovací předměty</t>
  </si>
  <si>
    <t>725210821</t>
  </si>
  <si>
    <t>Demontáž umyvadel bez výtokových armatur</t>
  </si>
  <si>
    <t>soubor</t>
  </si>
  <si>
    <t>-805404034</t>
  </si>
  <si>
    <t>ozn. 30 bourání</t>
  </si>
  <si>
    <t>1 "2.NP, učebna S5</t>
  </si>
  <si>
    <t>1 "3.NP, učebna S2</t>
  </si>
  <si>
    <t>187</t>
  </si>
  <si>
    <t>725210R01</t>
  </si>
  <si>
    <t>Demontáž a zpětná montáž zařizovacích předmětů</t>
  </si>
  <si>
    <t>-1158147266</t>
  </si>
  <si>
    <t>1 "při výměnách obkladů</t>
  </si>
  <si>
    <t>725211603</t>
  </si>
  <si>
    <t>Umyvadlo keramické bílé šířky 600 mm bez krytu na sifon připevněné na stěnu šrouby</t>
  </si>
  <si>
    <t>894497104</t>
  </si>
  <si>
    <t>ozn. 16n nový stav</t>
  </si>
  <si>
    <t>189</t>
  </si>
  <si>
    <t>725820802</t>
  </si>
  <si>
    <t>Demontáž baterie stojánkové do jednoho otvoru</t>
  </si>
  <si>
    <t>-1704458838</t>
  </si>
  <si>
    <t>725822611</t>
  </si>
  <si>
    <t>Baterie umyvadlová stojánková páková bez výpusti</t>
  </si>
  <si>
    <t>-1534811133</t>
  </si>
  <si>
    <t>191</t>
  </si>
  <si>
    <t>725860811</t>
  </si>
  <si>
    <t>Demontáž uzávěrů zápachu jednoduchých</t>
  </si>
  <si>
    <t>-1893902114</t>
  </si>
  <si>
    <t>998725203</t>
  </si>
  <si>
    <t>Přesun hmot procentní pro zařizovací předměty v objektech v přes 12 do 24 m</t>
  </si>
  <si>
    <t>-2007880595</t>
  </si>
  <si>
    <t>741</t>
  </si>
  <si>
    <t>Elektroinstalace - silnoproud</t>
  </si>
  <si>
    <t>193</t>
  </si>
  <si>
    <t>741112041</t>
  </si>
  <si>
    <t>Montáž krabice nástěnná kovová čtyřhranná 100x100 mm</t>
  </si>
  <si>
    <t>-249550594</t>
  </si>
  <si>
    <t>ozn. 13n nový stav</t>
  </si>
  <si>
    <t>5+1 "dvorní trakt</t>
  </si>
  <si>
    <t>34571486</t>
  </si>
  <si>
    <t>krabice v uzavřeném provedení Al s krytím IP 54 čtvercová 100x100mm tři vývodky M20</t>
  </si>
  <si>
    <t>2132954719</t>
  </si>
  <si>
    <t>195</t>
  </si>
  <si>
    <t>74131R01</t>
  </si>
  <si>
    <t>Demontáž elektroinstalačních krabic rozvodných</t>
  </si>
  <si>
    <t>1978717624</t>
  </si>
  <si>
    <t>ozn. 27 bourání</t>
  </si>
  <si>
    <t>5+1 "dvorní trakt, zázemí tělocvičny, dveře vedle průchodu</t>
  </si>
  <si>
    <t>741372063</t>
  </si>
  <si>
    <t>Montáž svítidlo LED exteriérové přisazené nástěnné hranaté nebo kruhové se zapojením vodičů</t>
  </si>
  <si>
    <t>772293196</t>
  </si>
  <si>
    <t>ozn. 14n nový stav</t>
  </si>
  <si>
    <t>2 "průchod do dvora</t>
  </si>
  <si>
    <t>197</t>
  </si>
  <si>
    <t>34845004</t>
  </si>
  <si>
    <t>svítidlo exteriérové nástěnné přisazené LED 600-1000lm</t>
  </si>
  <si>
    <t>-767195597</t>
  </si>
  <si>
    <t>741374844</t>
  </si>
  <si>
    <t>Demontáž svítidla interiérového se standardní paticí přisazeného nástěnného do 0,09 m2 se zachováním funkčnosti</t>
  </si>
  <si>
    <t>-949360051</t>
  </si>
  <si>
    <t>ozn. 28 bourání</t>
  </si>
  <si>
    <t>2 "průchod do dvorního traktu</t>
  </si>
  <si>
    <t>199</t>
  </si>
  <si>
    <t>7414200R1</t>
  </si>
  <si>
    <t>Montáž a dodávka hromosvodu - svodových vodičů, podpěr, držáků a svorek, ochranných úhelníků</t>
  </si>
  <si>
    <t>-859177134</t>
  </si>
  <si>
    <t>ozn. 6n nový stav</t>
  </si>
  <si>
    <t>3+4+2+13,5 "dvorní trakt</t>
  </si>
  <si>
    <t>7414200R2</t>
  </si>
  <si>
    <t>Oprava hromosvodu - narovnání svodových vodičů, výměna podpěr, držáků a svorek, nátěr vodičů a ochranný úhelníků</t>
  </si>
  <si>
    <t>772203405</t>
  </si>
  <si>
    <t>ozn. 15n nový stav</t>
  </si>
  <si>
    <t>13,5*3 "jižní uliční fasáda</t>
  </si>
  <si>
    <t>13,5 "východní uliční fasáda</t>
  </si>
  <si>
    <t>201</t>
  </si>
  <si>
    <t>7414209.01</t>
  </si>
  <si>
    <t>Demontáž hromosvodu - svodových vodičů, podpěr, držáků a svorek, jímacích tyčí, ochranných úhelníků</t>
  </si>
  <si>
    <t>378063485</t>
  </si>
  <si>
    <t>Poznámka k položce:_x000D_
v případě poškození výměna svodného drátu</t>
  </si>
  <si>
    <t>ozn. 15 bourání</t>
  </si>
  <si>
    <t>202</t>
  </si>
  <si>
    <t>998741203</t>
  </si>
  <si>
    <t>Přesun hmot procentní pro silnoproud v objektech v do 24 m</t>
  </si>
  <si>
    <t>-2053153385</t>
  </si>
  <si>
    <t>761</t>
  </si>
  <si>
    <t>Konstrukce prosvětlovací</t>
  </si>
  <si>
    <t>203</t>
  </si>
  <si>
    <t>761111113</t>
  </si>
  <si>
    <t>Stěna zděná ze skleněných tvárnic 190x190x80 mm bezbarvých lesklých dezén vlna</t>
  </si>
  <si>
    <t>2061488417</t>
  </si>
  <si>
    <t>2,15*1,8*3 "O131, tělocvična</t>
  </si>
  <si>
    <t>204</t>
  </si>
  <si>
    <t>998761203</t>
  </si>
  <si>
    <t>Přesun hmot procentní pro konstrukce sklobetonové v objektech v do 24 m</t>
  </si>
  <si>
    <t>-133367691</t>
  </si>
  <si>
    <t>762</t>
  </si>
  <si>
    <t>Konstrukce tesařské</t>
  </si>
  <si>
    <t>205</t>
  </si>
  <si>
    <t>7623329.01</t>
  </si>
  <si>
    <t>Protažení střechyo 200mm hranoly, latěmi nebo prkny s podbitím OSB deskami včetně povrchové úpravy</t>
  </si>
  <si>
    <t>-445734797</t>
  </si>
  <si>
    <t>pozn. 3</t>
  </si>
  <si>
    <t>16,5+9,25+2,2 "tělocvična, nářaďovna (protažení přes KZS)</t>
  </si>
  <si>
    <t>206</t>
  </si>
  <si>
    <t>762341.01</t>
  </si>
  <si>
    <t>Výměna bednění střech z OSB desek do 30%</t>
  </si>
  <si>
    <t>223417470</t>
  </si>
  <si>
    <t>207</t>
  </si>
  <si>
    <t>76252.01</t>
  </si>
  <si>
    <t>Revizní dřevěná podlaha (nosná konstrukce + konstrukce podlahy z prken)</t>
  </si>
  <si>
    <t>1923529031</t>
  </si>
  <si>
    <t>875 "pro přístup k VZT a výlezům</t>
  </si>
  <si>
    <t>208</t>
  </si>
  <si>
    <t>76252291.1</t>
  </si>
  <si>
    <t>Demontáž a montáž doplnění části záklopu nebo podlah hrubými prkny tl do 32 mm</t>
  </si>
  <si>
    <t>-665361700</t>
  </si>
  <si>
    <t>841,7*0,5 "SKL111, vyspravení do 50%</t>
  </si>
  <si>
    <t>51,08*0,5 "SKL113, vyspravení do 50%</t>
  </si>
  <si>
    <t>209</t>
  </si>
  <si>
    <t>60511120</t>
  </si>
  <si>
    <t>řezivo stavební prkna prismovaná středová tl 25(32)mm dl 2-5m</t>
  </si>
  <si>
    <t>-518992454</t>
  </si>
  <si>
    <t>Poznámka k položce:_x000D_
ztratné 8%</t>
  </si>
  <si>
    <t>841,7*0,5*0,025 "SKL111, vyspravení do 50%</t>
  </si>
  <si>
    <t>51,08*0,5*0,025 "SKL113, vyspravení do 50%</t>
  </si>
  <si>
    <t>11,16*1,08 'Přepočtené koeficientem množství</t>
  </si>
  <si>
    <t>210</t>
  </si>
  <si>
    <t>998762203</t>
  </si>
  <si>
    <t>Přesun hmot procentní pro kce tesařské v objektech v do 24 m</t>
  </si>
  <si>
    <t>-327225159</t>
  </si>
  <si>
    <t>763</t>
  </si>
  <si>
    <t>Konstrukce suché výstavby</t>
  </si>
  <si>
    <t>211</t>
  </si>
  <si>
    <t>763121211</t>
  </si>
  <si>
    <t>SDK stěna předsazená deska 1xA tl 12,5 mm lepené celoplošně bez nosné kce</t>
  </si>
  <si>
    <t>1115177699</t>
  </si>
  <si>
    <t>212</t>
  </si>
  <si>
    <t>763131411</t>
  </si>
  <si>
    <t>SDK podhled desky 1xA 12,5 bez izolace dvouvrstvá spodní kce profil CD+UD</t>
  </si>
  <si>
    <t>557115394</t>
  </si>
  <si>
    <t>5,1*3 "HB chodba, schodiště</t>
  </si>
  <si>
    <t>6,2*5,05+21,45 "HB 23 učebna FIP</t>
  </si>
  <si>
    <t>5,95*2,95 "schodiště u kabinetu S 3b</t>
  </si>
  <si>
    <t>213</t>
  </si>
  <si>
    <t>763131431</t>
  </si>
  <si>
    <t>SDK podhled deska 1xDF 12,5 bez izolace dvouvrstvá spodní kce profil CD+UD REI do 90</t>
  </si>
  <si>
    <t>-1191541220</t>
  </si>
  <si>
    <t>Poznámka k položce:_x000D_
zajištění větracích otvorů</t>
  </si>
  <si>
    <t>9,1*1,75 "SKL112</t>
  </si>
  <si>
    <t>15,6*9,8 "SKL116</t>
  </si>
  <si>
    <t>214</t>
  </si>
  <si>
    <t>763131471</t>
  </si>
  <si>
    <t>SDK podhled deska 1xDFH2 12,5 bez izolace dvouvrstvá spodní kce profil CD+UD REI do 120</t>
  </si>
  <si>
    <t>-631762982</t>
  </si>
  <si>
    <t>45,81 "SKL113</t>
  </si>
  <si>
    <t>215</t>
  </si>
  <si>
    <t>763131721</t>
  </si>
  <si>
    <t>SDK podhled skoková změna v do 0,5 m</t>
  </si>
  <si>
    <t>-219722629</t>
  </si>
  <si>
    <t>3.NP, ukončení podhledu</t>
  </si>
  <si>
    <t>3 "HB chodba, schodiště</t>
  </si>
  <si>
    <t>2,95 "schodiště u kabinetu S 3b</t>
  </si>
  <si>
    <t>216</t>
  </si>
  <si>
    <t>763131751</t>
  </si>
  <si>
    <t>Montáž parotěsné zábrany do SDK podhledu</t>
  </si>
  <si>
    <t>-350037498</t>
  </si>
  <si>
    <t>217</t>
  </si>
  <si>
    <t>28329274</t>
  </si>
  <si>
    <t>fólie PE vyztužená pro parotěsnou vrstvu (reakce na oheň - třída E) 110g/m2</t>
  </si>
  <si>
    <t>-306555569</t>
  </si>
  <si>
    <t>152,88*1,1 'Přepočtené koeficientem množství</t>
  </si>
  <si>
    <t>218</t>
  </si>
  <si>
    <t>763131752</t>
  </si>
  <si>
    <t>Montáž jedné vrstvy tepelné izolace do SDK podhledu</t>
  </si>
  <si>
    <t>-663324073</t>
  </si>
  <si>
    <t>219</t>
  </si>
  <si>
    <t>6315214.1</t>
  </si>
  <si>
    <t>pás tepelně izolační univerzální λ=0,036 tl 260mm</t>
  </si>
  <si>
    <t>847837586</t>
  </si>
  <si>
    <t>152,88*1,05 'Přepočtené koeficientem množství</t>
  </si>
  <si>
    <t>220</t>
  </si>
  <si>
    <t>763131821</t>
  </si>
  <si>
    <t>Demontáž SDK podhledu s dvouvrstvou nosnou kcí z ocelových profilů opláštění jednoduché</t>
  </si>
  <si>
    <t>507422916</t>
  </si>
  <si>
    <t>ozn. 7</t>
  </si>
  <si>
    <t>45,8 "sociální zázemí</t>
  </si>
  <si>
    <t>221</t>
  </si>
  <si>
    <t>763135101</t>
  </si>
  <si>
    <t>Montáž SDK kazetového podhledu z kazet 600x600 mm na zavěšenou viditelnou nosnou konstrukci</t>
  </si>
  <si>
    <t>-1586538613</t>
  </si>
  <si>
    <t>6,05*4,75 "HB 12 kancelář</t>
  </si>
  <si>
    <t>9,25*6,15 "HB 13 sborovna</t>
  </si>
  <si>
    <t>6,15*2,3 "HB14 kancelář</t>
  </si>
  <si>
    <t>6,15*2,55 "HB 15 kancelář</t>
  </si>
  <si>
    <t>222</t>
  </si>
  <si>
    <t>59030570</t>
  </si>
  <si>
    <t>podhled kazetový bez děrování viditelný rastr tl 10mm 600x600mm</t>
  </si>
  <si>
    <t>510834722</t>
  </si>
  <si>
    <t>115,454*1,05 'Přepočtené koeficientem množství</t>
  </si>
  <si>
    <t>223</t>
  </si>
  <si>
    <t>763164531</t>
  </si>
  <si>
    <t>SDK obklad kcí tvaru L š do 0,8 m desky 1xA 12,5</t>
  </si>
  <si>
    <t>-1510709104</t>
  </si>
  <si>
    <t>zákryty VZT potrubí, ÚT</t>
  </si>
  <si>
    <t>3,6-0,3 "S 5 učebna (400x300mm)</t>
  </si>
  <si>
    <t>3,6 "S 4 učebna (300x150mm)</t>
  </si>
  <si>
    <t>10,3"HB chodba (300x300mm)</t>
  </si>
  <si>
    <t>4,6+2 "HB 23 učebna FIP (300x300mm)</t>
  </si>
  <si>
    <t>11,95 "chodba podél učeben HB 25, HB 26 (300x300mm)</t>
  </si>
  <si>
    <t>8,7+1,5 "chodba podél učeben S 1, S 2 (300x300mm)</t>
  </si>
  <si>
    <t>3,75 "učebna S 1 (300x150mm)</t>
  </si>
  <si>
    <t>224</t>
  </si>
  <si>
    <t>763164551</t>
  </si>
  <si>
    <t>SDK obklad kcí tvaru L š přes 0,8 m desky 1xA 12,5</t>
  </si>
  <si>
    <t>306125347</t>
  </si>
  <si>
    <t>Poznámka k položce:_x000D_
průměrná výška zákrytů 30cm_x000D_
včetně případných úprav stávajících podhledů</t>
  </si>
  <si>
    <t>zákryty VZT potrubí</t>
  </si>
  <si>
    <t>6,94*(0,75+0,3)+5,5*(0,5+0,3)+0,75*0,5 "HB  1 učebna</t>
  </si>
  <si>
    <t>6,4*(1,2+0,3) "HB 2 učebna</t>
  </si>
  <si>
    <t>5,35*(0,86+0,3) "S 10 učebna</t>
  </si>
  <si>
    <t>4,75*(0,85+0,3)+0,85*0,3 "S 17 knihovna</t>
  </si>
  <si>
    <t>6*(1+0,3) "HB 7 učebna</t>
  </si>
  <si>
    <t>2,3*(0,55+0,3) "HB 6 kabinet</t>
  </si>
  <si>
    <t>(5,45+2,55)*(0,55+0,3)+0,55*0,55+0,55*0,3 "HB 5 učebna</t>
  </si>
  <si>
    <t>3,6*(0,8+0,9)+6,4*(0,9+0,3) "HB 8  učebna</t>
  </si>
  <si>
    <t>5,95*(1,2+0,3)+8,2*(0,75+0,3)+1,2*0,75 "HB 9 učebna</t>
  </si>
  <si>
    <t>6,2*(0,9+0,3) "HB 10 učebna</t>
  </si>
  <si>
    <t>6,2*(0,76+0,3) "HB 11 jazyková učebna</t>
  </si>
  <si>
    <t>(3,6-0,3)*(0,55+0,55)+5,05*(0,95+0,3)+6,2*(0,45+0,3)+0,95*0,45 "S 6 jazyková učebna</t>
  </si>
  <si>
    <t>4*(0,85+0,3) "S 7 kabinet</t>
  </si>
  <si>
    <t>6*(1,05*0,3) "S 5 učebna</t>
  </si>
  <si>
    <t>6*(1,2+0,3) "S 4 učebna</t>
  </si>
  <si>
    <t>5,4*(0,9+0,3)+5,25*(0,65+0,3)+0,9*0,65 "HB 16 ředitelna</t>
  </si>
  <si>
    <t>(3,6-0,3)*(0,62+0,55) "HB14 kancelář</t>
  </si>
  <si>
    <t>(3,65-0,3)*(0,9*0,8)+5,45*(0,55+0,3)+6,9+(0,95+0,3)+0,95*0,55 "HB 19 učebna</t>
  </si>
  <si>
    <t>6,7*(1,15+0,3) "HB 20 učebna</t>
  </si>
  <si>
    <t>5,75*(0,5+0,3)+5*(0,45+0,3)+0,5*0,45 "HB 21 jazyková učebna</t>
  </si>
  <si>
    <t>(3,65-0,3)*(0,5+0,5) "HB 23 učebna FIP</t>
  </si>
  <si>
    <t>6,2*(0,45+0,3)+5,05*(0,95+0,3)+0,95*0,45+(3,75-0,3)*(0,55+0,55) "S 3 jazyková učebna</t>
  </si>
  <si>
    <t>4*(0,85+0,3) "S 3b kabinet</t>
  </si>
  <si>
    <t>6*(1,05+0,3)+(3,75-0,3)*(0,55+0,55) "S 2 učebna</t>
  </si>
  <si>
    <t>6*(1,2+0,3)+(3,75-0,3)*(0,9+0,85) "učebna S 1</t>
  </si>
  <si>
    <t xml:space="preserve">7,65*(0,9+0,3)+5,25*(1,1+0,3)+1,1*0,9 "HB 26 učebna </t>
  </si>
  <si>
    <t>11,25*(0,55+0,3)+5,6*(0,65+0,3)+0,65*0,55 "HB 25 učebna</t>
  </si>
  <si>
    <t>225</t>
  </si>
  <si>
    <t>763164631</t>
  </si>
  <si>
    <t>SDK obklad kcí tvaru U š do 1,2 m desky 1xA 12,5</t>
  </si>
  <si>
    <t>1125278080</t>
  </si>
  <si>
    <t>Poznámka k položce:_x000D_
včetně případných úprav stávajících podhledů</t>
  </si>
  <si>
    <t>zákryt potrubí ÚT</t>
  </si>
  <si>
    <t>3,6 "S 8 sklad, (0,65x3,6m)</t>
  </si>
  <si>
    <t>4,1 "chodba U schodiště (0,9x4,1m)</t>
  </si>
  <si>
    <t>226</t>
  </si>
  <si>
    <t>763164651</t>
  </si>
  <si>
    <t>SDK obklad kcí tvaru U š přes 1,2 m desky 1xA 12,5</t>
  </si>
  <si>
    <t>-990650880</t>
  </si>
  <si>
    <t>(3,6-0,3)*(0,5*2+0,4) "HB 13 sborovna</t>
  </si>
  <si>
    <t>227</t>
  </si>
  <si>
    <t>998763403</t>
  </si>
  <si>
    <t>Přesun hmot procentní pro sádrokartonové konstrukce v objektech v do 24 m</t>
  </si>
  <si>
    <t>717008942</t>
  </si>
  <si>
    <t>764</t>
  </si>
  <si>
    <t>Konstrukce klempířské</t>
  </si>
  <si>
    <t>228</t>
  </si>
  <si>
    <t>76400.01</t>
  </si>
  <si>
    <t>Prostup pro VZT potrubí do 1m2 střešní konstrukcí včetně oplechování a utěsnění prostupu</t>
  </si>
  <si>
    <t>-1583339085</t>
  </si>
  <si>
    <t>4 "střecha</t>
  </si>
  <si>
    <t>229</t>
  </si>
  <si>
    <t>7640009.01</t>
  </si>
  <si>
    <t>Zhotovení otvoru v plechové krytině a krovu se zpětným zapravením</t>
  </si>
  <si>
    <t>198964282</t>
  </si>
  <si>
    <t>4*4*2 "pro umístění VZT</t>
  </si>
  <si>
    <t>230</t>
  </si>
  <si>
    <t>764001821</t>
  </si>
  <si>
    <t>Demontáž krytiny ze svitků nebo tabulí do suti</t>
  </si>
  <si>
    <t>476268089</t>
  </si>
  <si>
    <t>101,13 "ozn. 9, 2.NP zázemí tělocvičny, nářaďovna</t>
  </si>
  <si>
    <t>231</t>
  </si>
  <si>
    <t>764001881</t>
  </si>
  <si>
    <t>Demontáž nároží z hřebenáčů do suti</t>
  </si>
  <si>
    <t>-85779032</t>
  </si>
  <si>
    <t>7,6 "ozn. 9, 2.NP tělocvička, nářaďovna</t>
  </si>
  <si>
    <t>232</t>
  </si>
  <si>
    <t>764002821</t>
  </si>
  <si>
    <t>Demontáž střešního výlezu do suti</t>
  </si>
  <si>
    <t>1735838888</t>
  </si>
  <si>
    <t>1 "v místě prostupu VZT potrubí nad střechu, východ</t>
  </si>
  <si>
    <t>233</t>
  </si>
  <si>
    <t>764002841</t>
  </si>
  <si>
    <t>Demontáž oplechování horních ploch zdí a nadezdívek do suti</t>
  </si>
  <si>
    <t>1977006451</t>
  </si>
  <si>
    <t>16,5+18,5+7,05 "tělocvična, zázemí, nářaďovna</t>
  </si>
  <si>
    <t>234</t>
  </si>
  <si>
    <t>764002851</t>
  </si>
  <si>
    <t>Demontáž oplechování parapetů do suti</t>
  </si>
  <si>
    <t>-1540353852</t>
  </si>
  <si>
    <t>ozn. 17 bourání</t>
  </si>
  <si>
    <t>1,5*4 "1.PP</t>
  </si>
  <si>
    <t>1,25*6+1,55+2,1*4 "uliční fasáda jih</t>
  </si>
  <si>
    <t>1,25*4+1,5*4+1,75*3 "uliční fasáda východ</t>
  </si>
  <si>
    <t>0,6+0,45+0,55+0,55*2+0,7+0,6*2+0,95+1,75+1,5*2+1,25*2+1,75+1,45*4+1,75+1,5*3+1,85*3+2,25*3 "dvorní trakt</t>
  </si>
  <si>
    <t>1,25*6+1,15+1,9*6 "uliční fasáda jih</t>
  </si>
  <si>
    <t>1,25*4+1,5*4+1,75*4 "uliční fasáda východ</t>
  </si>
  <si>
    <t>0,6+0,55+0,7+0,6*2+0,9+1,5*2+1,85+1,25*2+1,75+1,55+1,75+1,5*3+1,85*3+1,95 "dvorní trakt</t>
  </si>
  <si>
    <t>0,6+0,7+0,6*2+0,9+1,5+1,85+1,25*2+1,55+1,75+1,5*3+1,85*3+1,95+1,4 "dvorní trakt</t>
  </si>
  <si>
    <t>2,7</t>
  </si>
  <si>
    <t>235</t>
  </si>
  <si>
    <t>764002861</t>
  </si>
  <si>
    <t>Demontáž oplechování říms a ozdobných prvků do suti</t>
  </si>
  <si>
    <t>365264269</t>
  </si>
  <si>
    <t>ozn. 18 bourání</t>
  </si>
  <si>
    <t>92 "kordonová římsa</t>
  </si>
  <si>
    <t>236</t>
  </si>
  <si>
    <t>764004861</t>
  </si>
  <si>
    <t>Demontáž svodu do suti</t>
  </si>
  <si>
    <t>-970056000</t>
  </si>
  <si>
    <t>ozn. 10</t>
  </si>
  <si>
    <t>13,5*2 "východní uliční fasáda</t>
  </si>
  <si>
    <t>3,15+2,9+2,6*2+13,85*3 "dvorní trakt</t>
  </si>
  <si>
    <t>237</t>
  </si>
  <si>
    <t>764212666</t>
  </si>
  <si>
    <t>Oplechování rovné okapové hrany z Pz s povrchovou úpravou rš 500 mm</t>
  </si>
  <si>
    <t>-797636818</t>
  </si>
  <si>
    <t>8 "hlavní střecha</t>
  </si>
  <si>
    <t>238</t>
  </si>
  <si>
    <t>7642146R1</t>
  </si>
  <si>
    <t>Oplechování horních ploch a atik bez rohů z Pz s povrch úpravou mechanicky kotvené rš 670 mm</t>
  </si>
  <si>
    <t>-64672188</t>
  </si>
  <si>
    <t>ozn. K105</t>
  </si>
  <si>
    <t>44 "tělocvična, nářaďovna</t>
  </si>
  <si>
    <t>239</t>
  </si>
  <si>
    <t>764216604</t>
  </si>
  <si>
    <t>Oplechování rovných parapetů mechanicky kotvené z Pz s povrchovou úpravou rš 330 mm</t>
  </si>
  <si>
    <t>-1032383539</t>
  </si>
  <si>
    <t>ozn. K101</t>
  </si>
  <si>
    <t>211,7 "okna</t>
  </si>
  <si>
    <t>240</t>
  </si>
  <si>
    <t>76421860R</t>
  </si>
  <si>
    <t>Oplechování rovné římsy mechanicky kotvené z Pz s upraveným povrchem rš 450 mm</t>
  </si>
  <si>
    <t>-1142496103</t>
  </si>
  <si>
    <t>ozn. K102</t>
  </si>
  <si>
    <t>241</t>
  </si>
  <si>
    <t>764218647</t>
  </si>
  <si>
    <t>Příplatek k cenám rovné římsy za zvýšenou pracnost provedení rohu nebo koutu rš přes 400 mm</t>
  </si>
  <si>
    <t>1070153015</t>
  </si>
  <si>
    <t>kordonová římsa</t>
  </si>
  <si>
    <t>1+4*2 "jižní a východní uliční fasáda</t>
  </si>
  <si>
    <t>242</t>
  </si>
  <si>
    <t>7643126R1</t>
  </si>
  <si>
    <t>Spodní lemování rovných zdí střech s krytinou prejzovou nebo vlnitou z Pz s povrch úpravou rš 330 mm</t>
  </si>
  <si>
    <t>-1778348768</t>
  </si>
  <si>
    <t>41,5 "ozn. K106, tělocvična, zázemí, nářaďovna</t>
  </si>
  <si>
    <t>243</t>
  </si>
  <si>
    <t>764312662</t>
  </si>
  <si>
    <t>Příplatek za kotvení lemování zdí z Pz s povrchovou úpravou do zatepleného podkladu</t>
  </si>
  <si>
    <t>1348186865</t>
  </si>
  <si>
    <t>244</t>
  </si>
  <si>
    <t>764511602</t>
  </si>
  <si>
    <t>Žlab podokapní půlkruhový z Pz s povrchovou úpravou rš 330 mm</t>
  </si>
  <si>
    <t>-1345937828</t>
  </si>
  <si>
    <t>38 "ozn. K104, dvorní trakt</t>
  </si>
  <si>
    <t>245</t>
  </si>
  <si>
    <t>764511643</t>
  </si>
  <si>
    <t>Kotlík oválný (trychtýřový) pro podokapní žlaby z Pz s povrchovou úpravou 330/120 mm</t>
  </si>
  <si>
    <t>1485752142</t>
  </si>
  <si>
    <t>4 "K104, dvorní trakt</t>
  </si>
  <si>
    <t>246</t>
  </si>
  <si>
    <t>764518623</t>
  </si>
  <si>
    <t>Svody kruhové včetně objímek, kolen, odskoků z Pz s povrchovou úpravou průměru 120 mm</t>
  </si>
  <si>
    <t>783016916</t>
  </si>
  <si>
    <t>ozn. K103</t>
  </si>
  <si>
    <t>130,5 "jižní a východní uliční fasáda, dvorní trakt</t>
  </si>
  <si>
    <t>247</t>
  </si>
  <si>
    <t>998764203</t>
  </si>
  <si>
    <t>Přesun hmot procentní pro konstrukce klempířské v objektech v do 24 m</t>
  </si>
  <si>
    <t>645358913</t>
  </si>
  <si>
    <t>766</t>
  </si>
  <si>
    <t>Konstrukce truhlářské</t>
  </si>
  <si>
    <t>248</t>
  </si>
  <si>
    <t>766421812</t>
  </si>
  <si>
    <t>Demontáž truhlářského obložení podhledů z panelů plochy přes 1,5 m2</t>
  </si>
  <si>
    <t>1835656013</t>
  </si>
  <si>
    <t>15,6*9,8 "tělocvična, SKL116</t>
  </si>
  <si>
    <t>249</t>
  </si>
  <si>
    <t>766421822</t>
  </si>
  <si>
    <t>Demontáž truhlářského obložení podhledů podkladových roštů</t>
  </si>
  <si>
    <t>-886101270</t>
  </si>
  <si>
    <t>250</t>
  </si>
  <si>
    <t>76644182.1</t>
  </si>
  <si>
    <t>Demontáž parapetních desek dřevěných nebo plastových</t>
  </si>
  <si>
    <t>-4814637</t>
  </si>
  <si>
    <t>ozn. 20, 21 bourání</t>
  </si>
  <si>
    <t>2,1*4 "uliční fasáda jih</t>
  </si>
  <si>
    <t>1,5*2+1,75*3 "uliční fasáda východ</t>
  </si>
  <si>
    <t>1,85*3+1,5*2+1,75*3+2,25*3 "dvorní trakt</t>
  </si>
  <si>
    <t>1,9*6 "uliční fasáda jih</t>
  </si>
  <si>
    <t>1,5*4+1,75*4 "uliční fasáda východ</t>
  </si>
  <si>
    <t>1,85*4+1,5*2+1,25+1,75*2 "dvorní trakt</t>
  </si>
  <si>
    <t>2,1*6 "uliční fasáda jih</t>
  </si>
  <si>
    <t>1,85*4+1,5*2+1,25+1,6+1,75 "dvorní trakt</t>
  </si>
  <si>
    <t>251</t>
  </si>
  <si>
    <t>766621211</t>
  </si>
  <si>
    <t>Montáž dřevěných oken plochy přes 1 m2 otevíravých výšky do 1,5 m s rámem do zdiva</t>
  </si>
  <si>
    <t>-795824936</t>
  </si>
  <si>
    <t>1,45*1,45*4 "ozn. O113</t>
  </si>
  <si>
    <t>1,4*0,75 "ozn. O115</t>
  </si>
  <si>
    <t>0,9*1,25*2 "ozn. O118</t>
  </si>
  <si>
    <t>1,15*1,35 "ozn. O123</t>
  </si>
  <si>
    <t>1,2*1,45*4 "ozn. O125</t>
  </si>
  <si>
    <t>1,55*1,5 "ozn. 126</t>
  </si>
  <si>
    <t>2*1,5 "ozn. O138</t>
  </si>
  <si>
    <t>252</t>
  </si>
  <si>
    <t>611100.01</t>
  </si>
  <si>
    <t>okno dřevěné 1200 x 1450 mm otevíravé/sklopné trojsklo Uw 0,90 ozn. O125</t>
  </si>
  <si>
    <t>-1880522707</t>
  </si>
  <si>
    <t>4 "viz výpis oken</t>
  </si>
  <si>
    <t>253</t>
  </si>
  <si>
    <t>611100.20</t>
  </si>
  <si>
    <t>okno dřevěné 1450 x 1450 mm otevíravé/sklopné trojsklo Uw 0,90 ozn. O113</t>
  </si>
  <si>
    <t>-1826981482</t>
  </si>
  <si>
    <t>254</t>
  </si>
  <si>
    <t>611100.37</t>
  </si>
  <si>
    <t>okno dřevěné 1550 x 1500 mm otevíravé/sklopné trojsklo Uw 0,90 ozn. O126</t>
  </si>
  <si>
    <t>-312603389</t>
  </si>
  <si>
    <t>1 "viz výpis oken</t>
  </si>
  <si>
    <t>255</t>
  </si>
  <si>
    <t>611100.23</t>
  </si>
  <si>
    <t>okno dřevěné 1400 x 750 mm otevíravé/sklopné trojsklo Uw 0,90 ozn. O115</t>
  </si>
  <si>
    <t>1567168653</t>
  </si>
  <si>
    <t>256</t>
  </si>
  <si>
    <t>611100.33</t>
  </si>
  <si>
    <t>okno dřevěné 900 x 1250 mm otevíravé/sklopné trojsklo Uw 0,90 ozn. O118</t>
  </si>
  <si>
    <t>-185149977</t>
  </si>
  <si>
    <t>2 "viz výpis oken</t>
  </si>
  <si>
    <t>257</t>
  </si>
  <si>
    <t>611100.36</t>
  </si>
  <si>
    <t>okno dřevěné 1150 x 1350 mm otevíravé/sklopné trojsklo Uw 0,90 ozn. O123</t>
  </si>
  <si>
    <t>519517981</t>
  </si>
  <si>
    <t>258</t>
  </si>
  <si>
    <t>611100.41</t>
  </si>
  <si>
    <t>okno dřevěné 2000 x 1500 mm otevíravé/sklopné trojsklo Uw 0,90 ozn. O138</t>
  </si>
  <si>
    <t>-1827573152</t>
  </si>
  <si>
    <t>259</t>
  </si>
  <si>
    <t>766621212</t>
  </si>
  <si>
    <t>Montáž dřevěných oken plochy přes 1 m2 otevíravých výšky do 2,5 m s rámem do zdiva</t>
  </si>
  <si>
    <t>-1256555572</t>
  </si>
  <si>
    <t>viz výpis oken</t>
  </si>
  <si>
    <t>1,55*2,25*10 "ozn. O101</t>
  </si>
  <si>
    <t>1,25*2,25*8 "ozn. O102</t>
  </si>
  <si>
    <t>1,15*2,2*32 "ozn. O103</t>
  </si>
  <si>
    <t>1,85*2,2*16 "ozn. O104</t>
  </si>
  <si>
    <t>1,6*2,1*9 "ozn. O105</t>
  </si>
  <si>
    <t>1,05*2,1*3 "ozn. O108</t>
  </si>
  <si>
    <t>1,35*2,1*9 "ozn. O112</t>
  </si>
  <si>
    <t>1,6*1,6*2 "ozn. 117</t>
  </si>
  <si>
    <t>1,45*2,1*2 "ozn. O119</t>
  </si>
  <si>
    <t>1,25*2,1*4 "ozn. O120</t>
  </si>
  <si>
    <t>1,55*2,1 "ozn. O121</t>
  </si>
  <si>
    <t>2,15*1,8*3 "ozn. O131</t>
  </si>
  <si>
    <t>1,55*2,1*5 "ozn. O133</t>
  </si>
  <si>
    <t>1,55*2,15 "ozn. O134</t>
  </si>
  <si>
    <t>1,25*2,1*6 "ozn. O135</t>
  </si>
  <si>
    <t>1,15*2,1*2 "ozn. O136</t>
  </si>
  <si>
    <t>1,85*2,1 "ozn. O137</t>
  </si>
  <si>
    <t>260</t>
  </si>
  <si>
    <t>611100.02</t>
  </si>
  <si>
    <t>okno dřevěné 1850 x 2200 mm otevíravé/sklopné trojsklo Uw 0,90 ozn. O104</t>
  </si>
  <si>
    <t>1037921492</t>
  </si>
  <si>
    <t>16 "viz výpis oken</t>
  </si>
  <si>
    <t>261</t>
  </si>
  <si>
    <t>611100.03</t>
  </si>
  <si>
    <t>okno dřevěné 1250 x 2100 mm otevíravé/sklopné trojsklo Uw 0,90 ozn. O135</t>
  </si>
  <si>
    <t>1459280147</t>
  </si>
  <si>
    <t>6 "viz výpis oken</t>
  </si>
  <si>
    <t>262</t>
  </si>
  <si>
    <t>611100.35</t>
  </si>
  <si>
    <t>okno dřevěné 1150 x 2100 mm otevíravé/sklopné trojsklo Uw 0,90 ozn. O136</t>
  </si>
  <si>
    <t>-125192892</t>
  </si>
  <si>
    <t>263</t>
  </si>
  <si>
    <t>611100.26</t>
  </si>
  <si>
    <t>okno dřevěné 1150 x 2200 mm otevíravé/sklopné trojsklo Uw 0,90 ozn. O103</t>
  </si>
  <si>
    <t>-575289098</t>
  </si>
  <si>
    <t>32 "viz výpis oken</t>
  </si>
  <si>
    <t>264</t>
  </si>
  <si>
    <t>611100.04</t>
  </si>
  <si>
    <t>okno dřevěné 1550 x 2100 mm otevíravé/sklopné trojsklo Uw 0,90 ozn. O133</t>
  </si>
  <si>
    <t>179143103</t>
  </si>
  <si>
    <t>5 "viz výpis oken</t>
  </si>
  <si>
    <t>265</t>
  </si>
  <si>
    <t>611100.38</t>
  </si>
  <si>
    <t>okno dřevěné 1450 x 2100 mm otevíravé/sklopné trojsklo Uw 0,90 ozn. O119</t>
  </si>
  <si>
    <t>259943298</t>
  </si>
  <si>
    <t>266</t>
  </si>
  <si>
    <t>611100.05</t>
  </si>
  <si>
    <t>okno dřevěné 1500 x 2250 mm otevíravé/sklopné trojsklo Uw 0,90 ozn. O102</t>
  </si>
  <si>
    <t>-1751814431</t>
  </si>
  <si>
    <t>8 "viz výpis oken</t>
  </si>
  <si>
    <t>267</t>
  </si>
  <si>
    <t>611100.29</t>
  </si>
  <si>
    <t>okno dřevěné 1550 x 2150 mm otevíravé/sklopné trojsklo Uw 0,90 ozn. O134</t>
  </si>
  <si>
    <t>-679024335</t>
  </si>
  <si>
    <t>268</t>
  </si>
  <si>
    <t>611100.27</t>
  </si>
  <si>
    <t>okno dřevěné 1250 x 2100 mm půlkruh otevíravé/sklopné trojsklo Uw 0,90 ozn. O120</t>
  </si>
  <si>
    <t>1735493464</t>
  </si>
  <si>
    <t>269</t>
  </si>
  <si>
    <t>611100.06</t>
  </si>
  <si>
    <t>okno dřevěné 1750 x 2250 mm otevíravé/sklopné trojsklo Uw 0,90 ozn. O101</t>
  </si>
  <si>
    <t>-1451667161</t>
  </si>
  <si>
    <t>10 "viz výpis oken</t>
  </si>
  <si>
    <t>270</t>
  </si>
  <si>
    <t>611100.28</t>
  </si>
  <si>
    <t>okno dřevěné 1550 x 2100 mm půlkruh otevíravé/sklopné trojsklo Uw 0,90 ozn. O121</t>
  </si>
  <si>
    <t>-1083858933</t>
  </si>
  <si>
    <t>271</t>
  </si>
  <si>
    <t>611100.07</t>
  </si>
  <si>
    <t>okno dřevěné 1600 x 2100 mm otevíravé/sklopné trojsklo Uw 0,90 ozn. O105</t>
  </si>
  <si>
    <t>1392080840</t>
  </si>
  <si>
    <t>9 "viz výpis oken</t>
  </si>
  <si>
    <t>272</t>
  </si>
  <si>
    <t>611100.11</t>
  </si>
  <si>
    <t>okno dřevěné 1050 x 2100 mm otevíravé/sklopné trojsklo Uw 0,90 ozn. O108</t>
  </si>
  <si>
    <t>412692241</t>
  </si>
  <si>
    <t>3 "viz výpis oken</t>
  </si>
  <si>
    <t>273</t>
  </si>
  <si>
    <t>611100.22</t>
  </si>
  <si>
    <t>okno dřevěné 1350 x 2100 mm otevíravé/sklopné trojsklo Uw 0,90 ozn. O112</t>
  </si>
  <si>
    <t>-1004957581</t>
  </si>
  <si>
    <t>274</t>
  </si>
  <si>
    <t>611100.25</t>
  </si>
  <si>
    <t>okno dřevěné 2150 x 1800 mm otevíravé/sklopné trojsklo Uw 0,90 ozn. O131</t>
  </si>
  <si>
    <t>-1587353438</t>
  </si>
  <si>
    <t>275</t>
  </si>
  <si>
    <t>611100.30</t>
  </si>
  <si>
    <t>okno dřevěné 1850 x 2100 mm otevíravé/sklopné trojsklo Uw 0,90 ozn. O137</t>
  </si>
  <si>
    <t>1589992883</t>
  </si>
  <si>
    <t>276</t>
  </si>
  <si>
    <t>611100.32</t>
  </si>
  <si>
    <t>okno dřevěné 1600 x 1600 mm otevíravé/sklopné trojsklo Uw 0,90 ozn. O117</t>
  </si>
  <si>
    <t>322794990</t>
  </si>
  <si>
    <t>277</t>
  </si>
  <si>
    <t>766621213</t>
  </si>
  <si>
    <t>Montáž dřevěných oken plochy přes 1 m2 otevíravých výšky přes 2,5 m s rámem do zdiva</t>
  </si>
  <si>
    <t>87239900</t>
  </si>
  <si>
    <t>2,05*2,55*3 "ozn. O116</t>
  </si>
  <si>
    <t>1,85*3,05 "ozn. O122</t>
  </si>
  <si>
    <t>278</t>
  </si>
  <si>
    <t>611100.24</t>
  </si>
  <si>
    <t>okno dřevěné 2050 x 2550 mm otevíravé/sklopné trojsklo Uw 0,90 ozn. O116</t>
  </si>
  <si>
    <t>1454925150</t>
  </si>
  <si>
    <t>279</t>
  </si>
  <si>
    <t>611100.31</t>
  </si>
  <si>
    <t>okno dřevěné 1850 x 3050 mm otevíravé/sklopné trojsklo Uw 0,90 ozn. O122</t>
  </si>
  <si>
    <t>-668869506</t>
  </si>
  <si>
    <t>280</t>
  </si>
  <si>
    <t>766621622</t>
  </si>
  <si>
    <t>Montáž dřevěných oken plochy do 1 m2 zdvojených otevíravých do zdiva</t>
  </si>
  <si>
    <t>-1955420140</t>
  </si>
  <si>
    <t>1 "ozn. O106</t>
  </si>
  <si>
    <t>9 "ozn. O107</t>
  </si>
  <si>
    <t>2 "ozn. O109</t>
  </si>
  <si>
    <t>2 "ozn. O110</t>
  </si>
  <si>
    <t>1 "ozn. O111</t>
  </si>
  <si>
    <t>2 "ozn. O114</t>
  </si>
  <si>
    <t>2 "ozn. O124</t>
  </si>
  <si>
    <t>1 "ozn. O132</t>
  </si>
  <si>
    <t>281</t>
  </si>
  <si>
    <t>611100.09</t>
  </si>
  <si>
    <t>okno dřevěné 750 x 1200 mm otevíravé/sklopné trojsklo Uw 0,90 ozn. O106</t>
  </si>
  <si>
    <t>-1180119876</t>
  </si>
  <si>
    <t>282</t>
  </si>
  <si>
    <t>611100.10</t>
  </si>
  <si>
    <t>okno dřevěné 600 x 1200 mm otevíravé/sklopné trojsklo Uw 0,90 ozn. O107</t>
  </si>
  <si>
    <t>-1750786720</t>
  </si>
  <si>
    <t>283</t>
  </si>
  <si>
    <t>611100.13</t>
  </si>
  <si>
    <t>okno dřevěné 450 x 950 mm otevíravé/sklopné trojsklo Uw 0,90 ozn. O109</t>
  </si>
  <si>
    <t>215861694</t>
  </si>
  <si>
    <t>284</t>
  </si>
  <si>
    <t>611100.14</t>
  </si>
  <si>
    <t>okno dřevěné 550 x 800 mm otevíravé/sklopné trojsklo Uw 0,90 ozn. O110</t>
  </si>
  <si>
    <t>-1343920717</t>
  </si>
  <si>
    <t>285</t>
  </si>
  <si>
    <t>611100.19</t>
  </si>
  <si>
    <t>okno dřevěné 550 x 550 mm otevíravé/sklopné trojsklo Uw 0,90 ozn. O114</t>
  </si>
  <si>
    <t>499112009</t>
  </si>
  <si>
    <t>286</t>
  </si>
  <si>
    <t>611100.40</t>
  </si>
  <si>
    <t>okno dřevěné 600 x 550 mm otevíravé/sklopné trojsklo Uw 0,90 ozn. O132</t>
  </si>
  <si>
    <t>-1509301728</t>
  </si>
  <si>
    <t>287</t>
  </si>
  <si>
    <t>611100.21</t>
  </si>
  <si>
    <t>okno dřevěné 550 x 1050 mm otevíravé/sklopné trojsklo Uw 0,90 ozn. O111</t>
  </si>
  <si>
    <t>1760281339</t>
  </si>
  <si>
    <t>288</t>
  </si>
  <si>
    <t>611100.39</t>
  </si>
  <si>
    <t>okno dřevěné 550 x 1100 mm otevíravé/sklopné trojsklo Uw 0,90 ozn. O124</t>
  </si>
  <si>
    <t>-1449773174</t>
  </si>
  <si>
    <t>289</t>
  </si>
  <si>
    <t>7666217.01</t>
  </si>
  <si>
    <t>Montáž a dodávka přístušenství oken - pákový ovladač otevírání okna</t>
  </si>
  <si>
    <t>-2103054382</t>
  </si>
  <si>
    <t>pozn. 1</t>
  </si>
  <si>
    <t>3 "O107, dvorní trakt</t>
  </si>
  <si>
    <t>2 "O114, dvorní trakt</t>
  </si>
  <si>
    <t>3 "O113, dvorní trakt</t>
  </si>
  <si>
    <t>1 "O115, dvorní trakt</t>
  </si>
  <si>
    <t>3 "O116, dvorní trakt</t>
  </si>
  <si>
    <t>1 "O117, dvorní trakt</t>
  </si>
  <si>
    <t>1 "O118, dvorní trakt</t>
  </si>
  <si>
    <t>1 "O126, dvorní trakt</t>
  </si>
  <si>
    <t>290</t>
  </si>
  <si>
    <t>766629214</t>
  </si>
  <si>
    <t>Příplatek k montáži oken rovné ostění připojovací spára do 15 mm - páska</t>
  </si>
  <si>
    <t>1716878423</t>
  </si>
  <si>
    <t>(1,55*2+2,25*2)*10 "O101</t>
  </si>
  <si>
    <t>(1,25*2+2,25*2)*8 "O102</t>
  </si>
  <si>
    <t>(1,15*2+2,2*2)*32 "O103</t>
  </si>
  <si>
    <t>(1,85*2+2,2*2)*16 "O104</t>
  </si>
  <si>
    <t>(1,6*2+2,1*2)*9 "O105</t>
  </si>
  <si>
    <t>(0,75*2+1,2*2) "O106</t>
  </si>
  <si>
    <t>(0,6*2+1,2*2)*9 "O107</t>
  </si>
  <si>
    <t>(1,05*2+2,1*2)*3 "O108</t>
  </si>
  <si>
    <t>(0,45*2+0,95*2)*2 "O109</t>
  </si>
  <si>
    <t>(0,55*2+0,8*2)*2 "O110</t>
  </si>
  <si>
    <t>(0,55*2+1,05*2) "O111</t>
  </si>
  <si>
    <t>(1,35*2+2,1*2)*9 "O112</t>
  </si>
  <si>
    <t>(1,45*2+1,45*2)*4 "O113</t>
  </si>
  <si>
    <t>(0,55*2+0,55*2)*2 "O114</t>
  </si>
  <si>
    <t>(1,4*2+0,75*2) "O115</t>
  </si>
  <si>
    <t>(2,05*2+2,55*2)*3 "O116</t>
  </si>
  <si>
    <t>(1,6*2+1,6*2)*2 "O117</t>
  </si>
  <si>
    <t>(0,9*2+1,25*2)*2 "O118</t>
  </si>
  <si>
    <t>(1,45*2+2,1*2)*2 "O119</t>
  </si>
  <si>
    <t>(1,25*2+2,1*2)*4 "O120</t>
  </si>
  <si>
    <t>(1,55*2+2,1*2) "O121</t>
  </si>
  <si>
    <t>(1,85*2+3,05*2) "O122</t>
  </si>
  <si>
    <t>(1,15*2+1,35*2) "O123</t>
  </si>
  <si>
    <t>(0,55*2+1,1*2)*2 "O124</t>
  </si>
  <si>
    <t>(1,2*2+1,45*2)*4 "O125</t>
  </si>
  <si>
    <t>(1,55*2+1,5*2) "O126</t>
  </si>
  <si>
    <t>(2,15*2+1,8*2)*3 "O131</t>
  </si>
  <si>
    <t>(0,6*2+0,55*2) "O132</t>
  </si>
  <si>
    <t>(1,55*2+2,1*2)*5 "O133</t>
  </si>
  <si>
    <t>(1,55*2+2,15*2) "O134</t>
  </si>
  <si>
    <t>(1,25*2+2,1*2)*6 "O135</t>
  </si>
  <si>
    <t>(1,15*2+2,1*2)*2 "O136</t>
  </si>
  <si>
    <t>(1,85*2+2,1*2) "O137</t>
  </si>
  <si>
    <t>(2*2+1,5*2) "O138</t>
  </si>
  <si>
    <t>291</t>
  </si>
  <si>
    <t>766660002</t>
  </si>
  <si>
    <t>Montáž dveřních křídel otvíravých jednokřídlových š přes 0,8 m do ocelové zárubně</t>
  </si>
  <si>
    <t>323956803</t>
  </si>
  <si>
    <t>292</t>
  </si>
  <si>
    <t>61162087</t>
  </si>
  <si>
    <t>dveře jednokřídlé dřevotřískové povrch laminátový plné 900x1970-2100mm</t>
  </si>
  <si>
    <t>-1461637149</t>
  </si>
  <si>
    <t>293</t>
  </si>
  <si>
    <t>766660729</t>
  </si>
  <si>
    <t>Montáž dveřního interiérového kování - štítku s klikou</t>
  </si>
  <si>
    <t>1336921282</t>
  </si>
  <si>
    <t>294</t>
  </si>
  <si>
    <t>54914123</t>
  </si>
  <si>
    <t>kování rozetové klika/klika</t>
  </si>
  <si>
    <t>-1107769179</t>
  </si>
  <si>
    <t>295</t>
  </si>
  <si>
    <t>7666619.01</t>
  </si>
  <si>
    <t>Repase dveří dřevěných dvoukřídlých 1450x3150mm včetně rámu, skleněné výplně, kování, závěsů, okopového plechu apod. ozn. D101</t>
  </si>
  <si>
    <t>1187990825</t>
  </si>
  <si>
    <t>1 "1.NP, východní uliční fasáda</t>
  </si>
  <si>
    <t>296</t>
  </si>
  <si>
    <t>766691914</t>
  </si>
  <si>
    <t>Vyvěšení nebo zavěšení dřevěných křídel dveří pl do 2 m2</t>
  </si>
  <si>
    <t>815831008</t>
  </si>
  <si>
    <t>1 "půda (pro VZT potrubí)</t>
  </si>
  <si>
    <t>297</t>
  </si>
  <si>
    <t>766694116</t>
  </si>
  <si>
    <t>Montáž parapetních desek dřevěných nebo plastových š do 30 cm</t>
  </si>
  <si>
    <t>783128109</t>
  </si>
  <si>
    <t>113,95 "ozn. T101</t>
  </si>
  <si>
    <t>298</t>
  </si>
  <si>
    <t>60794101</t>
  </si>
  <si>
    <t>deska parapetní dřevotřísková vnitřní 200x1000mm</t>
  </si>
  <si>
    <t>-765465951</t>
  </si>
  <si>
    <t>113,95*1,05 'Přepočtené koeficientem množství</t>
  </si>
  <si>
    <t>299</t>
  </si>
  <si>
    <t>766694126</t>
  </si>
  <si>
    <t>Montáž parapetních desek dřevěných nebo plastových š přes 30 cm</t>
  </si>
  <si>
    <t>-974015134</t>
  </si>
  <si>
    <t>68,25 "ozn. T102</t>
  </si>
  <si>
    <t>15,5 "ozn. T103</t>
  </si>
  <si>
    <t>300</t>
  </si>
  <si>
    <t>60794105</t>
  </si>
  <si>
    <t>deska parapetní dřevotřísková vnitřní 400x1000mm</t>
  </si>
  <si>
    <t>1349943718</t>
  </si>
  <si>
    <t>68,25*1,05 'Přepočtené koeficientem množství</t>
  </si>
  <si>
    <t>301</t>
  </si>
  <si>
    <t>60794109</t>
  </si>
  <si>
    <t>deska parapetní dřevotřísková vnitřní 600x1000mm</t>
  </si>
  <si>
    <t>1399331959</t>
  </si>
  <si>
    <t>15,5*1,05 'Přepočtené koeficientem množství</t>
  </si>
  <si>
    <t>302</t>
  </si>
  <si>
    <t>60794121</t>
  </si>
  <si>
    <t>koncovka PVC k parapetním dřevotřískovým deskám 600mm</t>
  </si>
  <si>
    <t>-1164779591</t>
  </si>
  <si>
    <t>4*2 "jižní uliční fasáda, O125</t>
  </si>
  <si>
    <t>1*4 "jižní uliční fasáda, O104</t>
  </si>
  <si>
    <t>1*6 "O103, jižní uliční fasáda</t>
  </si>
  <si>
    <t>1*2 "O101, jižní uliční fasáda</t>
  </si>
  <si>
    <t>1*4 "O103, východní uliční fasáda</t>
  </si>
  <si>
    <t>1*4 "O102, východní uliční fasáda</t>
  </si>
  <si>
    <t>1*3 "O101, východní uliční fasáda</t>
  </si>
  <si>
    <t>3*2 "O105, dvorní trakt</t>
  </si>
  <si>
    <t>2*2 "O102, dvorní trakt</t>
  </si>
  <si>
    <t>1*2 "O106, dvorní trakt</t>
  </si>
  <si>
    <t>1*2+2*2 "O107, dvorní trakt</t>
  </si>
  <si>
    <t>1*2 "O108, dvorní trakt</t>
  </si>
  <si>
    <t>1*2 "O103, dvorní trakt</t>
  </si>
  <si>
    <t>1 "O109, dvorní trakt</t>
  </si>
  <si>
    <t>1 "O110, dvorní trakt</t>
  </si>
  <si>
    <t>2*2 "O101, dvorní trakt</t>
  </si>
  <si>
    <t>1 "O128, dvorní trakt</t>
  </si>
  <si>
    <t>1 "O127, dvorní trakt</t>
  </si>
  <si>
    <t>1 "O129, dvorní trakt</t>
  </si>
  <si>
    <t>1 "O130, dvorní trakt</t>
  </si>
  <si>
    <t>1*2 "O111, dvorní trakt</t>
  </si>
  <si>
    <t>2*3 "O112, dvorní trakt</t>
  </si>
  <si>
    <t>2*1 "O115, dvorní trakt</t>
  </si>
  <si>
    <t>2*3 "O116, dvorní trakt</t>
  </si>
  <si>
    <t>1*7 "O103, jižní uliční fasáda</t>
  </si>
  <si>
    <t>1*4 "O101, východní uliční fasáda</t>
  </si>
  <si>
    <t>2*3 "O105, dvorní trakt</t>
  </si>
  <si>
    <t>2*1 "O104, dvorní trakt</t>
  </si>
  <si>
    <t>2*1 "O117, dvorní trakt</t>
  </si>
  <si>
    <t>2*1 "O118, dvorní trakt</t>
  </si>
  <si>
    <t>1 "O108, dvorní trakt</t>
  </si>
  <si>
    <t>2*1 "O103, dvorní trakt</t>
  </si>
  <si>
    <t>2*1 "O119, dvorní trakt</t>
  </si>
  <si>
    <t>2*1 "O124, dvorní trakt</t>
  </si>
  <si>
    <t>1 "O121, východní uliční fasáda</t>
  </si>
  <si>
    <t>2*1 "O122, dvorní trakt</t>
  </si>
  <si>
    <t>2*1 "O123, dvorní trakt</t>
  </si>
  <si>
    <t>2*1 "O101, dvorní trakt</t>
  </si>
  <si>
    <t>1 "O131, chodba</t>
  </si>
  <si>
    <t>303</t>
  </si>
  <si>
    <t>998766203</t>
  </si>
  <si>
    <t>Přesun hmot procentní pro konstrukce truhlářské v objektech v do 24 m</t>
  </si>
  <si>
    <t>955155178</t>
  </si>
  <si>
    <t>767</t>
  </si>
  <si>
    <t>Konstrukce zámečnické</t>
  </si>
  <si>
    <t>304</t>
  </si>
  <si>
    <t>767531.01</t>
  </si>
  <si>
    <t>Výměna vstupních kovových rohoží čistících zón</t>
  </si>
  <si>
    <t>-1497747780</t>
  </si>
  <si>
    <t>1 "1.NP jižní uliční fasáda</t>
  </si>
  <si>
    <t>2 "1.NP, východní uliční fasáda</t>
  </si>
  <si>
    <t>305</t>
  </si>
  <si>
    <t>767590190</t>
  </si>
  <si>
    <t>Příplatek k montáži podlahového roštu za vyřezání a úpravu otvoru v podlaze</t>
  </si>
  <si>
    <t>-877561196</t>
  </si>
  <si>
    <t>1 "ozn. Z105, otvor pro VZT potrubí pr. 160mm</t>
  </si>
  <si>
    <t>2 "ozn. Z107, pro potrubí VZT 300x500mm</t>
  </si>
  <si>
    <t>306</t>
  </si>
  <si>
    <t>7675901R1</t>
  </si>
  <si>
    <t>Ocelová pochozí mříž 1500 x 650 mm</t>
  </si>
  <si>
    <t>-1032066028</t>
  </si>
  <si>
    <t>Poznámka k položce:_x000D_
včetně rámu a povrchové úpravy</t>
  </si>
  <si>
    <t>1 "ozn. Z104</t>
  </si>
  <si>
    <t>307</t>
  </si>
  <si>
    <t>7675901R2</t>
  </si>
  <si>
    <t>Ocelová pochozí mříž 1400 x 600 mm</t>
  </si>
  <si>
    <t>-1750575018</t>
  </si>
  <si>
    <t>7 "ozn. Z105</t>
  </si>
  <si>
    <t>308</t>
  </si>
  <si>
    <t>7675901R3</t>
  </si>
  <si>
    <t>Ocelová pochozí mříž 900 x 400 mm</t>
  </si>
  <si>
    <t>1544963889</t>
  </si>
  <si>
    <t>1 "ozn. Z106</t>
  </si>
  <si>
    <t>309</t>
  </si>
  <si>
    <t>7675901R4</t>
  </si>
  <si>
    <t>Ocelová pochozí mříž 1750 x 850 mm</t>
  </si>
  <si>
    <t>-1364752942</t>
  </si>
  <si>
    <t>Poznámka k položce:_x000D_
včetně rámu a povrchové úpravy_x000D_
po montáži VZT potrubí bude zbývající prostor mříže opatřen krycím plechem pro omezení zatékání</t>
  </si>
  <si>
    <t>1 "ozn. Z107</t>
  </si>
  <si>
    <t>310</t>
  </si>
  <si>
    <t>767620324</t>
  </si>
  <si>
    <t>Montáž oken kovových s izolačními trojskly pevných do zdiva plochy přes 2,5 do 6 m2</t>
  </si>
  <si>
    <t>735353335</t>
  </si>
  <si>
    <t>2,85*1,97 "ozn. O127 (1x pole otvíravé)</t>
  </si>
  <si>
    <t>2,85*1,97 "ozn. O128</t>
  </si>
  <si>
    <t>2,85*1,92 "ozn. O129</t>
  </si>
  <si>
    <t>2,85*1,92 "ozn. O130  (1x pole otvíravé)</t>
  </si>
  <si>
    <t>311</t>
  </si>
  <si>
    <t>553410R01</t>
  </si>
  <si>
    <t>okno Al 2850 x 1970 mm s fixním zasklením trojsklo, Uw = 0,9 W/m2K, ozn. 127</t>
  </si>
  <si>
    <t>2144746141</t>
  </si>
  <si>
    <t>Poznámka k položce:_x000D_
1x pole otvíravé</t>
  </si>
  <si>
    <t>312</t>
  </si>
  <si>
    <t>553410R02</t>
  </si>
  <si>
    <t>okno Al 2850 x 1970 mm s fixním zasklením trojsklo, Uw = 0,9 W/m2K, ozn. 128</t>
  </si>
  <si>
    <t>-241151506</t>
  </si>
  <si>
    <t>313</t>
  </si>
  <si>
    <t>553410R03</t>
  </si>
  <si>
    <t>okno Al 2850 x 1920 mm s fixním zasklením trojsklo, Uw = 0,9 W/m2K, ozn. 129</t>
  </si>
  <si>
    <t>-744342569</t>
  </si>
  <si>
    <t>314</t>
  </si>
  <si>
    <t>553410R04</t>
  </si>
  <si>
    <t>okno Al 2850 x 1920 mm s fixním zasklením trojsklo, Uw = 0,9 W/m2K, ozn. 130</t>
  </si>
  <si>
    <t>1114695427</t>
  </si>
  <si>
    <t>315</t>
  </si>
  <si>
    <t>767627306</t>
  </si>
  <si>
    <t>Připojovací spára oken a stěn parotěsnou páskou interiérovou</t>
  </si>
  <si>
    <t>1332801002</t>
  </si>
  <si>
    <t>(2,85*2+1,97*2) "ozn. O127</t>
  </si>
  <si>
    <t>(2,85*2+1,97*2) "ozn. O128</t>
  </si>
  <si>
    <t>(2,85*2+1,92*2) "ozn. O129</t>
  </si>
  <si>
    <t>(2,85*2+1,92*2) "ozn. O130</t>
  </si>
  <si>
    <t>316</t>
  </si>
  <si>
    <t>767627307</t>
  </si>
  <si>
    <t>Připojovací spára oken a stěn paropropustnou páskou exteriérovou</t>
  </si>
  <si>
    <t>1005037905</t>
  </si>
  <si>
    <t>317</t>
  </si>
  <si>
    <t>767640111</t>
  </si>
  <si>
    <t>Montáž dveří ocelových nebo hliníkových vchodových jednokřídlových bez nadsvětlíku</t>
  </si>
  <si>
    <t>451360958</t>
  </si>
  <si>
    <t>2 "ozn. D105</t>
  </si>
  <si>
    <t>318</t>
  </si>
  <si>
    <t>553413R3</t>
  </si>
  <si>
    <t xml:space="preserve">dveře jednokřídlé Al 900 x 2100 mm, prosklené, izolační trojsklo, bezpečnostní pákové zástrče, samozavírač, stavěč, madlo-madlo (zevnitř s panikovou funkcí), vložka, </t>
  </si>
  <si>
    <t>-570998655</t>
  </si>
  <si>
    <t>319</t>
  </si>
  <si>
    <t>767640222</t>
  </si>
  <si>
    <t>Montáž dveří ocelových nebo hliníkových vchodových dvoukřídlových s nadsvětlíkem</t>
  </si>
  <si>
    <t>-1045840437</t>
  </si>
  <si>
    <t>1 "ozn. D103</t>
  </si>
  <si>
    <t>320</t>
  </si>
  <si>
    <t>553413R1</t>
  </si>
  <si>
    <t>dveře dvoukřídlé 1600 x 3400 mm s nadsvětlíkem, Al prosklené, izolační trojsklo, madlo, paniková klika, samozavírač, stavěč, vložka, ozn. D103</t>
  </si>
  <si>
    <t>2098347789</t>
  </si>
  <si>
    <t>321</t>
  </si>
  <si>
    <t>767640223</t>
  </si>
  <si>
    <t>Montáž dveří ocelových nebo hliníkových vchodových dvoukřídlových s pevným bočním dílem</t>
  </si>
  <si>
    <t>229419754</t>
  </si>
  <si>
    <t>1 "ozn. D104</t>
  </si>
  <si>
    <t>322</t>
  </si>
  <si>
    <t>553413R2</t>
  </si>
  <si>
    <t>dveře dvoukřídlé 1350 x 2250 mm s bočním světlíkem, Al prosklené, izolační trojsklo, klika-klika, paniková klika ve směru úniku, samozavírač, stavěč, vložka, ozn. D104</t>
  </si>
  <si>
    <t>-859699031</t>
  </si>
  <si>
    <t>323</t>
  </si>
  <si>
    <t>7676418R1</t>
  </si>
  <si>
    <t>Demontáž dvířek ocelových do 1m2</t>
  </si>
  <si>
    <t>2137320011</t>
  </si>
  <si>
    <t>ozn. 29 bourání</t>
  </si>
  <si>
    <t>1 "tělocvična, dvířka na půdu</t>
  </si>
  <si>
    <t>324</t>
  </si>
  <si>
    <t>767646411</t>
  </si>
  <si>
    <t>Montáž revizních dveří a dvířek jednokřídlových s rámem plochy do 0,5 m2</t>
  </si>
  <si>
    <t>-1925711709</t>
  </si>
  <si>
    <t>1 "ozn. 7n, zázemí tělocvičny</t>
  </si>
  <si>
    <t>325</t>
  </si>
  <si>
    <t>55343R01</t>
  </si>
  <si>
    <t>dvířka revizní elektroskříně včetně rámu 600x600mm</t>
  </si>
  <si>
    <t>-422797044</t>
  </si>
  <si>
    <t>326</t>
  </si>
  <si>
    <t>767646412</t>
  </si>
  <si>
    <t>Montáž revizních dveří a dvířek jednokřídlových s rámem plochy přes 0,5 do 1 m2</t>
  </si>
  <si>
    <t>1841813603</t>
  </si>
  <si>
    <t>0,7*1,2 "ozn. 1n, dvířka na půdu tělocvičny</t>
  </si>
  <si>
    <t>327</t>
  </si>
  <si>
    <t>55341R01</t>
  </si>
  <si>
    <t>dveře jednokřídlé ocelové plné 700x1200mm</t>
  </si>
  <si>
    <t>-2106317955</t>
  </si>
  <si>
    <t>1 "ozn. 1n, dvířka na půdu tělocvičny</t>
  </si>
  <si>
    <t>328</t>
  </si>
  <si>
    <t>7676479.01</t>
  </si>
  <si>
    <t xml:space="preserve">Repase dveří ocelových dvoukřídlých plných 2750x3400mm </t>
  </si>
  <si>
    <t>-1837711176</t>
  </si>
  <si>
    <t>ozn. D102 viz výpis vnějších dveří</t>
  </si>
  <si>
    <t>1 "uliční fasáda jih</t>
  </si>
  <si>
    <t>329</t>
  </si>
  <si>
    <t>767661811</t>
  </si>
  <si>
    <t>Demontáž mříží pevných nebo otevíravých</t>
  </si>
  <si>
    <t>-42502825</t>
  </si>
  <si>
    <t>ozn. 22 bourání</t>
  </si>
  <si>
    <t>1,5*2,25 "HB 3 bufet</t>
  </si>
  <si>
    <t>330</t>
  </si>
  <si>
    <t>767662110</t>
  </si>
  <si>
    <t>Montáž mříží pevných šroubovaných</t>
  </si>
  <si>
    <t>996149931</t>
  </si>
  <si>
    <t>ozn. 8n nový stav</t>
  </si>
  <si>
    <t>331</t>
  </si>
  <si>
    <t>767810111</t>
  </si>
  <si>
    <t>Montáž mřížek větracích čtyřhranných průřezu do 0,01 m2</t>
  </si>
  <si>
    <t>-1503954843</t>
  </si>
  <si>
    <t>ozn. 12n nový stav</t>
  </si>
  <si>
    <t>1 "dvorní trakt</t>
  </si>
  <si>
    <t>332</t>
  </si>
  <si>
    <t>553414R2</t>
  </si>
  <si>
    <t>mřížka větrací nerezová se síťovinou 100x100mm</t>
  </si>
  <si>
    <t>-1045671017</t>
  </si>
  <si>
    <t>333</t>
  </si>
  <si>
    <t>767810112</t>
  </si>
  <si>
    <t>Montáž mřížek větracích čtyřhranných průřezu přes 0,01 do 0,04 m2</t>
  </si>
  <si>
    <t>-318845903</t>
  </si>
  <si>
    <t>15 "dvorní trakt</t>
  </si>
  <si>
    <t>334</t>
  </si>
  <si>
    <t>55341426</t>
  </si>
  <si>
    <t>mřížka větrací nerezová se síťovinou 200x200mm</t>
  </si>
  <si>
    <t>448064588</t>
  </si>
  <si>
    <t>12 "dvorní trakt</t>
  </si>
  <si>
    <t>335</t>
  </si>
  <si>
    <t>553414R1</t>
  </si>
  <si>
    <t>mřížka větrací nerezová se síťovinou 200x100mm</t>
  </si>
  <si>
    <t>1689774068</t>
  </si>
  <si>
    <t>3 "dvorní trakt</t>
  </si>
  <si>
    <t>336</t>
  </si>
  <si>
    <t>767810123</t>
  </si>
  <si>
    <t>Montáž mřížek větracích kruhových D přes 200 do 300 mm</t>
  </si>
  <si>
    <t>1911417736</t>
  </si>
  <si>
    <t>2 "dvorní trakt</t>
  </si>
  <si>
    <t>337</t>
  </si>
  <si>
    <t>429728R1</t>
  </si>
  <si>
    <t>mřížka větrací kruhová nerezová se síťkou a krytem D 300mm</t>
  </si>
  <si>
    <t>-1699917047</t>
  </si>
  <si>
    <t>338</t>
  </si>
  <si>
    <t>767810811</t>
  </si>
  <si>
    <t>Demontáž mřížek větracích ocelových čtyřhranných nebo kruhových</t>
  </si>
  <si>
    <t>1484496761</t>
  </si>
  <si>
    <t>ozn. 26 bourání, prostory dvora</t>
  </si>
  <si>
    <t>1 "1.PP</t>
  </si>
  <si>
    <t>10 "1.NP</t>
  </si>
  <si>
    <t>2 "2.NP</t>
  </si>
  <si>
    <t>5 "3.NP</t>
  </si>
  <si>
    <t>339</t>
  </si>
  <si>
    <t>767821112</t>
  </si>
  <si>
    <t>Montáž poštovní schránky zavěšené</t>
  </si>
  <si>
    <t>-2081105950</t>
  </si>
  <si>
    <t>Poznámka k položce:_x000D_
případná oprava</t>
  </si>
  <si>
    <t>ozn. 9n nový stav</t>
  </si>
  <si>
    <t>1 "1.NP, východní uliční fasáda, vstup</t>
  </si>
  <si>
    <t>340</t>
  </si>
  <si>
    <t>767821812</t>
  </si>
  <si>
    <t>Demontáž poštovní schránky zavěšené</t>
  </si>
  <si>
    <t>-938629174</t>
  </si>
  <si>
    <t>Poznámka k položce:_x000D_
k uložení a zpětné montáži</t>
  </si>
  <si>
    <t>ozn. 24 bourání</t>
  </si>
  <si>
    <t>341</t>
  </si>
  <si>
    <t>767832102</t>
  </si>
  <si>
    <t>Montáž venkovních požárních žebříků do zdiva bez suchovodu</t>
  </si>
  <si>
    <t>-123583530</t>
  </si>
  <si>
    <t>1.NP, dvůr</t>
  </si>
  <si>
    <t>7,5 "ozn. Z108, tělocvična</t>
  </si>
  <si>
    <t>5,6 "ozn. Z109, zázemí</t>
  </si>
  <si>
    <t>342</t>
  </si>
  <si>
    <t>44983046</t>
  </si>
  <si>
    <t>žebřík venkovní s přímým výstupem a ochranným košem bez suchovodu z pozinkované oceli celkem do dl 6m</t>
  </si>
  <si>
    <t>1635985389</t>
  </si>
  <si>
    <t>343</t>
  </si>
  <si>
    <t>44983047</t>
  </si>
  <si>
    <t>žebřík venkovní s přímým výstupem a ochranným košem bez suchovodu z pozinkované oceli celkem dl 6,1-8,5m</t>
  </si>
  <si>
    <t>-1013570770</t>
  </si>
  <si>
    <t>344</t>
  </si>
  <si>
    <t>767832802</t>
  </si>
  <si>
    <t>Demontáž venkovních požárních žebříků bez ochranného koše</t>
  </si>
  <si>
    <t>-1341198338</t>
  </si>
  <si>
    <t>ozn. 13 bourání</t>
  </si>
  <si>
    <t>6,5 "dvorní trakt</t>
  </si>
  <si>
    <t>5 "tělocvična</t>
  </si>
  <si>
    <t>345</t>
  </si>
  <si>
    <t>767834111</t>
  </si>
  <si>
    <t>Příplatek k ceně za montáž ochranného koše šroubovaný</t>
  </si>
  <si>
    <t>484883141</t>
  </si>
  <si>
    <t>7,5 "tělocvična</t>
  </si>
  <si>
    <t>5,6 "zázemí</t>
  </si>
  <si>
    <t>346</t>
  </si>
  <si>
    <t>7679919.01</t>
  </si>
  <si>
    <t>Repase ocelových dvířek plochy do 0,25 m2</t>
  </si>
  <si>
    <t>483478535</t>
  </si>
  <si>
    <t>Poznámka k položce:_x000D_
včetně rámu_x000D_
demontáž, repase, zpětná montáž</t>
  </si>
  <si>
    <t>ozn. Z101</t>
  </si>
  <si>
    <t>3 "600x300 mm, uliční fasáda jih</t>
  </si>
  <si>
    <t xml:space="preserve">4 "600x400, uliční fasáda východ </t>
  </si>
  <si>
    <t>347</t>
  </si>
  <si>
    <t>7679919.02</t>
  </si>
  <si>
    <t>Demontáž, repase a zpětná montáž mříže anglických dvorků 11150 x 1100 mm</t>
  </si>
  <si>
    <t>1409600917</t>
  </si>
  <si>
    <t>Poznámka k položce:_x000D_
včetně rámu</t>
  </si>
  <si>
    <t>ozn. Z102</t>
  </si>
  <si>
    <t>1 "1.NP, jižní uliční fasáda, nad anglickým dvorkem</t>
  </si>
  <si>
    <t>348</t>
  </si>
  <si>
    <t>7679919.03</t>
  </si>
  <si>
    <t>Demontáž, repase a zpětná montáž okenní mříže pevné 1150 x 1200 mm</t>
  </si>
  <si>
    <t>1498524413</t>
  </si>
  <si>
    <t>ozn. Z103</t>
  </si>
  <si>
    <t>4 "1.NP, jižní uliční fasáda, anglický dvorek</t>
  </si>
  <si>
    <t>349</t>
  </si>
  <si>
    <t>767995115</t>
  </si>
  <si>
    <t>Montáž atypických zámečnických konstrukcí hm přes 50 do 100 kg</t>
  </si>
  <si>
    <t>659851268</t>
  </si>
  <si>
    <t>pozn. 5, ocelové konstrukce VZT jednotek půda</t>
  </si>
  <si>
    <t>3,5*3*8,1</t>
  </si>
  <si>
    <t>350</t>
  </si>
  <si>
    <t>767995116</t>
  </si>
  <si>
    <t>Montáž atypických zámečnických konstrukcí hm přes 100 do 250 kg</t>
  </si>
  <si>
    <t>1346392909</t>
  </si>
  <si>
    <t>pozn. 4</t>
  </si>
  <si>
    <t>2,9*4*14,5 "ocelová konstrukce pro zavěšení VZT jednotky, 4x UPE140</t>
  </si>
  <si>
    <t>351</t>
  </si>
  <si>
    <t>767995117</t>
  </si>
  <si>
    <t>Montáž atypických zámečnických konstrukcí hm přes 250 do 500 kg</t>
  </si>
  <si>
    <t>324224810</t>
  </si>
  <si>
    <t>7,1*3*15,8</t>
  </si>
  <si>
    <t>3,5*18,8+3,5*8*8,1</t>
  </si>
  <si>
    <t>8,1*3*18,8</t>
  </si>
  <si>
    <t>352</t>
  </si>
  <si>
    <t>13010932</t>
  </si>
  <si>
    <t>ocel profilová jakost S235JR (11 375) průřez UPE 140</t>
  </si>
  <si>
    <t>1998756034</t>
  </si>
  <si>
    <t>2,9*4*14,5*0,001 "ocelová konstrukce pro zavěšení VZT jednotky, 4x UPE140</t>
  </si>
  <si>
    <t>0,168*1,05 'Přepočtené koeficientem množství</t>
  </si>
  <si>
    <t>353</t>
  </si>
  <si>
    <t>13010742</t>
  </si>
  <si>
    <t>ocel profilová jakost S235JR (11 375) průřez IPE 100</t>
  </si>
  <si>
    <t>1460891754</t>
  </si>
  <si>
    <t>3,5*3*8,1*0,001</t>
  </si>
  <si>
    <t>3,5*8*8,1*0,001</t>
  </si>
  <si>
    <t>0,312*1,05 'Přepočtené koeficientem množství</t>
  </si>
  <si>
    <t>354</t>
  </si>
  <si>
    <t>13010748</t>
  </si>
  <si>
    <t>ocel profilová jakost S235JR (11 375) průřez IPE 160</t>
  </si>
  <si>
    <t>1575233281</t>
  </si>
  <si>
    <t>7,1*3*15,8*0,001</t>
  </si>
  <si>
    <t>0,337*1,05 'Přepočtené koeficientem množství</t>
  </si>
  <si>
    <t>355</t>
  </si>
  <si>
    <t>13010750</t>
  </si>
  <si>
    <t>ocel profilová jakost S235JR (11 375) průřez IPE 180</t>
  </si>
  <si>
    <t>509212691</t>
  </si>
  <si>
    <t>3,5*18,8*0,001</t>
  </si>
  <si>
    <t>8,1*3*18,8*0,001</t>
  </si>
  <si>
    <t>0,523*1,05 'Přepočtené koeficientem množství</t>
  </si>
  <si>
    <t>356</t>
  </si>
  <si>
    <t>7679951R1</t>
  </si>
  <si>
    <t>Výroba zámečnických konstrukcí včetně žárového zinkování, kotevního, spojovacího a podružného materiálu, dílenské dokumentace, dozdívky stěn pod konstrukce</t>
  </si>
  <si>
    <t>1108955421</t>
  </si>
  <si>
    <t>357</t>
  </si>
  <si>
    <t>767996R01</t>
  </si>
  <si>
    <t>Demontáž revizních dvířek do 0,5 m2</t>
  </si>
  <si>
    <t>842766824</t>
  </si>
  <si>
    <t>ozn. 16 bourání</t>
  </si>
  <si>
    <t>1 "dvorní trakt, zázemí tělocvičny</t>
  </si>
  <si>
    <t>358</t>
  </si>
  <si>
    <t>998767203</t>
  </si>
  <si>
    <t>Přesun hmot procentní pro zámečnické konstrukce v objektech v do 24 m</t>
  </si>
  <si>
    <t>-35079486</t>
  </si>
  <si>
    <t>771</t>
  </si>
  <si>
    <t>Podlahy z dlaždic</t>
  </si>
  <si>
    <t>359</t>
  </si>
  <si>
    <t>771111011</t>
  </si>
  <si>
    <t>Vysátí podkladu před pokládkou dlažby</t>
  </si>
  <si>
    <t>455956029</t>
  </si>
  <si>
    <t>360</t>
  </si>
  <si>
    <t>771121011</t>
  </si>
  <si>
    <t>Nátěr penetrační na podlahu</t>
  </si>
  <si>
    <t>1018861983</t>
  </si>
  <si>
    <t>361</t>
  </si>
  <si>
    <t>771151012</t>
  </si>
  <si>
    <t>Samonivelační stěrka podlah pevnosti 20 MPa tl přes 3 do 5 mm</t>
  </si>
  <si>
    <t>-467319334</t>
  </si>
  <si>
    <t>362</t>
  </si>
  <si>
    <t>771574516</t>
  </si>
  <si>
    <t>Montáž podlah keramických hladkých lepených cementovým flexibilním rychletuhnoucím lepidlem přes 9 do 12 ks/m2</t>
  </si>
  <si>
    <t>-820965412</t>
  </si>
  <si>
    <t>363</t>
  </si>
  <si>
    <t>59761160</t>
  </si>
  <si>
    <t>dlažba keramická slinutá mrazuvzdorná povrch hladký/matný tl do 10mm přes 9 do 12ks/m2</t>
  </si>
  <si>
    <t>101690738</t>
  </si>
  <si>
    <t>13,75*1,1 'Přepočtené koeficientem množství</t>
  </si>
  <si>
    <t>364</t>
  </si>
  <si>
    <t>998771101</t>
  </si>
  <si>
    <t>Přesun hmot tonážní pro podlahy z dlaždic v objektech v do 6 m</t>
  </si>
  <si>
    <t>581926091</t>
  </si>
  <si>
    <t>773</t>
  </si>
  <si>
    <t>Podlahy z litého teraca</t>
  </si>
  <si>
    <t>365</t>
  </si>
  <si>
    <t>7739R01</t>
  </si>
  <si>
    <t>Demontáž obklady z barevného litého teraca parapetů a desek tloušťky do 20 mm rozvinuté šířky do 400 mm</t>
  </si>
  <si>
    <t>749210157</t>
  </si>
  <si>
    <t>ozn. 23 bourání</t>
  </si>
  <si>
    <t>0,6*0,15 "chodba</t>
  </si>
  <si>
    <t>781</t>
  </si>
  <si>
    <t>Dokončovací práce - obklady</t>
  </si>
  <si>
    <t>366</t>
  </si>
  <si>
    <t>781121011</t>
  </si>
  <si>
    <t>Nátěr penetrační na stěnu</t>
  </si>
  <si>
    <t>-1646512587</t>
  </si>
  <si>
    <t>367</t>
  </si>
  <si>
    <t>781472216</t>
  </si>
  <si>
    <t>Montáž obkladů keramických hladkých lepených cementovým flexibilním lepidlem přes 9 do 12 ks/m2</t>
  </si>
  <si>
    <t>1312565410</t>
  </si>
  <si>
    <t>Poznámka k položce:_x000D_
včetně lišt a silikonů</t>
  </si>
  <si>
    <t>368</t>
  </si>
  <si>
    <t>597617R1</t>
  </si>
  <si>
    <t>obklad keramický nemrazuvzdorný povrch hladký/lesklý tl do 10mm přes 92 do 12ks/m2</t>
  </si>
  <si>
    <t>1573737616</t>
  </si>
  <si>
    <t>564,568*1,05 'Přepočtené koeficientem množství</t>
  </si>
  <si>
    <t>369</t>
  </si>
  <si>
    <t>781473810</t>
  </si>
  <si>
    <t>Demontáž obkladů z obkladaček keramických lepených</t>
  </si>
  <si>
    <t>-783088332</t>
  </si>
  <si>
    <t>ozn. 19 bourání</t>
  </si>
  <si>
    <t>(1,5*4+2)*0,3 "1.PP</t>
  </si>
  <si>
    <t>(1,25*6+1,55)*0,35 "uliční fasáda jih</t>
  </si>
  <si>
    <t>1,25*0,5*4+1,5*0,3*2 "uliční fasáda východ</t>
  </si>
  <si>
    <t>(0,95+1,25+0,7+1,5*3)*0,3+0,6*0,375+(0,55+0,65)*0,175+2,85*0,1*4+(0,55+0,6*2)*0,225*2+1,45*0,2*4 "dvorní trakt</t>
  </si>
  <si>
    <t>1,25*0,2*6+1,15*0,15 "uliční fasáda jih</t>
  </si>
  <si>
    <t>1,25*0,2*4 "uliční fasáda východ</t>
  </si>
  <si>
    <t>(1,95+0,6*3)*0,225+0,9*0,35+1,25*0,3+(0,55+0,65)*0,175+1,55*0,2+0,7*0,3+1,5*0,15*3 "dvorní trakt</t>
  </si>
  <si>
    <t>1,25*0,15*4 "uliční fasáda východ</t>
  </si>
  <si>
    <t>(1,95+0,6*3)*0,225+0,9*0,35+(1,25+0,7)*0,3+1,55*0,2+1,5*0,15*3 "dvorní trakt</t>
  </si>
  <si>
    <t>370</t>
  </si>
  <si>
    <t>998781201</t>
  </si>
  <si>
    <t>Přesun hmot procentní pro obklady keramické v objektech v do 6 m</t>
  </si>
  <si>
    <t>-1100901429</t>
  </si>
  <si>
    <t>783</t>
  </si>
  <si>
    <t>Dokončovací práce - nátěry</t>
  </si>
  <si>
    <t>371</t>
  </si>
  <si>
    <t>783201403</t>
  </si>
  <si>
    <t>Oprášení tesařských konstrukcí před provedením nátěru</t>
  </si>
  <si>
    <t>-116825720</t>
  </si>
  <si>
    <t>Poznámka k položce:_x000D_
půdorysná plocha = nerozvinutá plocha prvků</t>
  </si>
  <si>
    <t>372</t>
  </si>
  <si>
    <t>783213111</t>
  </si>
  <si>
    <t>Napouštěcí jednonásobný syntetický biocidní nátěr tesařských konstrukcí zabudovaných do konstrukce</t>
  </si>
  <si>
    <t>-1756680069</t>
  </si>
  <si>
    <t>373</t>
  </si>
  <si>
    <t>783301303</t>
  </si>
  <si>
    <t>Bezoplachové odrezivění zámečnických konstrukcí</t>
  </si>
  <si>
    <t>-795351285</t>
  </si>
  <si>
    <t>0,45*0,77 "revizní dvířka východ u vstupu, ozn. 4n</t>
  </si>
  <si>
    <t>0,96*0,47 "revizní dvířka jihovýchodní roh, ozn. 5n</t>
  </si>
  <si>
    <t>374</t>
  </si>
  <si>
    <t>783301311</t>
  </si>
  <si>
    <t>Odmaštění zámečnických konstrukcí vodou ředitelným odmašťovačem</t>
  </si>
  <si>
    <t>-1138032029</t>
  </si>
  <si>
    <t>375</t>
  </si>
  <si>
    <t>783301401</t>
  </si>
  <si>
    <t>Ometení zámečnických konstrukcí</t>
  </si>
  <si>
    <t>-2078217611</t>
  </si>
  <si>
    <t>376</t>
  </si>
  <si>
    <t>783314101</t>
  </si>
  <si>
    <t>Základní jednonásobný syntetický nátěr zámečnických konstrukcí</t>
  </si>
  <si>
    <t>-405432412</t>
  </si>
  <si>
    <t>377</t>
  </si>
  <si>
    <t>783315101</t>
  </si>
  <si>
    <t>Mezinátěr jednonásobný syntetický standardní zámečnických konstrukcí</t>
  </si>
  <si>
    <t>628566617</t>
  </si>
  <si>
    <t>378</t>
  </si>
  <si>
    <t>783317101</t>
  </si>
  <si>
    <t>Krycí jednonásobný syntetický standardní nátěr zámečnických konstrukcí</t>
  </si>
  <si>
    <t>1464815022</t>
  </si>
  <si>
    <t>379</t>
  </si>
  <si>
    <t>783401303</t>
  </si>
  <si>
    <t>Bezoplachové odrezivění klempířských konstrukcí před provedením nátěru</t>
  </si>
  <si>
    <t>1163099509</t>
  </si>
  <si>
    <t>ozn. 11n nový stav</t>
  </si>
  <si>
    <t>(136,6+5,8)*2</t>
  </si>
  <si>
    <t>380</t>
  </si>
  <si>
    <t>783401311</t>
  </si>
  <si>
    <t>Odmaštění klempířských konstrukcí vodou ředitelným odmašťovačem před provedením nátěru</t>
  </si>
  <si>
    <t>1676673075</t>
  </si>
  <si>
    <t>381</t>
  </si>
  <si>
    <t>783401401</t>
  </si>
  <si>
    <t>Ometení klempířských konstrukcí před provedením nátěru</t>
  </si>
  <si>
    <t>273383245</t>
  </si>
  <si>
    <t>382</t>
  </si>
  <si>
    <t>783414101</t>
  </si>
  <si>
    <t>Základní jednonásobný syntetický nátěr klempířských konstrukcí</t>
  </si>
  <si>
    <t>22615487</t>
  </si>
  <si>
    <t>(136,6+5,8)*2*2 "dvojnásobný</t>
  </si>
  <si>
    <t>383</t>
  </si>
  <si>
    <t>783417101</t>
  </si>
  <si>
    <t>Krycí jednonásobný syntetický nátěr klempířských konstrukcí</t>
  </si>
  <si>
    <t>-1455277715</t>
  </si>
  <si>
    <t>384</t>
  </si>
  <si>
    <t>783801201</t>
  </si>
  <si>
    <t>Obroušení omítek před provedením nátěru</t>
  </si>
  <si>
    <t>425746960</t>
  </si>
  <si>
    <t>Poznámka k položce:_x000D_
ponechané soudržné omítky - odstranění degradovaných vrstev starých nátěrů a finálních vrstev</t>
  </si>
  <si>
    <t>(13,25*3,8*2+2,1*3,8)*0,2 "stěny průjezdu (20% plochy)</t>
  </si>
  <si>
    <t>38,82*0,5 "strop průjezdu (50% plochy)</t>
  </si>
  <si>
    <t>855,144*0,2 "SKL106 (fasáda dvorní trakt) (20% plochy)</t>
  </si>
  <si>
    <t>71,969*0,2 "SKL107 (20% plochy)</t>
  </si>
  <si>
    <t>385</t>
  </si>
  <si>
    <t>783826313</t>
  </si>
  <si>
    <t>Mikroarmovací silikátový nátěr omítek</t>
  </si>
  <si>
    <t>-541846586</t>
  </si>
  <si>
    <t>Poznámka k položce:_x000D_
na složitějších profilacích a zdobných prvcích_x000D_
předpoklad 20% plochy</t>
  </si>
  <si>
    <t>911,453*0,2 'Přepočtené koeficientem množství</t>
  </si>
  <si>
    <t>386</t>
  </si>
  <si>
    <t>783826615</t>
  </si>
  <si>
    <t>Hydrofobizační a hydroizolující transparentní nátěr omítek stupně členitosti 1 a 2</t>
  </si>
  <si>
    <t>621486551</t>
  </si>
  <si>
    <t>do v. 20cm</t>
  </si>
  <si>
    <t>81,9*0,2 "nad římsou fasáda</t>
  </si>
  <si>
    <t>72*0,2*0,2*2 "ostění nad parapety oken</t>
  </si>
  <si>
    <t>387</t>
  </si>
  <si>
    <t>7838266R1</t>
  </si>
  <si>
    <t>Hydrofobizační podkladový nátěr základový podnátěrový přípravek na bázi alkylalkoxysilan/silan + ethanol</t>
  </si>
  <si>
    <t>-504521900</t>
  </si>
  <si>
    <t>Poznámka k položce:_x000D_
lokální použití na nejvíce namáhané části fasády (soklová zóna, parapety, římsy, jiné vystouplé prvky fasády)_x000D_
předpoklad 30% plochy</t>
  </si>
  <si>
    <t>148,79*0,3 'Přepočtené koeficientem množství</t>
  </si>
  <si>
    <t>388</t>
  </si>
  <si>
    <t>7838274.01</t>
  </si>
  <si>
    <t>Krycí dvojnásobný sol-silikátový nátěr omítek stupně členitosti 1 a 2</t>
  </si>
  <si>
    <t>171786175</t>
  </si>
  <si>
    <t>389</t>
  </si>
  <si>
    <t>7838274.02</t>
  </si>
  <si>
    <t>Krycí dvojnásobný sol-silikátový nátěr omítek stupně členitosti 3</t>
  </si>
  <si>
    <t>-228306849</t>
  </si>
  <si>
    <t>784</t>
  </si>
  <si>
    <t>Dokončovací práce - malby a tapety</t>
  </si>
  <si>
    <t>390</t>
  </si>
  <si>
    <t>784181101</t>
  </si>
  <si>
    <t>Základní akrylátová jednonásobná penetrace podkladu v místnostech výšky do 3,80 m</t>
  </si>
  <si>
    <t>-1665900329</t>
  </si>
  <si>
    <t>SDK kontrukce zákrytů a podhledů</t>
  </si>
  <si>
    <t>130,034+5,95*0,3 "podhled</t>
  </si>
  <si>
    <t>29,0475 "L zákryt do 0,8m</t>
  </si>
  <si>
    <t>3,6*4,25+4,1*5 "U zákryt do 1,2m</t>
  </si>
  <si>
    <t>276,669 "L zákryt plošně</t>
  </si>
  <si>
    <t>4,62 "U zákryt plošně</t>
  </si>
  <si>
    <t>2241,653+1199,17 "oprava omítek stěn a stropů</t>
  </si>
  <si>
    <t>391</t>
  </si>
  <si>
    <t>784221101</t>
  </si>
  <si>
    <t>Dvojnásobné bílé malby ze směsí za sucha dobře otěruvzdorných v místnostech do 3,80 m</t>
  </si>
  <si>
    <t>-916155336</t>
  </si>
  <si>
    <t>786</t>
  </si>
  <si>
    <t>Dokončovací práce - čalounické úpravy</t>
  </si>
  <si>
    <t>392</t>
  </si>
  <si>
    <t>786626111</t>
  </si>
  <si>
    <t>Montáž lamelové žaluzie vnitřní nebo do oken dvojitých dřevěných</t>
  </si>
  <si>
    <t>-1951450796</t>
  </si>
  <si>
    <t>393</t>
  </si>
  <si>
    <t>55346200</t>
  </si>
  <si>
    <t>žaluzie horizontální interiérové</t>
  </si>
  <si>
    <t>297535254</t>
  </si>
  <si>
    <t>787</t>
  </si>
  <si>
    <t>Dokončovací práce - zasklívání</t>
  </si>
  <si>
    <t>394</t>
  </si>
  <si>
    <t>787100811</t>
  </si>
  <si>
    <t>Vysklívání stěn, příček, balkónového zábradlí, výtahových šachet skla profilovaného jednoduchého</t>
  </si>
  <si>
    <t>-686323942</t>
  </si>
  <si>
    <t>Poznámka k položce:_x000D_
zasklení z kopilitu</t>
  </si>
  <si>
    <t>ozn. 4</t>
  </si>
  <si>
    <t>2,85*2,05*2+2,85*2*2 "dvorní trakt</t>
  </si>
  <si>
    <t>EL - Elektroinstalace</t>
  </si>
  <si>
    <t>741.1 - Doplnění stávajicích rozvaděčů a dodávka rozvaděčů R VZT</t>
  </si>
  <si>
    <t>741.2 - Materiál elektro pro VZT</t>
  </si>
  <si>
    <t>741.3 - Elektromontáž pro VZT</t>
  </si>
  <si>
    <t>741.4 - Ostatní náklady VZT</t>
  </si>
  <si>
    <t>741.5 - Oprava el.rozvodů po montáži VZT - elektromateriál</t>
  </si>
  <si>
    <t>741.6 - Oprava el.rozvodů po montáži VZT - elektromontáž</t>
  </si>
  <si>
    <t>741.7 - Oprava el.rozvodů po montáži VZT - ostatní náklady</t>
  </si>
  <si>
    <t>741.8 - Asanace zdiva - 1.PP - elektromateriál</t>
  </si>
  <si>
    <t>741.9 - Asanace zdiva - 1.PP -  elektromontáž</t>
  </si>
  <si>
    <t>741.10 - Asanace zdiva - 1.PP -  ostatní náklady</t>
  </si>
  <si>
    <t>741.1</t>
  </si>
  <si>
    <t>Doplnění stávajicích rozvaděčů a dodávka rozvaděčů R VZT</t>
  </si>
  <si>
    <t>7411.01</t>
  </si>
  <si>
    <t>Rozvaděč R11 - 1.PP - doplnění dle výkresu E 01</t>
  </si>
  <si>
    <t>-176346566</t>
  </si>
  <si>
    <t>7411.02</t>
  </si>
  <si>
    <t>Rozvaděč RH - 1.NP - doplnění dle výkresu E 02</t>
  </si>
  <si>
    <t>900412834</t>
  </si>
  <si>
    <t>7411.03</t>
  </si>
  <si>
    <t>Rozvaděč R0 - 1.NP - doplnění dle výkresu E 02</t>
  </si>
  <si>
    <t>-1008376543</t>
  </si>
  <si>
    <t>7411.04</t>
  </si>
  <si>
    <t>Rozvaděč RS - 1.NP - doplnění dle výkresu E 02</t>
  </si>
  <si>
    <t>437315886</t>
  </si>
  <si>
    <t>7411.05</t>
  </si>
  <si>
    <t>Rozvaděč R VZT1 -1.NP - náplň dle výkresu E 06 - tělocvična</t>
  </si>
  <si>
    <t>589413721</t>
  </si>
  <si>
    <t>7411.06</t>
  </si>
  <si>
    <t>Rozvaděč R2 - 2.NP - doplnění dle výkresu E 03</t>
  </si>
  <si>
    <t>-825289617</t>
  </si>
  <si>
    <t>7411.07</t>
  </si>
  <si>
    <t>Rozvaděč R3 - 2.NP - doplnění dle výkresu E 03</t>
  </si>
  <si>
    <t>240738241</t>
  </si>
  <si>
    <t>7411.08</t>
  </si>
  <si>
    <t>Rozvaděč R4 - 2.NP - doplnění dle výkresu E 03</t>
  </si>
  <si>
    <t>-709388905</t>
  </si>
  <si>
    <t>7411.09</t>
  </si>
  <si>
    <t>Rozvaděč R6 - 3.NP - doplnění dle výkresu E 04</t>
  </si>
  <si>
    <t>1671407148</t>
  </si>
  <si>
    <t>7411.10</t>
  </si>
  <si>
    <t>Rozvaděč R7 - 3.NP - doplnění dle výkresu E 04</t>
  </si>
  <si>
    <t>-1506235015</t>
  </si>
  <si>
    <t>7411.11</t>
  </si>
  <si>
    <t>Rozvaděč R9 - 3.NP - doplnění dle výkresu E 04</t>
  </si>
  <si>
    <t>119042961</t>
  </si>
  <si>
    <t>7411.12</t>
  </si>
  <si>
    <t>Rozvaděč R10 - 3.NP - doplnění dle výkresu E 04</t>
  </si>
  <si>
    <t>-83777871</t>
  </si>
  <si>
    <t>7411.13</t>
  </si>
  <si>
    <t>Rozvaděč  RVZT2 - podkroví - náplň dle výkresu E 07</t>
  </si>
  <si>
    <t>-1048314346</t>
  </si>
  <si>
    <t>741.2</t>
  </si>
  <si>
    <t>Materiál elektro pro VZT</t>
  </si>
  <si>
    <t>000101005</t>
  </si>
  <si>
    <t>kabel CYKY 2Ax1,5</t>
  </si>
  <si>
    <t>583402940</t>
  </si>
  <si>
    <t>000101106</t>
  </si>
  <si>
    <t>kabel CYKY 3Cx1,5</t>
  </si>
  <si>
    <t>1915768406</t>
  </si>
  <si>
    <t>000101106.1</t>
  </si>
  <si>
    <t>kabel CYKY 5Cx1,5</t>
  </si>
  <si>
    <t>454976138</t>
  </si>
  <si>
    <t>000101107</t>
  </si>
  <si>
    <t>kabel CYKY 7Cx1,5</t>
  </si>
  <si>
    <t>743621241</t>
  </si>
  <si>
    <t>000101108</t>
  </si>
  <si>
    <t>kabel CYKY 3Cx2,5</t>
  </si>
  <si>
    <t>2025234716</t>
  </si>
  <si>
    <t>000101306</t>
  </si>
  <si>
    <t>kabel CYKY 5Cx2,5</t>
  </si>
  <si>
    <t>-873527032</t>
  </si>
  <si>
    <t>000101306.1</t>
  </si>
  <si>
    <t>kabel CYKY 5Cx4</t>
  </si>
  <si>
    <t>-1558917211</t>
  </si>
  <si>
    <t>000101309</t>
  </si>
  <si>
    <t>kabel CYKY 5Cx10</t>
  </si>
  <si>
    <t>530256773</t>
  </si>
  <si>
    <t>000171108</t>
  </si>
  <si>
    <t>vodič CY 6  /H07V-U/</t>
  </si>
  <si>
    <t>1329702956</t>
  </si>
  <si>
    <t>000171108.1</t>
  </si>
  <si>
    <t>vodič CY 16  /H07V-U/</t>
  </si>
  <si>
    <t>103484465</t>
  </si>
  <si>
    <t>000171110</t>
  </si>
  <si>
    <t>vodič CY 25  /H07V-U/</t>
  </si>
  <si>
    <t>2078674381</t>
  </si>
  <si>
    <t>000295081</t>
  </si>
  <si>
    <t>svorka zemnící /ZSA16 /</t>
  </si>
  <si>
    <t>1773270349</t>
  </si>
  <si>
    <t>000295082</t>
  </si>
  <si>
    <t>pásek Cu ke svorce</t>
  </si>
  <si>
    <t>2126557167</t>
  </si>
  <si>
    <t>000295081.1</t>
  </si>
  <si>
    <t>svorka ZS4</t>
  </si>
  <si>
    <t>-489691358</t>
  </si>
  <si>
    <t>R1</t>
  </si>
  <si>
    <t>kabel SYKFY 2x2x0,8 / napojení čidel, regulace vzduchotechniky /</t>
  </si>
  <si>
    <t>-95239152</t>
  </si>
  <si>
    <t>R2</t>
  </si>
  <si>
    <t>kabel UTP CAT 5e / napojení VZT jednotek na internet- rezerva /</t>
  </si>
  <si>
    <t>-1864193611</t>
  </si>
  <si>
    <t>000311316</t>
  </si>
  <si>
    <t>tlačítko STOP 0/1, IP54 / havarijní tlačítko VZT /</t>
  </si>
  <si>
    <t>-1633766433</t>
  </si>
  <si>
    <t>000312211</t>
  </si>
  <si>
    <t>krabice KSK 80, IP54</t>
  </si>
  <si>
    <t>-1391892820</t>
  </si>
  <si>
    <t>000321225</t>
  </si>
  <si>
    <t>trubka ohebná PVC2316</t>
  </si>
  <si>
    <t>1199408596</t>
  </si>
  <si>
    <t>000321224</t>
  </si>
  <si>
    <t>trubka tuhá PVC 4025</t>
  </si>
  <si>
    <t>619172397</t>
  </si>
  <si>
    <t>210010713</t>
  </si>
  <si>
    <t>osazení do betonu hmoždinky HM10</t>
  </si>
  <si>
    <t>1376885702</t>
  </si>
  <si>
    <t>R3</t>
  </si>
  <si>
    <t>kabelový žlab drátěnný M2 50/50 vč.víka přepážky,spojky</t>
  </si>
  <si>
    <t>-812998673</t>
  </si>
  <si>
    <t>R4</t>
  </si>
  <si>
    <t>lanko ocelové pro zavěšení kab.žlabu vč.držáku</t>
  </si>
  <si>
    <t>206324939</t>
  </si>
  <si>
    <t>000316111</t>
  </si>
  <si>
    <t>stahovací páska-100ks</t>
  </si>
  <si>
    <t>-834332944</t>
  </si>
  <si>
    <t>000316112</t>
  </si>
  <si>
    <t>montážní pěna</t>
  </si>
  <si>
    <t>-391288968</t>
  </si>
  <si>
    <t>000316122</t>
  </si>
  <si>
    <t>protipožární tmel</t>
  </si>
  <si>
    <t>1251649496</t>
  </si>
  <si>
    <t>000410901</t>
  </si>
  <si>
    <t>spínač 10A/250Vstř řazení 1, IP44</t>
  </si>
  <si>
    <t>-390839285</t>
  </si>
  <si>
    <t>000425223</t>
  </si>
  <si>
    <t>zásuvka nástěnná 230V/16A. 16A/400V, IP44</t>
  </si>
  <si>
    <t>144261775</t>
  </si>
  <si>
    <t>000513314</t>
  </si>
  <si>
    <t>svítidlo kompletní ,prachotěsné POINTER-LED-IR-2250</t>
  </si>
  <si>
    <t>-1665679803</t>
  </si>
  <si>
    <t>000513314.1</t>
  </si>
  <si>
    <t>nouzové svítidlo PALAS-LED-3-M2-ST, 3h</t>
  </si>
  <si>
    <t>-1210830558</t>
  </si>
  <si>
    <t>R5</t>
  </si>
  <si>
    <t>jímací tyč AlMgSi dl.2m, kompletní, na střešní hřeben včetně napojení</t>
  </si>
  <si>
    <t>1301589905</t>
  </si>
  <si>
    <t>R6</t>
  </si>
  <si>
    <t>Svorka SP1 / připojení VZT potrubí na pospojení /</t>
  </si>
  <si>
    <t>-984316595</t>
  </si>
  <si>
    <t>741.3</t>
  </si>
  <si>
    <t>Elektromontáž pro VZT</t>
  </si>
  <si>
    <t>021002301</t>
  </si>
  <si>
    <t>Montáž kabelového žlabu 50/50, vč.víka</t>
  </si>
  <si>
    <t>-92665193</t>
  </si>
  <si>
    <t>021011012</t>
  </si>
  <si>
    <t>montáž tlačítka STOP</t>
  </si>
  <si>
    <t>2111674681</t>
  </si>
  <si>
    <t>021080010</t>
  </si>
  <si>
    <t>montáž kabelů pod om.2x1,5,3x1,5, 4x1,5</t>
  </si>
  <si>
    <t>295360027</t>
  </si>
  <si>
    <t>210010003</t>
  </si>
  <si>
    <t>trubka plast ohebná,pod omítkou,typ 2323/pr.23,16,32</t>
  </si>
  <si>
    <t>1286651289</t>
  </si>
  <si>
    <t>210010007</t>
  </si>
  <si>
    <t>trubka plastová tuhá, 23mm</t>
  </si>
  <si>
    <t>-459416219</t>
  </si>
  <si>
    <t>210010431</t>
  </si>
  <si>
    <t>montáž stahovací pásky</t>
  </si>
  <si>
    <t>-296951617</t>
  </si>
  <si>
    <t>210010433</t>
  </si>
  <si>
    <t>zatmelení otvorů protipožárním tmelem</t>
  </si>
  <si>
    <t>-102476524</t>
  </si>
  <si>
    <t>210010453</t>
  </si>
  <si>
    <t>krabice plast pro P rozvod vč.zapojení 8111</t>
  </si>
  <si>
    <t>1470362051</t>
  </si>
  <si>
    <t>-521362413</t>
  </si>
  <si>
    <t>210020651</t>
  </si>
  <si>
    <t>ocelová nosná konstrukce do 10kg</t>
  </si>
  <si>
    <t>-67692609</t>
  </si>
  <si>
    <t>210100013</t>
  </si>
  <si>
    <t>ukončení na svorkovnici vodič do 6mm2</t>
  </si>
  <si>
    <t>-2088235844</t>
  </si>
  <si>
    <t>210100101</t>
  </si>
  <si>
    <t>ukončení na svorkovnici vodič do 2,5mm2</t>
  </si>
  <si>
    <t>-40212533</t>
  </si>
  <si>
    <t>021010014</t>
  </si>
  <si>
    <t>ukončení na svorkovnici vodič do 10mm2</t>
  </si>
  <si>
    <t>-1182280256</t>
  </si>
  <si>
    <t>210100102</t>
  </si>
  <si>
    <t>ukončení na svorkovnici vodič do 16mm2</t>
  </si>
  <si>
    <t>416791587</t>
  </si>
  <si>
    <t>210111012</t>
  </si>
  <si>
    <t>montáž spínače č.1, IP44</t>
  </si>
  <si>
    <t>-640010835</t>
  </si>
  <si>
    <t>210111021</t>
  </si>
  <si>
    <t>zásuvka nástěnná do IP44 vč.zapojení 2P+Z</t>
  </si>
  <si>
    <t>72205528</t>
  </si>
  <si>
    <t>210190002</t>
  </si>
  <si>
    <t>rozvodnice do hmotnosti 50kg</t>
  </si>
  <si>
    <t>-161181026</t>
  </si>
  <si>
    <t>210201002</t>
  </si>
  <si>
    <t>montáž svítidel + nouzová svítidla</t>
  </si>
  <si>
    <t>998852302</t>
  </si>
  <si>
    <t>210220201</t>
  </si>
  <si>
    <t>montáž jímací tyče 2m  na střešní hřeben</t>
  </si>
  <si>
    <t>1941453317</t>
  </si>
  <si>
    <t>210220301</t>
  </si>
  <si>
    <t>montáž svorek SP, SS / pospojení potrubí /</t>
  </si>
  <si>
    <t>1611966273</t>
  </si>
  <si>
    <t>210220321</t>
  </si>
  <si>
    <t>svorka na potrubí vč.pásku (Bernard)</t>
  </si>
  <si>
    <t>-1970584138</t>
  </si>
  <si>
    <t>210220321.1</t>
  </si>
  <si>
    <t>svorka na potrubí ZS4</t>
  </si>
  <si>
    <t>303796524</t>
  </si>
  <si>
    <t>210800521</t>
  </si>
  <si>
    <t>vodič CY6zž uložený pod omítku</t>
  </si>
  <si>
    <t>144453031</t>
  </si>
  <si>
    <t>210800851</t>
  </si>
  <si>
    <t>vodič CY16zž</t>
  </si>
  <si>
    <t>-2110321126</t>
  </si>
  <si>
    <t>210800851.1</t>
  </si>
  <si>
    <t>vodič CY25zž</t>
  </si>
  <si>
    <t>-1825511383</t>
  </si>
  <si>
    <t>210860203</t>
  </si>
  <si>
    <t>montáž kabelu SYKFY do trubky</t>
  </si>
  <si>
    <t>-677406928</t>
  </si>
  <si>
    <t>210860203.1</t>
  </si>
  <si>
    <t>montáž kabelu UTP CAT 5 do trubky</t>
  </si>
  <si>
    <t>-850381544</t>
  </si>
  <si>
    <t>219990025</t>
  </si>
  <si>
    <t>zajištění bezproudí vč.zajištění</t>
  </si>
  <si>
    <t>898894760</t>
  </si>
  <si>
    <t>R10</t>
  </si>
  <si>
    <t>montáž čidel CO2 a vlhkostních čidel</t>
  </si>
  <si>
    <t>1667295117</t>
  </si>
  <si>
    <t>R11</t>
  </si>
  <si>
    <t>zapojení  vzd. jednotek vč čidel a servomotorů vč.odzkoušení</t>
  </si>
  <si>
    <t>-550033784</t>
  </si>
  <si>
    <t>R12</t>
  </si>
  <si>
    <t>koordinace řemesel</t>
  </si>
  <si>
    <t>hod.</t>
  </si>
  <si>
    <t>-777940515</t>
  </si>
  <si>
    <t>R13</t>
  </si>
  <si>
    <t>rozměření umístění čidel</t>
  </si>
  <si>
    <t>-1074860771</t>
  </si>
  <si>
    <t>R14</t>
  </si>
  <si>
    <t>montážní práce - přidružené výkony</t>
  </si>
  <si>
    <t>1230117353</t>
  </si>
  <si>
    <t>R15</t>
  </si>
  <si>
    <t>ochrana el.rozvodů při bourání / zjištění trasy vedení a zajištění /</t>
  </si>
  <si>
    <t>soub.</t>
  </si>
  <si>
    <t>-693797470</t>
  </si>
  <si>
    <t>R7</t>
  </si>
  <si>
    <t>výchozí revize elektro pro VZTvč napsání revizní zprávy</t>
  </si>
  <si>
    <t>-8577568</t>
  </si>
  <si>
    <t>R8</t>
  </si>
  <si>
    <t>zakreslení skutečného provedení elektroinstalace</t>
  </si>
  <si>
    <t>-164746706</t>
  </si>
  <si>
    <t>R9</t>
  </si>
  <si>
    <t>zapojení EASY boxů vč.odzkoušení</t>
  </si>
  <si>
    <t>-1381403708</t>
  </si>
  <si>
    <t>741.4</t>
  </si>
  <si>
    <t>Ostatní náklady VZT</t>
  </si>
  <si>
    <t>219001212</t>
  </si>
  <si>
    <t>vyvrt.otvoru ve zdi/cihla/ do pr.60mm/tl.do 0,50m</t>
  </si>
  <si>
    <t>-292161138</t>
  </si>
  <si>
    <t>219002271</t>
  </si>
  <si>
    <t>vysekání výklenku pro rozváděče, vč.začištění a usazení</t>
  </si>
  <si>
    <t>330221457</t>
  </si>
  <si>
    <t>219002611</t>
  </si>
  <si>
    <t>vysekání rýhy/zeď cihla/ hl.do 30mm/š.do 30mm</t>
  </si>
  <si>
    <t>-370613999</t>
  </si>
  <si>
    <t>219002612</t>
  </si>
  <si>
    <t>vysekání rýhy/zeď cihla/ hl.do 30mm/š.do 70mm</t>
  </si>
  <si>
    <t>15559244</t>
  </si>
  <si>
    <t>219002871</t>
  </si>
  <si>
    <t>vysekání rýhy/zeď cihla/hl. do 50mm/š. do 100mm</t>
  </si>
  <si>
    <t>365853929</t>
  </si>
  <si>
    <t>219003621</t>
  </si>
  <si>
    <t>zapravení rýh vč.maltyMV</t>
  </si>
  <si>
    <t>-1783780309</t>
  </si>
  <si>
    <t>741.5</t>
  </si>
  <si>
    <t>Oprava el.rozvodů po montáži VZT - elektromateriál</t>
  </si>
  <si>
    <t>-1773552451</t>
  </si>
  <si>
    <t>1114760571</t>
  </si>
  <si>
    <t>1317740723</t>
  </si>
  <si>
    <t>-828383291</t>
  </si>
  <si>
    <t>1888502418</t>
  </si>
  <si>
    <t>000311117</t>
  </si>
  <si>
    <t>krabice KR 68 vč.svorkovnice a víčka</t>
  </si>
  <si>
    <t>151624640</t>
  </si>
  <si>
    <t>000311316.1</t>
  </si>
  <si>
    <t>krabice KR 97 vč.svorkovnice a víčka</t>
  </si>
  <si>
    <t>-1841734684</t>
  </si>
  <si>
    <t>741.6</t>
  </si>
  <si>
    <t>Oprava el.rozvodů po montáži VZT - elektromontáž</t>
  </si>
  <si>
    <t>268179420</t>
  </si>
  <si>
    <t>-1172418491</t>
  </si>
  <si>
    <t>210010322</t>
  </si>
  <si>
    <t>montáž krabice KR97</t>
  </si>
  <si>
    <t>1120173841</t>
  </si>
  <si>
    <t>210010433.1</t>
  </si>
  <si>
    <t>přetmelení nerovnosti krabiček</t>
  </si>
  <si>
    <t>2067126053</t>
  </si>
  <si>
    <t>210010453.1</t>
  </si>
  <si>
    <t>montáž krabice KR68</t>
  </si>
  <si>
    <t>-228473960</t>
  </si>
  <si>
    <t>210010453.2</t>
  </si>
  <si>
    <t>demontáž stávajicích krabic KR68</t>
  </si>
  <si>
    <t>2108446489</t>
  </si>
  <si>
    <t>210201002.1</t>
  </si>
  <si>
    <t>demontáž svítidel v učebnách, které budou v trase VZT</t>
  </si>
  <si>
    <t>-738170251</t>
  </si>
  <si>
    <t>210201002.2</t>
  </si>
  <si>
    <t>montáž zdemontovaných svítidel</t>
  </si>
  <si>
    <t>-2082412958</t>
  </si>
  <si>
    <t>-1226140070</t>
  </si>
  <si>
    <t>219990025.1</t>
  </si>
  <si>
    <t>zjištění směru stávajicích proud.obvodů</t>
  </si>
  <si>
    <t>-1287590687</t>
  </si>
  <si>
    <t>R16</t>
  </si>
  <si>
    <t>1872410265</t>
  </si>
  <si>
    <t>R17</t>
  </si>
  <si>
    <t>úprava osvětlovací soustavy v učebnách - posunutí stáv.svítidel</t>
  </si>
  <si>
    <t>-1962195930</t>
  </si>
  <si>
    <t>R18</t>
  </si>
  <si>
    <t>-2135515965</t>
  </si>
  <si>
    <t>R19</t>
  </si>
  <si>
    <t>Revize elektro - pouze obvody, které budou upravovány</t>
  </si>
  <si>
    <t>706288278</t>
  </si>
  <si>
    <t>741.7</t>
  </si>
  <si>
    <t>Oprava el.rozvodů po montáži VZT - ostatní náklady</t>
  </si>
  <si>
    <t>-517002751</t>
  </si>
  <si>
    <t>219002213</t>
  </si>
  <si>
    <t>vysekání otvorů pro krabice do 100x100mm</t>
  </si>
  <si>
    <t>-1474032825</t>
  </si>
  <si>
    <t>2022176555</t>
  </si>
  <si>
    <t>666280724</t>
  </si>
  <si>
    <t>219002613</t>
  </si>
  <si>
    <t>vysekání rýhy strop hl.do 30mm/š.do 30mm</t>
  </si>
  <si>
    <t>-1758995901</t>
  </si>
  <si>
    <t>-88487586</t>
  </si>
  <si>
    <t>741.8</t>
  </si>
  <si>
    <t>Asanace zdiva - 1.PP - elektromateriál</t>
  </si>
  <si>
    <t>646776366</t>
  </si>
  <si>
    <t>-1697422028</t>
  </si>
  <si>
    <t>000101105</t>
  </si>
  <si>
    <t>kabel CYKY 4Ax1,5</t>
  </si>
  <si>
    <t>109209902</t>
  </si>
  <si>
    <t>1818512195</t>
  </si>
  <si>
    <t>-1961490876</t>
  </si>
  <si>
    <t>000311115</t>
  </si>
  <si>
    <t>krabice univerzální/přístrojová KU68-1901</t>
  </si>
  <si>
    <t>1510277291</t>
  </si>
  <si>
    <t>-932792978</t>
  </si>
  <si>
    <t>-377189223</t>
  </si>
  <si>
    <t>-1969187896</t>
  </si>
  <si>
    <t>410901</t>
  </si>
  <si>
    <t>spínač 10A/250Vstř řaz.1, na omítku IP44</t>
  </si>
  <si>
    <t>-1111874215</t>
  </si>
  <si>
    <t>000410023</t>
  </si>
  <si>
    <t>přepínač10A/230V řazení 6, na omítku IP44</t>
  </si>
  <si>
    <t>-895248836</t>
  </si>
  <si>
    <t>000410024</t>
  </si>
  <si>
    <t>přepínač 10A/230V řazení 7, na omítku IP44</t>
  </si>
  <si>
    <t>-338335803</t>
  </si>
  <si>
    <t>000420100</t>
  </si>
  <si>
    <t>zásuvka 16A/230V, na omítku IP44</t>
  </si>
  <si>
    <t>-864593321</t>
  </si>
  <si>
    <t>000513314.2</t>
  </si>
  <si>
    <t>svítidlo zářivkové 2x28W, EP, kompletní</t>
  </si>
  <si>
    <t>108792510</t>
  </si>
  <si>
    <t>000513390</t>
  </si>
  <si>
    <t>svítidlo LED 10W, IP44</t>
  </si>
  <si>
    <t>-1096951516</t>
  </si>
  <si>
    <t>00042R01</t>
  </si>
  <si>
    <t>podružný materiál</t>
  </si>
  <si>
    <t>-436756832</t>
  </si>
  <si>
    <t>741.9</t>
  </si>
  <si>
    <t>Asanace zdiva - 1.PP -  elektromontáž</t>
  </si>
  <si>
    <t>000000025</t>
  </si>
  <si>
    <t>montáž krabice plast pro P rozvod vč.zapojení 8111</t>
  </si>
  <si>
    <t>-254792536</t>
  </si>
  <si>
    <t>2121182518</t>
  </si>
  <si>
    <t>-10036571</t>
  </si>
  <si>
    <t>1006288138</t>
  </si>
  <si>
    <t>2024591818</t>
  </si>
  <si>
    <t>2123175132</t>
  </si>
  <si>
    <t>1054934349</t>
  </si>
  <si>
    <t>-817013802</t>
  </si>
  <si>
    <t>-1831144571</t>
  </si>
  <si>
    <t>-247313388</t>
  </si>
  <si>
    <t>210111013</t>
  </si>
  <si>
    <t>montáž spínače č.1,č.5,č.7  IP44</t>
  </si>
  <si>
    <t>2095082195</t>
  </si>
  <si>
    <t>210111012.1</t>
  </si>
  <si>
    <t>Zásuvka nástěnná do IP44 vč.zapojení 2P+Z</t>
  </si>
  <si>
    <t>952874710</t>
  </si>
  <si>
    <t>210111R01</t>
  </si>
  <si>
    <t>oprava stávajicích rozvaděčů  /vyčištění a nátěr/</t>
  </si>
  <si>
    <t>-1439395771</t>
  </si>
  <si>
    <t>210190002.1</t>
  </si>
  <si>
    <t>montáž rozvodnice do hmotnosti 50kg</t>
  </si>
  <si>
    <t>1346087364</t>
  </si>
  <si>
    <t>210201002.4</t>
  </si>
  <si>
    <t>montáž LED svítidel</t>
  </si>
  <si>
    <t>812471444</t>
  </si>
  <si>
    <t>210201002.5</t>
  </si>
  <si>
    <t>montáž zářivkových svítidel</t>
  </si>
  <si>
    <t>1873552185</t>
  </si>
  <si>
    <t>578785890</t>
  </si>
  <si>
    <t>662116481</t>
  </si>
  <si>
    <t>R20</t>
  </si>
  <si>
    <t>Demontáž stávajicí elektroinstalace vč.úklidu a likvidace zdemont.materiálu</t>
  </si>
  <si>
    <t>-1820565107</t>
  </si>
  <si>
    <t>R21</t>
  </si>
  <si>
    <t>779344738</t>
  </si>
  <si>
    <t>R22</t>
  </si>
  <si>
    <t>zaměření osazení svítidel, vypínačů a zásuvek</t>
  </si>
  <si>
    <t>413786777</t>
  </si>
  <si>
    <t>825898147</t>
  </si>
  <si>
    <t>R23</t>
  </si>
  <si>
    <t>Revize elektro - 1.PP včetně revizní zprávy</t>
  </si>
  <si>
    <t>-176591696</t>
  </si>
  <si>
    <t>R24</t>
  </si>
  <si>
    <t>Zakreslení skutečného provedení elektroinstalace</t>
  </si>
  <si>
    <t>1281182058</t>
  </si>
  <si>
    <t>741.10</t>
  </si>
  <si>
    <t>Asanace zdiva - 1.PP -  ostatní náklady</t>
  </si>
  <si>
    <t>-888425956</t>
  </si>
  <si>
    <t>-833260170</t>
  </si>
  <si>
    <t>-1502914465</t>
  </si>
  <si>
    <t>-1571018934</t>
  </si>
  <si>
    <t>-970158504</t>
  </si>
  <si>
    <t>-482198471</t>
  </si>
  <si>
    <t>VZT - Vzduchotechnika</t>
  </si>
  <si>
    <t>97 - Prorážení otvorů</t>
  </si>
  <si>
    <t>721 - Vnitřní kanalizace</t>
  </si>
  <si>
    <t>730 - Dodávka tepla pro VZT</t>
  </si>
  <si>
    <t>800 - Vzduchotechnika</t>
  </si>
  <si>
    <t>Prorážení otvorů</t>
  </si>
  <si>
    <t>974031132R00</t>
  </si>
  <si>
    <t>Vysekání rýh ve zdi cihelné 5 x 7 cm</t>
  </si>
  <si>
    <t>974031142R00</t>
  </si>
  <si>
    <t>Vysekání rýh ve zdi cihelné 7 x 7 cm</t>
  </si>
  <si>
    <t>979081111R00</t>
  </si>
  <si>
    <t>Odvoz suti a vybour. hmot na skládku do 1 km</t>
  </si>
  <si>
    <t>Vnitřní kanalizace</t>
  </si>
  <si>
    <t>721176101R00</t>
  </si>
  <si>
    <t>Potrubí HT připojovací D 32 x 1,8 mm</t>
  </si>
  <si>
    <t>24,35*1,09</t>
  </si>
  <si>
    <t>721176102R00</t>
  </si>
  <si>
    <t>Potrubí HT připojovací D 40 x 1,8 mm</t>
  </si>
  <si>
    <t>16,1*1,09</t>
  </si>
  <si>
    <t>721176103R00</t>
  </si>
  <si>
    <t>Potrubí HT připojovací D 50 x 1,8 mm</t>
  </si>
  <si>
    <t>2,2*1,09</t>
  </si>
  <si>
    <t>PVC</t>
  </si>
  <si>
    <t>Potrubí PVC D 10x1 mm, D+M</t>
  </si>
  <si>
    <t>18,4*1,09</t>
  </si>
  <si>
    <t>PVC.1</t>
  </si>
  <si>
    <t>Potrubí PVC D 18x1,5 mm, D+M</t>
  </si>
  <si>
    <t>2*1,09</t>
  </si>
  <si>
    <t>721194103R00</t>
  </si>
  <si>
    <t>Vyvedení odpadních výpustek D 32 x 1,8</t>
  </si>
  <si>
    <t>721194104R00</t>
  </si>
  <si>
    <t>Vyvedení odpadních výpustek D 40 x 1,8</t>
  </si>
  <si>
    <t>odvod kond.</t>
  </si>
  <si>
    <t>Podomítkový sifon, odvod kondenzátu ze stoupaček, D+M</t>
  </si>
  <si>
    <t>PS</t>
  </si>
  <si>
    <t>Přečerpávací stanice na kondenzát o objemu 2,65 l, max. průtok 0,164 l/s, max. dopravní výška 5,5 m</t>
  </si>
  <si>
    <t>721100010RA0</t>
  </si>
  <si>
    <t>Vsazení odbočky</t>
  </si>
  <si>
    <t>pzu</t>
  </si>
  <si>
    <t>Podomítková zápachová uzávěrka</t>
  </si>
  <si>
    <t>zu</t>
  </si>
  <si>
    <t>Zápachová uzávěrka, pro odvod kondenzátu ze VZT jednotek</t>
  </si>
  <si>
    <t>721211520RT2</t>
  </si>
  <si>
    <t>Dvorní vpusť DN 50, nerezová mřížka, suchá zápachová uzávěrka</t>
  </si>
  <si>
    <t>725210983R00</t>
  </si>
  <si>
    <t>Montáž zápachové uzávěrky</t>
  </si>
  <si>
    <t>721290111R00</t>
  </si>
  <si>
    <t>Zkouška těsnosti kanalizace vodou</t>
  </si>
  <si>
    <t>24,35+16,1+20,4</t>
  </si>
  <si>
    <t>998721101R00</t>
  </si>
  <si>
    <t>Přesun hmot pro vnitřní kanalizaci, výšky do 6 m</t>
  </si>
  <si>
    <t>730</t>
  </si>
  <si>
    <t>Dodávka tepla pro VZT</t>
  </si>
  <si>
    <t>733163104R00</t>
  </si>
  <si>
    <t>Potrubí z měděných trubek vytápění D 22 x 1,0 mm</t>
  </si>
  <si>
    <t>112,8*1,03</t>
  </si>
  <si>
    <t>733163105R00</t>
  </si>
  <si>
    <t>Potrubí z měděných trubek vytápění D 28 x 1,0 mm</t>
  </si>
  <si>
    <t>38,6*1,03</t>
  </si>
  <si>
    <t>733113114R00</t>
  </si>
  <si>
    <t>Příplatek za zhotovení přípojky DN 20</t>
  </si>
  <si>
    <t>733113115R00</t>
  </si>
  <si>
    <t>Příplatek za zhotovení přípojky DN 25</t>
  </si>
  <si>
    <t>722181213RT7</t>
  </si>
  <si>
    <t>Izolace návleková tl. stěny 13 mm, vnitřní průměr 22 mm</t>
  </si>
  <si>
    <t>90,3*1,05</t>
  </si>
  <si>
    <t>722181213RT8</t>
  </si>
  <si>
    <t>Izolace návleková tl. stěny 13 mm, vnitřní průměr 25 mm</t>
  </si>
  <si>
    <t>24,6*1,05</t>
  </si>
  <si>
    <t>631547213R</t>
  </si>
  <si>
    <t>Pouzdro potrubní izolační 22/40 mm, kamenná vlna s polepem Al fólií vyztuženou skleněnou mřížkou</t>
  </si>
  <si>
    <t>22*1,05</t>
  </si>
  <si>
    <t>631547214R</t>
  </si>
  <si>
    <t>Pouzdro potrubní izolační 28/40 mm, kamenná vlna s polepem Al fólií vyztuženou skleněnou mřížkou</t>
  </si>
  <si>
    <t>14*1,05</t>
  </si>
  <si>
    <t>722182011R00</t>
  </si>
  <si>
    <t>Montáž izolač.skruží na potrubí přímé DN 25,páska</t>
  </si>
  <si>
    <t>90,3+24,6+22+14</t>
  </si>
  <si>
    <t>733132111R00</t>
  </si>
  <si>
    <t>Kompenzátor pryžový DN 20</t>
  </si>
  <si>
    <t>733132112R00</t>
  </si>
  <si>
    <t>Kompenzátor pryžový DN 25</t>
  </si>
  <si>
    <t>top.zk.</t>
  </si>
  <si>
    <t>Topná zkouška 72 hodin</t>
  </si>
  <si>
    <t>soub</t>
  </si>
  <si>
    <t>998733103R00</t>
  </si>
  <si>
    <t>Přesun hmot pro rozvody potrubí, výšky do 24 m</t>
  </si>
  <si>
    <t>800</t>
  </si>
  <si>
    <t>VZT1</t>
  </si>
  <si>
    <t>Větrací jednotka VZT1 o výkonu 7550 m3/h, detail technických parametrů viz technická zpráva</t>
  </si>
  <si>
    <t>ks</t>
  </si>
  <si>
    <t>VZT2</t>
  </si>
  <si>
    <t>Větrací jednotka VZT2 o výkonu 5690 m3/h, detail technických parametrů viz technická zpráva</t>
  </si>
  <si>
    <t>VZT3</t>
  </si>
  <si>
    <t>Větrací jednotka VZT3 o výkonu 1765 m3/h, detail technických parametrů viz technická zpráva</t>
  </si>
  <si>
    <t>VZT4</t>
  </si>
  <si>
    <t>Větrací jednotka VZT4 o výkonu 245 m3/h, detail technických parametrů viz technická zpráva</t>
  </si>
  <si>
    <t>VZT5</t>
  </si>
  <si>
    <t>Větrací jednotka VZT5 o výkonu 209 m3/h, detail technických parametrů viz technická zpráva</t>
  </si>
  <si>
    <t>VZT6</t>
  </si>
  <si>
    <t>Větrací jednotka VZT6 o výkonu 1020 m3/h, detail technických parametrů viz technická zpráva</t>
  </si>
  <si>
    <t>VZT1 mntž</t>
  </si>
  <si>
    <t>Montáž vzduchotechnický jednotek, osazení, vč. dopravy na stavbu</t>
  </si>
  <si>
    <t>42981182R</t>
  </si>
  <si>
    <t>Spiro roura hladká d 125 mm pozinkovaná, D+M včetně tvarovek</t>
  </si>
  <si>
    <t>8,4*1,03</t>
  </si>
  <si>
    <t>42981183R</t>
  </si>
  <si>
    <t>Spiro roura hladká d 140 mm pozinkovaná, D+M včetně tvarovek</t>
  </si>
  <si>
    <t>3,6*1,03</t>
  </si>
  <si>
    <t>42981184R</t>
  </si>
  <si>
    <t>Spiro roura hladká d 160 mm pozinkovaná, D+M včetně tvarovek</t>
  </si>
  <si>
    <t>97,8*1,03</t>
  </si>
  <si>
    <t>42981186R</t>
  </si>
  <si>
    <t>Spiro roura hladká d 200 mm pozinkovaná, D+M včetně tvarovek</t>
  </si>
  <si>
    <t>84,7*1,03</t>
  </si>
  <si>
    <t>42981188R</t>
  </si>
  <si>
    <t>Spiro roura hladká d 250 mm pozinkovaná, D+M včetně tvarovek</t>
  </si>
  <si>
    <t>67*1,03</t>
  </si>
  <si>
    <t>42981190R</t>
  </si>
  <si>
    <t>Spiro roura hladká d 315 mm pozinkovaná, D+M včetně tvarovek</t>
  </si>
  <si>
    <t>13,5*1,03</t>
  </si>
  <si>
    <t>42981191R</t>
  </si>
  <si>
    <t>Spiro roura hladká d 355 mm pozinkovaná, D+M včetně tvarovek</t>
  </si>
  <si>
    <t>41,1*1,03</t>
  </si>
  <si>
    <t>42981192R</t>
  </si>
  <si>
    <t>Spiro roura hladká d 400 mm pozinkovaná, D+M včetně tvarovek</t>
  </si>
  <si>
    <t>20,4*1,03</t>
  </si>
  <si>
    <t>42981193R</t>
  </si>
  <si>
    <t>Spiro roura hladká d 450 mm pozinkovaná, D+M včetně tvarovek</t>
  </si>
  <si>
    <t>10,8*1,03</t>
  </si>
  <si>
    <t>42981194R</t>
  </si>
  <si>
    <t>Spiro roura hladká d 500 mm pozinkovaná, D+M včetně tvarovek</t>
  </si>
  <si>
    <t>1,7*1,03</t>
  </si>
  <si>
    <t>42981195R</t>
  </si>
  <si>
    <t>Spiro roura hladká d 560 mm pozinkovaná, D+M včetně tvarovek</t>
  </si>
  <si>
    <t>4,3*1,03</t>
  </si>
  <si>
    <t>42981196R</t>
  </si>
  <si>
    <t>Spiro roura hladká d 630 mm pozinkovaná, D+M včetně tvarovek</t>
  </si>
  <si>
    <t>4,9*1,03</t>
  </si>
  <si>
    <t>42981184R.1</t>
  </si>
  <si>
    <t>Spiro roura d 160 mm nerezová, D+M včetně tvarovek</t>
  </si>
  <si>
    <t>1*1,03</t>
  </si>
  <si>
    <t>728112112R00</t>
  </si>
  <si>
    <t>Montáž potrubí plechového kruhového do d 200 mm</t>
  </si>
  <si>
    <t>8,4+3,6+97,8+84,7+1</t>
  </si>
  <si>
    <t>728112113R00</t>
  </si>
  <si>
    <t>Montáž potrubí plechového kruhového do d 300 mm</t>
  </si>
  <si>
    <t>728112114R00</t>
  </si>
  <si>
    <t>Montáž potrubí plechového kruhového do d 400 mm</t>
  </si>
  <si>
    <t>13,5+41,1+20,4</t>
  </si>
  <si>
    <t>728112115R00</t>
  </si>
  <si>
    <t>Montáž potrubí plechového kruhového do d 500 mm</t>
  </si>
  <si>
    <t>10,8+1,7</t>
  </si>
  <si>
    <t>728112116R00</t>
  </si>
  <si>
    <t>Montáž potrubí plechového kruhového do d 600 mm</t>
  </si>
  <si>
    <t>728112117R00</t>
  </si>
  <si>
    <t>Montáž potrubí plechového kruhového do d 700 mm</t>
  </si>
  <si>
    <t>42981816R</t>
  </si>
  <si>
    <t>Trouba Flexo d 160 mm dvouvrstva Al</t>
  </si>
  <si>
    <t>42981825R</t>
  </si>
  <si>
    <t>Trouba Flexo d 200 mm dvouvrstva Al</t>
  </si>
  <si>
    <t>728112112R00.1</t>
  </si>
  <si>
    <t>Montáž ohebného potrubí do d 200 mm</t>
  </si>
  <si>
    <t>4298201011R</t>
  </si>
  <si>
    <t>Trouba rovná 4hranná  200 x 125 mm, pozink. plech</t>
  </si>
  <si>
    <t>4298201016R</t>
  </si>
  <si>
    <t>Trouba rovná 4hranná  250 x 225 mm, pozink. plech</t>
  </si>
  <si>
    <t>4298201023R</t>
  </si>
  <si>
    <t>Trouba rovná 4hranná  315 x 315 mm, pozink. plech</t>
  </si>
  <si>
    <t>4298201023R.1</t>
  </si>
  <si>
    <t>Trouba rovná 4hranná  355 x 250 mm, pozink. plech</t>
  </si>
  <si>
    <t>4298201023R.2</t>
  </si>
  <si>
    <t>Trouba rovná 4hranná  355 x 355 mm, pozink. plech</t>
  </si>
  <si>
    <t>4298201040R</t>
  </si>
  <si>
    <t>Trouba rovná 4hranná  500 x 225 mm, pozink. plech</t>
  </si>
  <si>
    <t>4298201025R</t>
  </si>
  <si>
    <t>Trouba rovná 4hranná  500 x 300 mm, pozink. plech</t>
  </si>
  <si>
    <t>4298201047R</t>
  </si>
  <si>
    <t>Trouba rovná 4hranná  630 x 630 mm, pozink. plech</t>
  </si>
  <si>
    <t>4298201047R.1</t>
  </si>
  <si>
    <t>Trouba rovná 4hranná  710 x 500 mm, pozink. plech</t>
  </si>
  <si>
    <t>4298201047R.2</t>
  </si>
  <si>
    <t>Trouba rovná 4hranná  710 x 560 mm, pozink. plech</t>
  </si>
  <si>
    <t>4298201048R</t>
  </si>
  <si>
    <t>Trouba rovná 4hranná  710 x 710 mm, pozink. plech</t>
  </si>
  <si>
    <t>4298201043R</t>
  </si>
  <si>
    <t>Trouba rovná 4hranná  800 x 500 mm, pozink. plech</t>
  </si>
  <si>
    <t>4298201044R</t>
  </si>
  <si>
    <t>Trouba rovná 4hranná  900 x 600 mm, pozink. plech</t>
  </si>
  <si>
    <t>4298201053R</t>
  </si>
  <si>
    <t>Trouba rovná 4hranná  900 x 710 mm, pozink. plech</t>
  </si>
  <si>
    <t>728111115R00</t>
  </si>
  <si>
    <t>Montáž potrubí plechového čtyřhranného do 0,22 m2</t>
  </si>
  <si>
    <t>0,8+3,5+15,2+0,2+8,6+12,9+30</t>
  </si>
  <si>
    <t>728111117R00</t>
  </si>
  <si>
    <t>Montáž potrubí plechového čtyřhranného do 0,40 m2</t>
  </si>
  <si>
    <t>26+0,9+4,8+4,2</t>
  </si>
  <si>
    <t>728111119R00</t>
  </si>
  <si>
    <t>Montáž potrubí plechového čtyřhranného do 0,64 m2</t>
  </si>
  <si>
    <t>17+4,6+8,6</t>
  </si>
  <si>
    <t>429825122R</t>
  </si>
  <si>
    <t>Oblouk čtyřhranný symetrický 315x315</t>
  </si>
  <si>
    <t>429825112R</t>
  </si>
  <si>
    <t>Oblouk čtyřhranný symetrický 355x250</t>
  </si>
  <si>
    <t>429825123R</t>
  </si>
  <si>
    <t>Oblouk čtyřhranný symetrický 300x500</t>
  </si>
  <si>
    <t>429825131R</t>
  </si>
  <si>
    <t>Oblouk čtyřhranný symetrický 355x355</t>
  </si>
  <si>
    <t>429825131R.1</t>
  </si>
  <si>
    <t>Oblouk čtyřhranný symetrický 355x355, 45°</t>
  </si>
  <si>
    <t>429825114R</t>
  </si>
  <si>
    <t>Oblouk čtyřhranný symetrický 500x225</t>
  </si>
  <si>
    <t>429825114R.1</t>
  </si>
  <si>
    <t>Oblouk čtyřhranný symetrický 500x225, 45°</t>
  </si>
  <si>
    <t>429825123R.1</t>
  </si>
  <si>
    <t>Oblouk čtyřhranný symetrický 500x300</t>
  </si>
  <si>
    <t>429825151R</t>
  </si>
  <si>
    <t>Oblouk čtyřhranný symetrický 630x630</t>
  </si>
  <si>
    <t>429825143R</t>
  </si>
  <si>
    <t>Oblouk čtyřhranný symetrický 700x500</t>
  </si>
  <si>
    <t>429825143R.1</t>
  </si>
  <si>
    <t>Oblouk čtyřhranný symetrický 700x500, 45°</t>
  </si>
  <si>
    <t>429825152R</t>
  </si>
  <si>
    <t>Oblouk čtyřhranný symetrický 710x710</t>
  </si>
  <si>
    <t>429825152R.1</t>
  </si>
  <si>
    <t>Oblouk čtyřhranný symetrický 710x710, 45°</t>
  </si>
  <si>
    <t>429825143R.2</t>
  </si>
  <si>
    <t>Oblouk čtyřhranný symetrický 800x500, 45°</t>
  </si>
  <si>
    <t>429825153R</t>
  </si>
  <si>
    <t>Oblouk čtyřhranný symetrický 900x600</t>
  </si>
  <si>
    <t>429825162R</t>
  </si>
  <si>
    <t>Oblouk čtyřhranný symetrický 900x710</t>
  </si>
  <si>
    <t>429825162R.1</t>
  </si>
  <si>
    <t>Oblouk čtyřhranný symetrický 900x710, 45°</t>
  </si>
  <si>
    <t>728211115R00</t>
  </si>
  <si>
    <t>Montáž oblouku plechového čtyřhranného do 0,22 m2</t>
  </si>
  <si>
    <t>728211118R00</t>
  </si>
  <si>
    <t>Montáž oblouku plechového čtyřhranného do 0,5 m2</t>
  </si>
  <si>
    <t>728211120R00</t>
  </si>
  <si>
    <t>Montáž oblouku plechového čtyřhranného do 0,8 m2</t>
  </si>
  <si>
    <t>429825042R</t>
  </si>
  <si>
    <t>Přechod čtyřhranný stranový, 300x400/300x500</t>
  </si>
  <si>
    <t>429825063R</t>
  </si>
  <si>
    <t>Přechod čtyřhranný stranový, 450x710/300x500</t>
  </si>
  <si>
    <t>429825042R.1</t>
  </si>
  <si>
    <t>Přechod čtyřhranný stranový, 500x300/355x250</t>
  </si>
  <si>
    <t>429825043R</t>
  </si>
  <si>
    <t>Přechod čtyřhranný stranový, 500x225/250x225</t>
  </si>
  <si>
    <t>429825063R.1</t>
  </si>
  <si>
    <t>Přechod čtyřhranný stranový, 710x710/315x315</t>
  </si>
  <si>
    <t>429825063R.2</t>
  </si>
  <si>
    <t>Přechod čtyřhranný stranový, 710x710/630x630</t>
  </si>
  <si>
    <t>429825063R.3</t>
  </si>
  <si>
    <t>Přechod čtyřhranný stranový, 800x500/710x500</t>
  </si>
  <si>
    <t>429825063R.4</t>
  </si>
  <si>
    <t>Přechod čtyřhranný stranový, 800x500/710x710</t>
  </si>
  <si>
    <t>429825082R</t>
  </si>
  <si>
    <t>Přechod čtyřhranný stranový, 900x710/355x355</t>
  </si>
  <si>
    <t>429825082R.1</t>
  </si>
  <si>
    <t>Přechod čtyřhranný stranový, 900x710/710x560</t>
  </si>
  <si>
    <t>429825082R.2</t>
  </si>
  <si>
    <t>Přechod čtyřhranný stranový, 900x710/900x600</t>
  </si>
  <si>
    <t>429825082R.3</t>
  </si>
  <si>
    <t>Přechod čtyřhranný stranový, 900x900/710x710</t>
  </si>
  <si>
    <t>429825082R.4</t>
  </si>
  <si>
    <t>Přechod čtyřhranný stranový, 900x900/900x710</t>
  </si>
  <si>
    <t>429825091R</t>
  </si>
  <si>
    <t>Přechod čtyřhranný stranový, 1250x1000/710x710</t>
  </si>
  <si>
    <t>429825091R.1</t>
  </si>
  <si>
    <t>Přechod čtyřhranný stranový, 1250x1000/900x710</t>
  </si>
  <si>
    <t>429825091R.2</t>
  </si>
  <si>
    <t>Přechod čtyřhranný stranový, 1250x1250/900x710</t>
  </si>
  <si>
    <t>429825013R</t>
  </si>
  <si>
    <t>Přechod čtyřhranný osový 100x200, na kruhové potrubí d 160 mm</t>
  </si>
  <si>
    <t>429825041R</t>
  </si>
  <si>
    <t>Přechod čtyřhranný osový 315x315, na kruhové potrubí d 315 mm</t>
  </si>
  <si>
    <t>429825033R</t>
  </si>
  <si>
    <t>Přechod čtyřhranný osový 355x355, na kruhové potrubí d 315 mm</t>
  </si>
  <si>
    <t>429825071R</t>
  </si>
  <si>
    <t>Přechod čtyřhranný osový 630x630, na kruhové potrubí d 560 mm</t>
  </si>
  <si>
    <t>429825071R.1</t>
  </si>
  <si>
    <t>Přechod čtyřhranný osový 630x630, na kruhové potrubí d 630 mm</t>
  </si>
  <si>
    <t>728211215R00</t>
  </si>
  <si>
    <t>Montáž přechodu plechového čtyřhranného do 0,22 m2</t>
  </si>
  <si>
    <t>728211217R00</t>
  </si>
  <si>
    <t>Montáž přechodu plechového čtyřhranného do 0,4 m2</t>
  </si>
  <si>
    <t>728211219R00</t>
  </si>
  <si>
    <t>Montáž přechodu plechového čtyřhranného do 0,64 m2</t>
  </si>
  <si>
    <t>728211221R00</t>
  </si>
  <si>
    <t>Montáž přechodu plechového čtyřhranného do 0,96 m2</t>
  </si>
  <si>
    <t>728211223R00</t>
  </si>
  <si>
    <t>Montáž přechodu plechového čtyřhranného do 1,39 m2</t>
  </si>
  <si>
    <t>728211224R00</t>
  </si>
  <si>
    <t>Montáž přechodu plechového čtyřhranného nad 1,39m2</t>
  </si>
  <si>
    <t>429823023R</t>
  </si>
  <si>
    <t>Rozbočka T 90 ° 2x250x255 - 250x225, Pz plech</t>
  </si>
  <si>
    <t>429823053R</t>
  </si>
  <si>
    <t>Rozbočka T 90 ° 2x710x710 - 630x630, Pz plech</t>
  </si>
  <si>
    <t>429823053R.1</t>
  </si>
  <si>
    <t>Rozbočka T 90 ° 2x900x710 - 710x710, Pz plech</t>
  </si>
  <si>
    <t>728211313R00</t>
  </si>
  <si>
    <t>Montáž odbočky plechové čtyřhranné do 0,07 m2</t>
  </si>
  <si>
    <t>728211317R00</t>
  </si>
  <si>
    <t>Montáž odbočky plechové čtyřhranné do 0,4 m2</t>
  </si>
  <si>
    <t>728211319R00</t>
  </si>
  <si>
    <t>Montáž odbočky plechové čtyřhranné do 0,64 m2</t>
  </si>
  <si>
    <t>42971211R</t>
  </si>
  <si>
    <t>Klapka požární 4hranná 315x315 mm automatická, min. požární odolnost EI60, vč. izolace</t>
  </si>
  <si>
    <t>42971214R</t>
  </si>
  <si>
    <t>Klapka požární 4hranná 355x355 mm automatická, min. požární odolnost EI60, vč. izolace</t>
  </si>
  <si>
    <t>42971235R</t>
  </si>
  <si>
    <t>Klapka požární 4hranná 630x630 mm automatická, min. požární odolnost EI60, vč. izolace</t>
  </si>
  <si>
    <t>42971238R</t>
  </si>
  <si>
    <t>Klapka požární 4hranná 710x710 mm automatická, min. požární odolnost EI60, vč. izolace</t>
  </si>
  <si>
    <t>42971239R</t>
  </si>
  <si>
    <t>Klapka požární 4hranná 900x710 mm automatická, min. požární odolnost EI60, vč. izolace</t>
  </si>
  <si>
    <t>728211419R00</t>
  </si>
  <si>
    <t>Montáž protipožární klapky</t>
  </si>
  <si>
    <t>42971514R</t>
  </si>
  <si>
    <t>Uzavírací klapka 710x710 mm, se servopohonem</t>
  </si>
  <si>
    <t>42971512R</t>
  </si>
  <si>
    <t>Uzavírací klapka 710x560 mm, se servopohonem</t>
  </si>
  <si>
    <t>728211418R00</t>
  </si>
  <si>
    <t>Montáž klapky plechové čtyřhranné</t>
  </si>
  <si>
    <t>BT</t>
  </si>
  <si>
    <t>Buňkový tlumič hluku 500x300x1000 , instalace do potrubí, tl ztr 40Pa, celk útlum 20dB</t>
  </si>
  <si>
    <t>728312111R00</t>
  </si>
  <si>
    <t>Montáž tlumiče hluku čtyřhranného do 0,15 m2</t>
  </si>
  <si>
    <t>KT</t>
  </si>
  <si>
    <t>Kruhový tlumič hluku s jádrem d355 mm dl 1500 mm, útlum hluku 18 dB při 250 Hz</t>
  </si>
  <si>
    <t>728312124R00</t>
  </si>
  <si>
    <t>Montáž tlumiče kruhového do d 400 mm</t>
  </si>
  <si>
    <t>TH1</t>
  </si>
  <si>
    <t>Kulisový tlumič hluku 900x600x1000 , průtok 7550 m3/h, tl ztr 35 Pa, útlum hluku 6 dB</t>
  </si>
  <si>
    <t>TH2</t>
  </si>
  <si>
    <t>Kulisový tlumič hluku 1250x1250x3000, průtok 7550 m3/h, tl ztr 70 Pa, útlum hluku 32 dB</t>
  </si>
  <si>
    <t>TH3</t>
  </si>
  <si>
    <t>Kulisový tlumič hluku 900x600x1000, průtok 7550 m3/h, tl ztr 35 Pa, útlum hluku 10 dB</t>
  </si>
  <si>
    <t>TH4</t>
  </si>
  <si>
    <t>Kulisový tlumič hluku 900x900x2500, průtok 7550 m3/h, tl ztr 45 Pa, útlum hluku 22 dB</t>
  </si>
  <si>
    <t>TH5</t>
  </si>
  <si>
    <t>Kulisový tlumič hluku 800x500x1000, průtok 5690 m3/h, tl ztr 45 Pa, útlum hluku 8 dB</t>
  </si>
  <si>
    <t>TH6</t>
  </si>
  <si>
    <t>Kulisový tlumič hluku 1250x1000x3000, průtok 5690 m3/h, tl ztr 60 Pa, útlum hluku 34 dB</t>
  </si>
  <si>
    <t>TH7</t>
  </si>
  <si>
    <t>Kulisový tlumič hluku 800x500x2000, průtok 5690 m3/h, tl ztr 70 Pa, útlum hluku 17 dB</t>
  </si>
  <si>
    <t>TH8</t>
  </si>
  <si>
    <t>Kulisový tlumič hluku 900x710x1500, průtok 5690 m3/h, tl ztr 30 Pa, útlum hluku 25 dB</t>
  </si>
  <si>
    <t>728312114R00</t>
  </si>
  <si>
    <t>Montáž tlumiče hluku čtyřhranného do 0,6 m2</t>
  </si>
  <si>
    <t>728312115R00</t>
  </si>
  <si>
    <t>Montáž tlumiče hluku čtyřhranného nad 0,6 m2</t>
  </si>
  <si>
    <t>TL160</t>
  </si>
  <si>
    <t>Ohebný tlumič hluku d 160 mm, dl. 1 m, tl. izolace 25 mm, celkový útlum 28 dB</t>
  </si>
  <si>
    <t>TL200</t>
  </si>
  <si>
    <t>Ohebný tlumič hluku d 200 mm, dl. 1 m, tl. izolace 25 mm, celkový útlum 26 dB</t>
  </si>
  <si>
    <t>TL250</t>
  </si>
  <si>
    <t>Ohebný tlumič hluku d 250 mm, dl. 1 m, tl. izolace 25 mm, celkový útlum 22 dB</t>
  </si>
  <si>
    <t>728312123R00</t>
  </si>
  <si>
    <t>Montáž tlumiče kruhového do d 300 mm</t>
  </si>
  <si>
    <t>RK160</t>
  </si>
  <si>
    <t>Mech. omez. regulátor průtoku vzduchu do potrubí,  d 160mm detail technických parametrů viz tech. zp</t>
  </si>
  <si>
    <t>RK200</t>
  </si>
  <si>
    <t>Mech. omez. regulátor průtoku vzduchu do potrubí, d 200mm detail technických parametrů viz tech. zp</t>
  </si>
  <si>
    <t>RK250</t>
  </si>
  <si>
    <t>Mech. omez. regulátor průtoku vzduchu do potrubí, d 250mm detail technických parametrů viz tech. zp</t>
  </si>
  <si>
    <t>728214413R00</t>
  </si>
  <si>
    <t>Montáž regulátoru kruhového do d 300mm</t>
  </si>
  <si>
    <t>RP160</t>
  </si>
  <si>
    <t>Elektrický regulátor průtoku vzduchu d 160 mm, detail technických parametrů viz technická zpráva</t>
  </si>
  <si>
    <t>RP200</t>
  </si>
  <si>
    <t>Elektrický regulátor průtoku vzduchu d 200 mm, detail technických parametrů viz technická zpráva</t>
  </si>
  <si>
    <t>RP250</t>
  </si>
  <si>
    <t>Elektrický regulátor průtoku vzduchu d 250 mm, detail technických parametrů viz technická zpráva</t>
  </si>
  <si>
    <t>42972670121R</t>
  </si>
  <si>
    <t>Dvouřadá vyústka s nastavitelnými lamelami, 525x125 mm, regulace R1, pro kruhové potrubí</t>
  </si>
  <si>
    <t>42972670110R</t>
  </si>
  <si>
    <t>Dvouřadá vyústka s nastavitelnými lamelami, 200x75 mm, regulace R1</t>
  </si>
  <si>
    <t>42972670110R.1</t>
  </si>
  <si>
    <t>Dvouřadá vyústka s nastavitelnými lamelami, 200x100 mm, regulace R1</t>
  </si>
  <si>
    <t>42972670110R.2</t>
  </si>
  <si>
    <t>Dvouřadá vyústka s nastavitelnými lamelami, 225x85 mm, regulace R1</t>
  </si>
  <si>
    <t>42972670126R</t>
  </si>
  <si>
    <t>Dvouřadá vyústka s nastavitelnými lamelami, 280x210 mm, regulace R1</t>
  </si>
  <si>
    <t>42972670111R</t>
  </si>
  <si>
    <t>Dvouřadá vyústka s nastavitelnými lamelami, 325x85 mm, regulace R1</t>
  </si>
  <si>
    <t>42972670120R</t>
  </si>
  <si>
    <t>Dvouřadá vyústka s nastavitelnými lamelami, 400x125 mm, regulace R1</t>
  </si>
  <si>
    <t>42972670120R.1</t>
  </si>
  <si>
    <t>Dvouřadá vyústka s nastavitelnými lamelami, 400x140 mm, regulace R1</t>
  </si>
  <si>
    <t>42972670122R</t>
  </si>
  <si>
    <t>Dvouřadá vyústka s nastavitelnými lamelami, 620x125 mm, regulace R1</t>
  </si>
  <si>
    <t>42972670122R.1</t>
  </si>
  <si>
    <t>Dvouřadá vyústka s nastavitelnými lamelami, 620x140 mm, regulace R1</t>
  </si>
  <si>
    <t>42972670131R</t>
  </si>
  <si>
    <t>Dvouřadá vyústka s nastavitelnými lamelami, 820x200 mm, regulace R1</t>
  </si>
  <si>
    <t>42972670116R</t>
  </si>
  <si>
    <t>Dvouřadá vyústka s nastavitelnými lamelami, 825x125 mm, regulace R1</t>
  </si>
  <si>
    <t>42972670125R</t>
  </si>
  <si>
    <t>Dvouřadá vyústka s nastavitelnými lamelami, 1025x125 mm, regulace R1</t>
  </si>
  <si>
    <t>728411314R00</t>
  </si>
  <si>
    <t>Montáž vyústě čtyřhranné do 0,2 m2</t>
  </si>
  <si>
    <t>anemostat1</t>
  </si>
  <si>
    <t>Výřivá vyúsť (anemostat) 300x300 mm, ručně nastavitelné lopatky, vodorovné připojení</t>
  </si>
  <si>
    <t>anemostat2</t>
  </si>
  <si>
    <t>Výřivá vyúsť (anemostat) 500x500 mm, ručně nastavitelné lopatky, vodorovné připojení</t>
  </si>
  <si>
    <t>728412113R00</t>
  </si>
  <si>
    <t>Montáž anemostatu čtyřhranného do 0,35 m2</t>
  </si>
  <si>
    <t>4295330101R</t>
  </si>
  <si>
    <t>Žaluzie protidešťová 200x200</t>
  </si>
  <si>
    <t>31327100R</t>
  </si>
  <si>
    <t>Pletivo do potrubí</t>
  </si>
  <si>
    <t>63151684R</t>
  </si>
  <si>
    <t>Lamelová tepelná izolace s hliníkovou folií, tl. 60 mm, lambda=0,038 W/mk</t>
  </si>
  <si>
    <t>713491132R00</t>
  </si>
  <si>
    <t>Oplechování tepelné izolace, hliník 0,6 mm</t>
  </si>
  <si>
    <t>67313131R</t>
  </si>
  <si>
    <t>Geotextilie</t>
  </si>
  <si>
    <t>Regulace</t>
  </si>
  <si>
    <t>Vyregulování vzduchotechnické soustavy, 2 dny, 2 osoby</t>
  </si>
  <si>
    <t>hod</t>
  </si>
  <si>
    <t>998728102R00</t>
  </si>
  <si>
    <t>Přesun hmot pro vzduchotechniku, výšky do 12 m</t>
  </si>
  <si>
    <t>HP - Horkovodní přípojka</t>
  </si>
  <si>
    <t>HSV - HSV</t>
  </si>
  <si>
    <t xml:space="preserve">    8 - Trubní vedení</t>
  </si>
  <si>
    <t xml:space="preserve">      91 - Doplňující konstrukce a práce pozemních komunikací, letišť a ploch</t>
  </si>
  <si>
    <t xml:space="preserve">    733 - Ústřední vytápění - rozvodné potrubí</t>
  </si>
  <si>
    <t xml:space="preserve">    734 - Ústřední vytápění - armatury</t>
  </si>
  <si>
    <t>M - Práce a dodávky M</t>
  </si>
  <si>
    <t xml:space="preserve">    23-M - Montáže potrubí</t>
  </si>
  <si>
    <t xml:space="preserve">    46-M - Zemní práce při extr.mont.pracích</t>
  </si>
  <si>
    <t>HZS - Hodinové zúčtovací sazby</t>
  </si>
  <si>
    <t>113151111R00</t>
  </si>
  <si>
    <t>Rozebrání ploch ze silničních panelů</t>
  </si>
  <si>
    <t>-1731796066</t>
  </si>
  <si>
    <t>120001101R00</t>
  </si>
  <si>
    <t>Příplatek za ztížení vykopávky v blízkosti vedení</t>
  </si>
  <si>
    <t>1583778874</t>
  </si>
  <si>
    <t>131201202R00</t>
  </si>
  <si>
    <t>Hloubení zapažených jam v hor.3 do 1000 m3</t>
  </si>
  <si>
    <t>1815985714</t>
  </si>
  <si>
    <t>139601102R00</t>
  </si>
  <si>
    <t>Ruční výkop jam, rýh a šachet v hornině tř. 3</t>
  </si>
  <si>
    <t>813716143</t>
  </si>
  <si>
    <t>151101102R00</t>
  </si>
  <si>
    <t>763545954</t>
  </si>
  <si>
    <t>151101112R00</t>
  </si>
  <si>
    <t>-996418847</t>
  </si>
  <si>
    <t>161101101R00</t>
  </si>
  <si>
    <t>Svislé přemístění výkopku z hor.1-4 do 2,5 m</t>
  </si>
  <si>
    <t>1220204978</t>
  </si>
  <si>
    <t>162202111R00</t>
  </si>
  <si>
    <t>Vodorovné přemístění drnu do 100 m</t>
  </si>
  <si>
    <t>-939731065</t>
  </si>
  <si>
    <t>166101101R00</t>
  </si>
  <si>
    <t>Přehození výkopku z hor.1-4</t>
  </si>
  <si>
    <t>434297874</t>
  </si>
  <si>
    <t>1476768632</t>
  </si>
  <si>
    <t>98,4+52,8-22,1</t>
  </si>
  <si>
    <t>167101102R00</t>
  </si>
  <si>
    <t>Nakládání výkopku z hor. 1 ÷ 4 v množství nad 100 m3</t>
  </si>
  <si>
    <t>1948008726</t>
  </si>
  <si>
    <t>199000002R00</t>
  </si>
  <si>
    <t>Poplatek za skládku horniny 1- 4, č. dle katal. odpadů 17 05 04</t>
  </si>
  <si>
    <t>297360516</t>
  </si>
  <si>
    <t>451595111R00</t>
  </si>
  <si>
    <t>Lože pod potrubí z prohozeného výkopku</t>
  </si>
  <si>
    <t>-1019569600</t>
  </si>
  <si>
    <t>Trubní vedení</t>
  </si>
  <si>
    <t>877172121R00</t>
  </si>
  <si>
    <t>Přirážka za 1 spoj elektrotvarovky d 40 mm</t>
  </si>
  <si>
    <t>1617149567</t>
  </si>
  <si>
    <t>879172199R00</t>
  </si>
  <si>
    <t>Příplatek za montáž vodovodních přípojek DN 32-80</t>
  </si>
  <si>
    <t>394256058</t>
  </si>
  <si>
    <t>891183111R00</t>
  </si>
  <si>
    <t>Montáž ventilů hlavních pro přípojky DN 40</t>
  </si>
  <si>
    <t>292196280</t>
  </si>
  <si>
    <t>891184121R00</t>
  </si>
  <si>
    <t>Montáž kompenzátorů, montážních vložek DN 40</t>
  </si>
  <si>
    <t>-1031713024</t>
  </si>
  <si>
    <t>892241111R00</t>
  </si>
  <si>
    <t>Tlaková zkouška vodovodního potrubí DN 80</t>
  </si>
  <si>
    <t>-1514265329</t>
  </si>
  <si>
    <t>892372111R00</t>
  </si>
  <si>
    <t>Zabezpečení konců vodovod. potrubí DN 300</t>
  </si>
  <si>
    <t>úsek</t>
  </si>
  <si>
    <t>-615600650</t>
  </si>
  <si>
    <t>899712111R00</t>
  </si>
  <si>
    <t>Orientační tabulky na zdivu</t>
  </si>
  <si>
    <t>1647173710</t>
  </si>
  <si>
    <t>899713111R00</t>
  </si>
  <si>
    <t>Orientační tabulky na sloupku ocelovém, betonovém</t>
  </si>
  <si>
    <t>-1081747180</t>
  </si>
  <si>
    <t>899721112R00</t>
  </si>
  <si>
    <t>Fólie výstražná z PVC bílá, šířka 30 cm</t>
  </si>
  <si>
    <t>-1015434680</t>
  </si>
  <si>
    <t>899731113R00</t>
  </si>
  <si>
    <t>Vodič signalizační CYY 4 mm2</t>
  </si>
  <si>
    <t>-250675582</t>
  </si>
  <si>
    <t>899911111R00</t>
  </si>
  <si>
    <t>Osazení ocelových součástí do 5 kg jednotlivě</t>
  </si>
  <si>
    <t>1408860308</t>
  </si>
  <si>
    <t>899912111R00</t>
  </si>
  <si>
    <t>Ocelové objímky z pás. oceli do chráničky, DN 100</t>
  </si>
  <si>
    <t>63376289</t>
  </si>
  <si>
    <t>899R01</t>
  </si>
  <si>
    <t>Utěsnění a dobetonování prostupu potrubí zdivem</t>
  </si>
  <si>
    <t>-227923084</t>
  </si>
  <si>
    <t>Poznámka k položce:_x000D_
beton C16/20, tmel polyuretanový, těsnící malta, těsnící kruh</t>
  </si>
  <si>
    <t>Doplňující konstrukce a práce pozemních komunikací, letišť a ploch</t>
  </si>
  <si>
    <t>14120812R</t>
  </si>
  <si>
    <t>Trubka bezešvá hladká 11 353, rozměr 57,0 x 3,2 mm</t>
  </si>
  <si>
    <t>518101280</t>
  </si>
  <si>
    <t>14710116R</t>
  </si>
  <si>
    <t>Trubka předizolovaná ocelová PIP 130 "B" DN 40, D 125 mm</t>
  </si>
  <si>
    <t>1831363502</t>
  </si>
  <si>
    <t>14710216R</t>
  </si>
  <si>
    <t>Trubka předizolovaná ocelová PIP 130 "C" DN 40, D 140 mm</t>
  </si>
  <si>
    <t>961830716</t>
  </si>
  <si>
    <t>34126115R</t>
  </si>
  <si>
    <t>Kabel sdělovací Cu TCEPKPFLE 5x4x0,4 č.v.1324005</t>
  </si>
  <si>
    <t>1443257744</t>
  </si>
  <si>
    <t>357127124R</t>
  </si>
  <si>
    <t>Rozváděč MRK 10 na omítku</t>
  </si>
  <si>
    <t>-242749135</t>
  </si>
  <si>
    <t>913      R00</t>
  </si>
  <si>
    <t>Hzs - Stavební dělník</t>
  </si>
  <si>
    <t>h</t>
  </si>
  <si>
    <t>911298983</t>
  </si>
  <si>
    <t>998272201R00</t>
  </si>
  <si>
    <t>Přesun hmot, trubní vedení ocelové, otevřený výkop</t>
  </si>
  <si>
    <t>-1833330352</t>
  </si>
  <si>
    <t>733</t>
  </si>
  <si>
    <t>Ústřední vytápění - rozvodné potrubí</t>
  </si>
  <si>
    <t>733121116R00</t>
  </si>
  <si>
    <t>Potrubí hladké bezešvé nízkotlaké D 44,5 x 2,6 mm</t>
  </si>
  <si>
    <t>655781220</t>
  </si>
  <si>
    <t>733134142R00</t>
  </si>
  <si>
    <t>Kompenzátor ucpávkový M 10-010-616 P 2, DN 50</t>
  </si>
  <si>
    <t>1123363692</t>
  </si>
  <si>
    <t>733139105R00</t>
  </si>
  <si>
    <t>Montáž kompenzátorů závit.vlnovcových osových G6/4</t>
  </si>
  <si>
    <t>-219306092</t>
  </si>
  <si>
    <t>998733101R00</t>
  </si>
  <si>
    <t>Přesun hmot pro rozvody potrubí, výšky do 6 m</t>
  </si>
  <si>
    <t>574774130</t>
  </si>
  <si>
    <t>734</t>
  </si>
  <si>
    <t>Ústřední vytápění - armatury</t>
  </si>
  <si>
    <t>734109311R00</t>
  </si>
  <si>
    <t>Montáž přírub.armatur se 2 přírub. PN 25, PN 40, DN 15</t>
  </si>
  <si>
    <t>1894980061</t>
  </si>
  <si>
    <t>734109313R00</t>
  </si>
  <si>
    <t>Montáž přírub.armatur se 2 přírub. PN 25, PN 40, DN 40</t>
  </si>
  <si>
    <t>-1679923784</t>
  </si>
  <si>
    <t>734113112R00</t>
  </si>
  <si>
    <t>Kohout kulový uzav.IVAR BRA.02.000 DN 20 s nav.pří</t>
  </si>
  <si>
    <t>290766695</t>
  </si>
  <si>
    <t>734113115R00</t>
  </si>
  <si>
    <t>Kohout kulový uzav.IVAR BRA.02.000 DN 40 s nav.pří</t>
  </si>
  <si>
    <t>1387800557</t>
  </si>
  <si>
    <t>734391114R00</t>
  </si>
  <si>
    <t>Kondenzační smyčky ČSN 13 7531.1- zahnuté</t>
  </si>
  <si>
    <t>904599350</t>
  </si>
  <si>
    <t>734411111R00</t>
  </si>
  <si>
    <t>Teploměr přímý s pouzdrem  typ 160</t>
  </si>
  <si>
    <t>-1042480003</t>
  </si>
  <si>
    <t>734421130R00</t>
  </si>
  <si>
    <t>Tlakoměr deformační 0-10 MPa č. 03313, D 160</t>
  </si>
  <si>
    <t>-294311618</t>
  </si>
  <si>
    <t>734429101R00</t>
  </si>
  <si>
    <t>Montáž tlakoměru deformačního 0-10 MPa</t>
  </si>
  <si>
    <t>-568805626</t>
  </si>
  <si>
    <t>734493111R00</t>
  </si>
  <si>
    <t>Ochranné jímky se závitem do G 1</t>
  </si>
  <si>
    <t>-297097364</t>
  </si>
  <si>
    <t>734494121R00</t>
  </si>
  <si>
    <t>Návarky M 20x1,5  délka do 220 mm</t>
  </si>
  <si>
    <t>-560408893</t>
  </si>
  <si>
    <t>734499211R00</t>
  </si>
  <si>
    <t>Montáž návarků  M 20 x 1,5</t>
  </si>
  <si>
    <t>-72864592</t>
  </si>
  <si>
    <t>998734101R00</t>
  </si>
  <si>
    <t>Přesun hmot pro armatury, výšky do 6 m</t>
  </si>
  <si>
    <t>-1657816233</t>
  </si>
  <si>
    <t>Práce a dodávky M</t>
  </si>
  <si>
    <t>23-M</t>
  </si>
  <si>
    <t>Montáže potrubí</t>
  </si>
  <si>
    <t>230013042R00</t>
  </si>
  <si>
    <t>Mont.předizol. potr.DN 40 mm,D 125 mm,spoj po 6 m</t>
  </si>
  <si>
    <t>-1007852639</t>
  </si>
  <si>
    <t>230013043R00</t>
  </si>
  <si>
    <t>Mont.předizol. potr.DN 40 mm,D 140 mm,spoj po 6 m</t>
  </si>
  <si>
    <t>1203534786</t>
  </si>
  <si>
    <t>230014042R00</t>
  </si>
  <si>
    <t>Spojka předizolovaného potrubí DN 40/D125 mm</t>
  </si>
  <si>
    <t>847883271</t>
  </si>
  <si>
    <t>230014043R00</t>
  </si>
  <si>
    <t>Spojka předizolovaného potrubí DN 40/D140 mm</t>
  </si>
  <si>
    <t>938548207</t>
  </si>
  <si>
    <t>230022039R00</t>
  </si>
  <si>
    <t>Montáž trub.dílů přivař.do 3 kg tř.11-13, 57 x 3,2</t>
  </si>
  <si>
    <t>803312625</t>
  </si>
  <si>
    <t>230030001R00</t>
  </si>
  <si>
    <t>Montáž trubních dílů přírubových do 5 kg</t>
  </si>
  <si>
    <t>-2060264958</t>
  </si>
  <si>
    <t>230033026R00</t>
  </si>
  <si>
    <t>Montáž přírubových spojů do PN 40, DN 40</t>
  </si>
  <si>
    <t>450124265</t>
  </si>
  <si>
    <t>230038411R00</t>
  </si>
  <si>
    <t>Montáž přírub. armatur, 2 příruby, PN 40, DN 15</t>
  </si>
  <si>
    <t>329190358</t>
  </si>
  <si>
    <t>230038415R00</t>
  </si>
  <si>
    <t>Montáž přírub. armatur, 2 příruby, PN 40, DN 40</t>
  </si>
  <si>
    <t>-803040498</t>
  </si>
  <si>
    <t>230040004R00</t>
  </si>
  <si>
    <t>Montáž závitových dílů DN 1/2"</t>
  </si>
  <si>
    <t>-604322717</t>
  </si>
  <si>
    <t>230050002R00</t>
  </si>
  <si>
    <t>Montáž uložení přišroubováním do DN 50</t>
  </si>
  <si>
    <t>-976122602</t>
  </si>
  <si>
    <t>230170001R00</t>
  </si>
  <si>
    <t>Příprava pro zkoušku těsnosti, DN do 40</t>
  </si>
  <si>
    <t>sada</t>
  </si>
  <si>
    <t>-1352599985</t>
  </si>
  <si>
    <t>230170011R00</t>
  </si>
  <si>
    <t>Zkouška těsnosti potrubí, DN do 40</t>
  </si>
  <si>
    <t>-1320942794</t>
  </si>
  <si>
    <t>230230016R00</t>
  </si>
  <si>
    <t>Hlavní tlaková zkouška vzduchem 0,6 MPa, DN 50</t>
  </si>
  <si>
    <t>1044515248</t>
  </si>
  <si>
    <t>230230076R00</t>
  </si>
  <si>
    <t>Čištění potrubí, DN 200</t>
  </si>
  <si>
    <t>-1560772191</t>
  </si>
  <si>
    <t>230250001R00</t>
  </si>
  <si>
    <t>Montáž kontrolních vývodů, napěťového KVO</t>
  </si>
  <si>
    <t>-232883622</t>
  </si>
  <si>
    <t>230250021R00</t>
  </si>
  <si>
    <t>Montáž spojovacích objektů SO1 napojení AU s SO2</t>
  </si>
  <si>
    <t>-1021933305</t>
  </si>
  <si>
    <t>230250038R00</t>
  </si>
  <si>
    <t>Montáž propoj. objektů-snímací elektroda MS 100</t>
  </si>
  <si>
    <t>184610772</t>
  </si>
  <si>
    <t>46-M</t>
  </si>
  <si>
    <t>Zemní práce při extr.mont.pracích</t>
  </si>
  <si>
    <t>460010011RT1</t>
  </si>
  <si>
    <t>Vytýčení trasy nn vedení v přehled.terénu, v obci, délka trasy do 100 m</t>
  </si>
  <si>
    <t>km</t>
  </si>
  <si>
    <t>924319111</t>
  </si>
  <si>
    <t>460010012RT1</t>
  </si>
  <si>
    <t>Vytýčení trasy vn vedení v přehledném terénu, délka trasy do 100 m</t>
  </si>
  <si>
    <t>1277006408</t>
  </si>
  <si>
    <t>460010024RT1</t>
  </si>
  <si>
    <t>Vytýčení kabelové trasy v zastavěném prostoru, délka trasy do 100 m</t>
  </si>
  <si>
    <t>478413385</t>
  </si>
  <si>
    <t>460030011RT1</t>
  </si>
  <si>
    <t>Sejmutí drnu, z ploch silně zatravněných</t>
  </si>
  <si>
    <t>991133519</t>
  </si>
  <si>
    <t>460030020R00</t>
  </si>
  <si>
    <t>Odstranění travnatého porostu</t>
  </si>
  <si>
    <t>-1631434835</t>
  </si>
  <si>
    <t>460030022R00</t>
  </si>
  <si>
    <t>Odstranění dřevitého porostu - měkký, hustý</t>
  </si>
  <si>
    <t>-247463759</t>
  </si>
  <si>
    <t>113107444</t>
  </si>
  <si>
    <t>Odstranění podkladu živičných tl přes 150 do 200 mm při překopech strojně pl do 15 m2</t>
  </si>
  <si>
    <t>1855225325</t>
  </si>
  <si>
    <t>566901223</t>
  </si>
  <si>
    <t>Vyspravení podkladu po překopech inženýrských sítí plochy přes 15 m2 štěrkopískem tl. 200 mm</t>
  </si>
  <si>
    <t>-166608840</t>
  </si>
  <si>
    <t>566901243</t>
  </si>
  <si>
    <t>Vyspravení podkladu po překopech inženýrských sítí plochy přes 15 m2 kamenivem hrubým drceným tl. 200 mm</t>
  </si>
  <si>
    <t>566765341</t>
  </si>
  <si>
    <t>566901261</t>
  </si>
  <si>
    <t>Vyspravení podkladu po překopech inženýrských sítí plochy přes 15 m2 obalovaným kamenivem ACP (OK) tl. 100 mm</t>
  </si>
  <si>
    <t>-218360162</t>
  </si>
  <si>
    <t>572331111</t>
  </si>
  <si>
    <t>Vyspravení krytu komunikací po překopech pl přes 15 m2 obalovaným kamenivem tl přes 20 do 50 mm</t>
  </si>
  <si>
    <t>79666813</t>
  </si>
  <si>
    <t>572341111</t>
  </si>
  <si>
    <t>Vyspravení krytu komunikací po překopech pl přes 15 m2 asfalt betonem ACO (AB) tl přes 30 do 50 mm</t>
  </si>
  <si>
    <t>883229363</t>
  </si>
  <si>
    <t>629042853</t>
  </si>
  <si>
    <t>113107424</t>
  </si>
  <si>
    <t>Odstranění podkladu z kameniva drceného tl přes 300 do 400 mm při překopech strojně pl do 15 m2</t>
  </si>
  <si>
    <t>-614724794</t>
  </si>
  <si>
    <t>460030081RT3</t>
  </si>
  <si>
    <t>Řezání spáry v asfaltu nebo betonu, v tloušťce vrstvy do 8-10 cm</t>
  </si>
  <si>
    <t>-1163952541</t>
  </si>
  <si>
    <t>113202111</t>
  </si>
  <si>
    <t>Vytrhání obrub krajníků obrubníků stojatých</t>
  </si>
  <si>
    <t>-1404736809</t>
  </si>
  <si>
    <t>460620001R00</t>
  </si>
  <si>
    <t>Položení drnu</t>
  </si>
  <si>
    <t>2084596432</t>
  </si>
  <si>
    <t>460620006R00</t>
  </si>
  <si>
    <t>1496489003</t>
  </si>
  <si>
    <t>460620021R00</t>
  </si>
  <si>
    <t>Provizorní položení obrubníku</t>
  </si>
  <si>
    <t>605501194</t>
  </si>
  <si>
    <t>460680024RT3</t>
  </si>
  <si>
    <t>Průraz zdivem v cihlové zdi tloušťky 60 cm, plochy do 0,50 m2</t>
  </si>
  <si>
    <t>2041214763</t>
  </si>
  <si>
    <t>997221551</t>
  </si>
  <si>
    <t>Vodorovná doprava suti ze sypkých materiálů do 1 km</t>
  </si>
  <si>
    <t>76595116</t>
  </si>
  <si>
    <t>33,607-2,46</t>
  </si>
  <si>
    <t>997221559</t>
  </si>
  <si>
    <t>Příplatek ZKD 1 km u vodorovné dopravy suti ze sypkých materiálů</t>
  </si>
  <si>
    <t>1092537575</t>
  </si>
  <si>
    <t>31,147</t>
  </si>
  <si>
    <t>31,147*19 'Přepočtené koeficientem množství</t>
  </si>
  <si>
    <t>997221561</t>
  </si>
  <si>
    <t>Vodorovná doprava suti z kusových materiálů do 1 km</t>
  </si>
  <si>
    <t>1729742221</t>
  </si>
  <si>
    <t>997221569</t>
  </si>
  <si>
    <t>Příplatek ZKD 1 km u vodorovné dopravy suti z kusových materiálů</t>
  </si>
  <si>
    <t>707288108</t>
  </si>
  <si>
    <t>2,46</t>
  </si>
  <si>
    <t>2,46*19 'Přepočtené koeficientem množství</t>
  </si>
  <si>
    <t>997221875</t>
  </si>
  <si>
    <t>Poplatek za uložení na recyklační skládce (skládkovné) stavebního odpadu asfaltového bez obsahu dehtu zatříděného do Katalogu odpadů pod kódem 17 03 02</t>
  </si>
  <si>
    <t>601833672</t>
  </si>
  <si>
    <t>997221861</t>
  </si>
  <si>
    <t>Poplatek za uložení na recyklační skládce (skládkovné) stavebního odpadu z prostého betonu pod kódem 17 01 01</t>
  </si>
  <si>
    <t>1821812644</t>
  </si>
  <si>
    <t>997221873</t>
  </si>
  <si>
    <t>Poplatek za uložení na recyklační skládce (skládkovné) stavebního odpadu zeminy a kamení zatříděného do Katalogu odpadů pod kódem 17 05 04</t>
  </si>
  <si>
    <t>1449484504</t>
  </si>
  <si>
    <t>HZS</t>
  </si>
  <si>
    <t>Hodinové zúčtovací sazby</t>
  </si>
  <si>
    <t>900      R25</t>
  </si>
  <si>
    <t>HZS, elektromontér v tarifní třídě 8</t>
  </si>
  <si>
    <t>-418130849</t>
  </si>
  <si>
    <t>HZS4211</t>
  </si>
  <si>
    <t>Hodinová zúčtovací sazba revizní technik</t>
  </si>
  <si>
    <t>257955099</t>
  </si>
  <si>
    <t>VS - Výměníková stanice</t>
  </si>
  <si>
    <t>90 - Přípočty</t>
  </si>
  <si>
    <t>99 - Staveništní přesun hmot</t>
  </si>
  <si>
    <t xml:space="preserve">    731 - Kotelny</t>
  </si>
  <si>
    <t xml:space="preserve">    732 - Strojovny</t>
  </si>
  <si>
    <t xml:space="preserve">    733 - Rozvod potrubí</t>
  </si>
  <si>
    <t xml:space="preserve">    734 - Armatury</t>
  </si>
  <si>
    <t xml:space="preserve">    783 - Nátěry</t>
  </si>
  <si>
    <t>M23 - Montáže potrubí</t>
  </si>
  <si>
    <t>Přípočty</t>
  </si>
  <si>
    <t>417745325</t>
  </si>
  <si>
    <t>1587274241</t>
  </si>
  <si>
    <t>Staveništní přesun hmot</t>
  </si>
  <si>
    <t>1350952884</t>
  </si>
  <si>
    <t>713400811R00</t>
  </si>
  <si>
    <t>Odstranění oplechování potrubí</t>
  </si>
  <si>
    <t>-1053199715</t>
  </si>
  <si>
    <t>713400821R00</t>
  </si>
  <si>
    <t>Odstranění izolačních pásů  potrubí</t>
  </si>
  <si>
    <t>-36545131</t>
  </si>
  <si>
    <t>713411112R00</t>
  </si>
  <si>
    <t>Montáž tepelné izolace potrubí rohožemi a drátem, 2 vrstvá</t>
  </si>
  <si>
    <t>-1489037904</t>
  </si>
  <si>
    <t>713411122R00</t>
  </si>
  <si>
    <t>Montáž tepelné izolace potrubí pásy LSP a drátem, 2 vrstvá</t>
  </si>
  <si>
    <t>1857586155</t>
  </si>
  <si>
    <t>731</t>
  </si>
  <si>
    <t>Kotelny</t>
  </si>
  <si>
    <t>731391825R00</t>
  </si>
  <si>
    <t>Vypouštění vody z kotlů čerpadlem do 100 m2</t>
  </si>
  <si>
    <t>-1134845819</t>
  </si>
  <si>
    <t>732</t>
  </si>
  <si>
    <t>Strojovny</t>
  </si>
  <si>
    <t>38821226R</t>
  </si>
  <si>
    <t>Vodoměr bytový na SV SENSUS Residia JET, DN 20, l = 130 mm</t>
  </si>
  <si>
    <t>-627645060</t>
  </si>
  <si>
    <t>4261097518R</t>
  </si>
  <si>
    <t>Čerpadlo Wilo-Yonos Pico 25/1-6, PN 6</t>
  </si>
  <si>
    <t>110550465</t>
  </si>
  <si>
    <t>4261097532R</t>
  </si>
  <si>
    <t>Čerpadlo Wilo-Stratos 30/1-8, PN 10</t>
  </si>
  <si>
    <t>-1621749054</t>
  </si>
  <si>
    <t>4261097535R</t>
  </si>
  <si>
    <t>Čerpadlo Wilo-Stratos 50/1-10, PN 10</t>
  </si>
  <si>
    <t>-2049351451</t>
  </si>
  <si>
    <t>48431331R</t>
  </si>
  <si>
    <t>Výměníková stanice 30 K/400 kW, termostaticky řízená</t>
  </si>
  <si>
    <t>-376255369</t>
  </si>
  <si>
    <t>48438812.AR</t>
  </si>
  <si>
    <t>Ohřívač TUV zásobníkový R2BC 400</t>
  </si>
  <si>
    <t>1865951545</t>
  </si>
  <si>
    <t>732111135R00</t>
  </si>
  <si>
    <t>Tělesa rozdělovačů a sběračů DN 150 dl 1m</t>
  </si>
  <si>
    <t>86502538</t>
  </si>
  <si>
    <t>732111314R00</t>
  </si>
  <si>
    <t>Trubková hrdla rozděl. a sběr. bez přírub, DN 25</t>
  </si>
  <si>
    <t>1258165970</t>
  </si>
  <si>
    <t>732111315R00</t>
  </si>
  <si>
    <t>Trubková hrdla rozděl. a sběr. bez přírub, DN 32</t>
  </si>
  <si>
    <t>-455452067</t>
  </si>
  <si>
    <t>732111316R00</t>
  </si>
  <si>
    <t>Trubková hrdla rozděl. a sběr. bez přírub, DN 40</t>
  </si>
  <si>
    <t>-768011323</t>
  </si>
  <si>
    <t>732111322R00</t>
  </si>
  <si>
    <t>Trubková hrdla rozděl. a sběr. bez přírub, DN 65</t>
  </si>
  <si>
    <t>-1714438460</t>
  </si>
  <si>
    <t>732119193R00</t>
  </si>
  <si>
    <t>Montáž rozdělovačů a sběračů DN 150 (120x120mm) dl 1m</t>
  </si>
  <si>
    <t>-367044050</t>
  </si>
  <si>
    <t>732119293R00</t>
  </si>
  <si>
    <t>Přípl. za dalšího 0,5 m tělesa rozděl.,DN 150</t>
  </si>
  <si>
    <t>1216898233</t>
  </si>
  <si>
    <t>732199100RM1</t>
  </si>
  <si>
    <t>Montáž orientačního štítku, včetně dodávky štítku</t>
  </si>
  <si>
    <t>-1453861850</t>
  </si>
  <si>
    <t>732219303R00</t>
  </si>
  <si>
    <t>Montáž ohříváků vody stojat.kombinovaných do 400 l</t>
  </si>
  <si>
    <t>1650767602</t>
  </si>
  <si>
    <t>732229631R00</t>
  </si>
  <si>
    <t>Montáž výměníku jednochod. VV-1RH, 2člán. DN 65</t>
  </si>
  <si>
    <t>1580685446</t>
  </si>
  <si>
    <t>732229646R00</t>
  </si>
  <si>
    <t>Montáž výměníku vlásenk. PV-2UH, DN 700 - 60 m2</t>
  </si>
  <si>
    <t>-145084519</t>
  </si>
  <si>
    <t>732331212R00</t>
  </si>
  <si>
    <t>Nádoby expanzní tlak. Vse-12, PN 0,6, do 1000 l</t>
  </si>
  <si>
    <t>-675433643</t>
  </si>
  <si>
    <t>732331513R00</t>
  </si>
  <si>
    <t>Nádoby expanzní tlak.s memb.Expanzomat, 25 l</t>
  </si>
  <si>
    <t>567942147</t>
  </si>
  <si>
    <t>732331514R00</t>
  </si>
  <si>
    <t>Nádoby expanzní tlak.s memb.Expanzomat, 35 l</t>
  </si>
  <si>
    <t>938440385</t>
  </si>
  <si>
    <t>732331517R00</t>
  </si>
  <si>
    <t>Nádoby expanzní tlak.s memb.Expanzomat,100 l</t>
  </si>
  <si>
    <t>-1370291586</t>
  </si>
  <si>
    <t>732339102R00</t>
  </si>
  <si>
    <t>Montáž nádoby expanzní tlakové 25 l.</t>
  </si>
  <si>
    <t>-222645204</t>
  </si>
  <si>
    <t>732339103R00</t>
  </si>
  <si>
    <t>Montáž nádoby expanzní tlakové 35 l</t>
  </si>
  <si>
    <t>1797556283</t>
  </si>
  <si>
    <t>732339106R00</t>
  </si>
  <si>
    <t>Montáž nádoby expanzní tlakové 110 l</t>
  </si>
  <si>
    <t>-870904338</t>
  </si>
  <si>
    <t>732339112R00</t>
  </si>
  <si>
    <t>Montáž nádoby expanzní tlakové 600 l</t>
  </si>
  <si>
    <t>1358620320</t>
  </si>
  <si>
    <t>732339993R00</t>
  </si>
  <si>
    <t>Revize expanzní tlakové nádoby do 500 l</t>
  </si>
  <si>
    <t>478452709</t>
  </si>
  <si>
    <t>732339994R00</t>
  </si>
  <si>
    <t>Revize expanzní tlakové nádoby nad 500 l</t>
  </si>
  <si>
    <t>230611992</t>
  </si>
  <si>
    <t>732429111R00</t>
  </si>
  <si>
    <t>Montáž čerpadel oběhových spirálních, DN 25</t>
  </si>
  <si>
    <t>-1774102507</t>
  </si>
  <si>
    <t>732429112R00</t>
  </si>
  <si>
    <t>Montáž čerpadel oběhových spirálních, DN 40</t>
  </si>
  <si>
    <t>-134744604</t>
  </si>
  <si>
    <t>732429113R00</t>
  </si>
  <si>
    <t>Montáž čerpadel oběhových spirálních, DN 50</t>
  </si>
  <si>
    <t>-1317179779</t>
  </si>
  <si>
    <t>732489101R00</t>
  </si>
  <si>
    <t>Montáž vodoměrů bubnových PN 2,0, Vb 3</t>
  </si>
  <si>
    <t>38602103</t>
  </si>
  <si>
    <t>998732102R00</t>
  </si>
  <si>
    <t>Přesun hmot pro strojovny, výšky do 12 m</t>
  </si>
  <si>
    <t>1089504991</t>
  </si>
  <si>
    <t>Rozvod potrubí</t>
  </si>
  <si>
    <t>733110803R00</t>
  </si>
  <si>
    <t>Demontáž potrubí ocelového závitového do DN 15</t>
  </si>
  <si>
    <t>1460380395</t>
  </si>
  <si>
    <t>733110806R00</t>
  </si>
  <si>
    <t>Demontáž potrubí ocelového závitového do DN 15-32</t>
  </si>
  <si>
    <t>-1650608658</t>
  </si>
  <si>
    <t>733111103R00</t>
  </si>
  <si>
    <t>Potrubí závitové bezešvé běžné nízkotlaké DN 15</t>
  </si>
  <si>
    <t>1996860152</t>
  </si>
  <si>
    <t>733111104R00</t>
  </si>
  <si>
    <t>Potrubí závitové bezešvé běžné nízkotlaké DN 20</t>
  </si>
  <si>
    <t>-815053775</t>
  </si>
  <si>
    <t>733111105R00</t>
  </si>
  <si>
    <t>Potrubí závitové bezešvé běžné nízkotlaké DN 25</t>
  </si>
  <si>
    <t>-253495506</t>
  </si>
  <si>
    <t>733111106R00</t>
  </si>
  <si>
    <t>Potrubí závitové bezešvé běžné nízkotlaké DN 32</t>
  </si>
  <si>
    <t>1112574568</t>
  </si>
  <si>
    <t>733111107R00</t>
  </si>
  <si>
    <t>Potrubí závitové bezešvé běžné nízkotlaké DN 40</t>
  </si>
  <si>
    <t>1692031716</t>
  </si>
  <si>
    <t>733111108R00</t>
  </si>
  <si>
    <t>Potrubí závitové bezešvé běžné nízkotlaké DN 50</t>
  </si>
  <si>
    <t>1749799996</t>
  </si>
  <si>
    <t>733120819R00</t>
  </si>
  <si>
    <t>Demontáž potrubí z hladkých trubek D 60,3</t>
  </si>
  <si>
    <t>-827653796</t>
  </si>
  <si>
    <t>1767000239</t>
  </si>
  <si>
    <t>733121124R00</t>
  </si>
  <si>
    <t>Potrubí hladké bezešvé nízkotlaké D 76 x 3,6 mm</t>
  </si>
  <si>
    <t>706956216</t>
  </si>
  <si>
    <t>733121158R00</t>
  </si>
  <si>
    <t>Potrubí hladké bezešvé níz./středotlaké D 57x2,9</t>
  </si>
  <si>
    <t>-1161282992</t>
  </si>
  <si>
    <t>Kompenzátor pryžový, IVAR.BRA.T8.500 DN 25</t>
  </si>
  <si>
    <t>-9734806</t>
  </si>
  <si>
    <t>733132114R00</t>
  </si>
  <si>
    <t>Kompenzátor pryžový, IVAR.BRA.T8.500 DN 40</t>
  </si>
  <si>
    <t>-1000558553</t>
  </si>
  <si>
    <t>733132115R00</t>
  </si>
  <si>
    <t>Kompenzátor pryžový, IVAR.BRA.T8.500 DN 50</t>
  </si>
  <si>
    <t>-390645291</t>
  </si>
  <si>
    <t>142059198</t>
  </si>
  <si>
    <t>733139103R00</t>
  </si>
  <si>
    <t>Montáž kompenzátorů závit.vlnovcových osových G 1</t>
  </si>
  <si>
    <t>-1465442484</t>
  </si>
  <si>
    <t>733139104R00</t>
  </si>
  <si>
    <t>Montáž kompenzátorů závit.vlnovcových osových G5/4</t>
  </si>
  <si>
    <t>1813835639</t>
  </si>
  <si>
    <t>-1110628150</t>
  </si>
  <si>
    <t>733139106R00</t>
  </si>
  <si>
    <t>Montáž kompenzátorů závit.vlnovcových osových G 2</t>
  </si>
  <si>
    <t>-379373475</t>
  </si>
  <si>
    <t>733140811R00</t>
  </si>
  <si>
    <t>Odřezání odvzdušňovací nádoby</t>
  </si>
  <si>
    <t>-1567188527</t>
  </si>
  <si>
    <t>733141102R00</t>
  </si>
  <si>
    <t>Odvzdušňovací nádobky z trub.ocelových do DN 50</t>
  </si>
  <si>
    <t>351298156</t>
  </si>
  <si>
    <t>733190801R00</t>
  </si>
  <si>
    <t>Odřezání potrubních objímek dvojitých do DN 50</t>
  </si>
  <si>
    <t>622993089</t>
  </si>
  <si>
    <t>733191828R00</t>
  </si>
  <si>
    <t>Odřezání třmenových držáků potrubí do D 108</t>
  </si>
  <si>
    <t>-96519414</t>
  </si>
  <si>
    <t>733193810R00</t>
  </si>
  <si>
    <t>Rozřezání konzol pro potrubí z úhel.L 50x50x5 mm</t>
  </si>
  <si>
    <t>553277327</t>
  </si>
  <si>
    <t>733193919R00</t>
  </si>
  <si>
    <t>Oprava-zaslepení potrubí dýnkem D 60,3 mm</t>
  </si>
  <si>
    <t>-1636343088</t>
  </si>
  <si>
    <t>733193925R00</t>
  </si>
  <si>
    <t>Oprava-zaslepení potrubí dýnkem D 89 mm</t>
  </si>
  <si>
    <t>1676754444</t>
  </si>
  <si>
    <t>733890801R00</t>
  </si>
  <si>
    <t>Přemístění vybouraných hmot - potrubí, H do 6 m</t>
  </si>
  <si>
    <t>-2086149990</t>
  </si>
  <si>
    <t>-1846728000</t>
  </si>
  <si>
    <t>Armatury</t>
  </si>
  <si>
    <t>388220725R</t>
  </si>
  <si>
    <t>Měřič tepla ultrazvukový Siemens UH50-A50</t>
  </si>
  <si>
    <t>1610172713</t>
  </si>
  <si>
    <t>734100811R00</t>
  </si>
  <si>
    <t>Demontáž armatur se dvěma přírubami do DN 50</t>
  </si>
  <si>
    <t>1660564220</t>
  </si>
  <si>
    <t>734100812R00</t>
  </si>
  <si>
    <t>Demontáž armatur se dvěma přírubami do DN 100</t>
  </si>
  <si>
    <t>-523413373</t>
  </si>
  <si>
    <t>-2061745350</t>
  </si>
  <si>
    <t>344702207</t>
  </si>
  <si>
    <t>734109313R00.1</t>
  </si>
  <si>
    <t>-1451209906</t>
  </si>
  <si>
    <t>-213292492</t>
  </si>
  <si>
    <t>565226230</t>
  </si>
  <si>
    <t>734164115R00</t>
  </si>
  <si>
    <t>Filtr přírubový HERZ, DN 40, s navařením přírub</t>
  </si>
  <si>
    <t>1934301853</t>
  </si>
  <si>
    <t>734173413R00</t>
  </si>
  <si>
    <t>Přírubové spoje PN 1,6/I MPa, DN 40</t>
  </si>
  <si>
    <t>-784791335</t>
  </si>
  <si>
    <t>734190814R00</t>
  </si>
  <si>
    <t>Rozpojení přírubového spoje DN 50</t>
  </si>
  <si>
    <t>-212488143</t>
  </si>
  <si>
    <t>734190818R00</t>
  </si>
  <si>
    <t>Rozpojení přírubového spoje DN 100</t>
  </si>
  <si>
    <t>1053576919</t>
  </si>
  <si>
    <t>734193116R00</t>
  </si>
  <si>
    <t>Klapka zpět.přírub.IVAR BRA.F5.000 DN 50 s nav.pří</t>
  </si>
  <si>
    <t>-2136944187</t>
  </si>
  <si>
    <t>734194114R00</t>
  </si>
  <si>
    <t>Ventil regul.přírub.STRÖMAX-GMF DN 40 s nav.přírub</t>
  </si>
  <si>
    <t>-812884954</t>
  </si>
  <si>
    <t>734209102R00</t>
  </si>
  <si>
    <t>Montáž armatur závitových,s 1závitem, G 3/8</t>
  </si>
  <si>
    <t>960729827</t>
  </si>
  <si>
    <t>734209103R00</t>
  </si>
  <si>
    <t>Montáž armatur závitových,s 1závitem, G 1/2</t>
  </si>
  <si>
    <t>1192123290</t>
  </si>
  <si>
    <t>734209104R00</t>
  </si>
  <si>
    <t>Montáž armatur závitových,s 1závitem, G 3/4</t>
  </si>
  <si>
    <t>-1975712503</t>
  </si>
  <si>
    <t>734209113R00</t>
  </si>
  <si>
    <t>Montáž armatur závitových,se 2závity, G 1/2</t>
  </si>
  <si>
    <t>2022594582</t>
  </si>
  <si>
    <t>734209114R00</t>
  </si>
  <si>
    <t>Montáž armatur závitových,se 2závity, G 3/4</t>
  </si>
  <si>
    <t>253005923</t>
  </si>
  <si>
    <t>734209115R00</t>
  </si>
  <si>
    <t>Montáž armatur závitových,se 2závity, G 1</t>
  </si>
  <si>
    <t>757577461</t>
  </si>
  <si>
    <t>734209116R00</t>
  </si>
  <si>
    <t>Montáž armatur závitových,se 2závity, G 5/4</t>
  </si>
  <si>
    <t>-205566512</t>
  </si>
  <si>
    <t>734209117R00</t>
  </si>
  <si>
    <t>Montáž armatur závitových,se 2závity, G 6/4</t>
  </si>
  <si>
    <t>-485985025</t>
  </si>
  <si>
    <t>734209118R00</t>
  </si>
  <si>
    <t>Montáž armatur závitových,se 2závity, G 2</t>
  </si>
  <si>
    <t>-1428673601</t>
  </si>
  <si>
    <t>734209119R00</t>
  </si>
  <si>
    <t>Montáž armatur závitových,se 2závity, G 2 1/2</t>
  </si>
  <si>
    <t>-42453545</t>
  </si>
  <si>
    <t>734209124R00</t>
  </si>
  <si>
    <t>Montáž armatur závitových,se 3závity, G 3/4</t>
  </si>
  <si>
    <t>-195540851</t>
  </si>
  <si>
    <t>734209125R00</t>
  </si>
  <si>
    <t>Montáž armatur závitových,se 3závity, G 1</t>
  </si>
  <si>
    <t>-448294738</t>
  </si>
  <si>
    <t>734209127R00</t>
  </si>
  <si>
    <t>Montáž armatur závitových,se 3závity, G 6/4</t>
  </si>
  <si>
    <t>-1158828312</t>
  </si>
  <si>
    <t>734213111R00</t>
  </si>
  <si>
    <t>Ventil automatický odvzdušňovací, IVAR VARIA DN 10</t>
  </si>
  <si>
    <t>858842763</t>
  </si>
  <si>
    <t>734223812R00</t>
  </si>
  <si>
    <t>Ventil vyvažovací vnitř.z. IVAR.CIM 727 DN 20</t>
  </si>
  <si>
    <t>-1931259616</t>
  </si>
  <si>
    <t>734223813R00</t>
  </si>
  <si>
    <t>Ventil vyvažovací vnitř.z. IVAR.CIM 727 DN 25</t>
  </si>
  <si>
    <t>-432068949</t>
  </si>
  <si>
    <t>734223814R00</t>
  </si>
  <si>
    <t>Ventil vyvažovací vnitř.z. IVAR.CIM 727 DN 32</t>
  </si>
  <si>
    <t>-1638618386</t>
  </si>
  <si>
    <t>734229142R00</t>
  </si>
  <si>
    <t>Montáž ventilů se směšovačem, 2bodové připojení</t>
  </si>
  <si>
    <t>1083274911</t>
  </si>
  <si>
    <t>734233111R00</t>
  </si>
  <si>
    <t>Kohout kulový, vnitř.-vnitř.z. IVAR PERFECTA DN 15</t>
  </si>
  <si>
    <t>-1844973278</t>
  </si>
  <si>
    <t>734233112R00</t>
  </si>
  <si>
    <t>Kohout kulový, vnitř.-vnitř.z. IVAR PERFECTA DN 20</t>
  </si>
  <si>
    <t>1578991852</t>
  </si>
  <si>
    <t>734233113R00</t>
  </si>
  <si>
    <t>Kohout kulový, vnitř.-vnitř.z. IVAR PERFECTA DN 25</t>
  </si>
  <si>
    <t>480180500</t>
  </si>
  <si>
    <t>734233115R00</t>
  </si>
  <si>
    <t>Kohout kulový, vnitř.-vnitř.z. IVAR PERFECTA DN 40</t>
  </si>
  <si>
    <t>-1160876236</t>
  </si>
  <si>
    <t>734233116R00</t>
  </si>
  <si>
    <t>Kohout kulový, vnitř.-vnitř.z. IVAR PERFECTA DN 50</t>
  </si>
  <si>
    <t>558248547</t>
  </si>
  <si>
    <t>734233117R00</t>
  </si>
  <si>
    <t>Kohout kulový, vnitř.-vnitř.z. IVAR PERFECTA DN 65</t>
  </si>
  <si>
    <t>-424640844</t>
  </si>
  <si>
    <t>734243413R00</t>
  </si>
  <si>
    <t>Klapka zpětná vodorovná CLAPET FIV.08406 DN 25</t>
  </si>
  <si>
    <t>-1006497455</t>
  </si>
  <si>
    <t>734243415R00</t>
  </si>
  <si>
    <t>Klapka zpětná vodorovná CLAPET FIV.08406 DN 40</t>
  </si>
  <si>
    <t>-1648086183</t>
  </si>
  <si>
    <t>734243416R00</t>
  </si>
  <si>
    <t>Klapka zpětná vodorovná CLAPET FIV.08406 DN 50</t>
  </si>
  <si>
    <t>-217228079</t>
  </si>
  <si>
    <t>734253116R00</t>
  </si>
  <si>
    <t>Ventil pojistný IVAR.PV 1234 DN 20 FF x 3,0 bar</t>
  </si>
  <si>
    <t>-635957819</t>
  </si>
  <si>
    <t>734254131R00</t>
  </si>
  <si>
    <t>Ventil pojistný,výkon do 200kW, PN 2,5, HERZ DN 25</t>
  </si>
  <si>
    <t>2069839472</t>
  </si>
  <si>
    <t>734293113R00</t>
  </si>
  <si>
    <t>Ventil směšovací třícestný,IVAR.MIX 3,Kv 8, DN 20</t>
  </si>
  <si>
    <t>1147061172</t>
  </si>
  <si>
    <t>734293134R00</t>
  </si>
  <si>
    <t>Ventil směš.třícest.+ser,IVAR.KIT.MIX 3,Kv 8,DN 25</t>
  </si>
  <si>
    <t>1730594293</t>
  </si>
  <si>
    <t>734293138R00</t>
  </si>
  <si>
    <t>Ventil směš.třícest.+ser.IVAR.KIT.MIX 3,Kv 28,DN40</t>
  </si>
  <si>
    <t>-1483162074</t>
  </si>
  <si>
    <t>734293223R00</t>
  </si>
  <si>
    <t>Filtr, vnitřní-vnitřní z. IVAR FIV.08412 DN 25</t>
  </si>
  <si>
    <t>78013421</t>
  </si>
  <si>
    <t>734293225R00</t>
  </si>
  <si>
    <t>Filtr, vnitřní-vnitřní z. IVAR FIV.08412 DN 40</t>
  </si>
  <si>
    <t>1176774477</t>
  </si>
  <si>
    <t>734293226R00</t>
  </si>
  <si>
    <t>Filtr, vnitřní-vnitřní z. IVAR FIV.08412 DN 50</t>
  </si>
  <si>
    <t>-9065737</t>
  </si>
  <si>
    <t>734293312R00</t>
  </si>
  <si>
    <t>Kohout kulový vypouštěcí, IVAR.EURO M DN 15</t>
  </si>
  <si>
    <t>-525593161</t>
  </si>
  <si>
    <t>734293313R00</t>
  </si>
  <si>
    <t>Kohout kulový vypouštěcí, IVAR.EURO M DN 20</t>
  </si>
  <si>
    <t>-473521790</t>
  </si>
  <si>
    <t>734312113R00</t>
  </si>
  <si>
    <t>Ventily horkovod.vypouštěcí ÚN 13 7392, DN 15</t>
  </si>
  <si>
    <t>529049534</t>
  </si>
  <si>
    <t>734314117R00</t>
  </si>
  <si>
    <t>Ventily horkovod.uzavírací V 30-121-540 III, DN 40</t>
  </si>
  <si>
    <t>786209021</t>
  </si>
  <si>
    <t>734319113R00</t>
  </si>
  <si>
    <t>Montáž horkovod.regulačního ventilu přivař., DN 15</t>
  </si>
  <si>
    <t>-1362092732</t>
  </si>
  <si>
    <t>734319117R00</t>
  </si>
  <si>
    <t>Montáž horkovod.regulačního ventilu přivař., DN 40</t>
  </si>
  <si>
    <t>1181271769</t>
  </si>
  <si>
    <t>52621730</t>
  </si>
  <si>
    <t>2101731842</t>
  </si>
  <si>
    <t>734413144R00</t>
  </si>
  <si>
    <t>Teploměr IVAR.TP 120 A, D 100 / dl.jímky 100 mm</t>
  </si>
  <si>
    <t>-1160285769</t>
  </si>
  <si>
    <t>734419123R00</t>
  </si>
  <si>
    <t>Montáž kompaktního měřiče tepla přírubového DN 40</t>
  </si>
  <si>
    <t>1074470884</t>
  </si>
  <si>
    <t>1653852853</t>
  </si>
  <si>
    <t>734421130R00.1</t>
  </si>
  <si>
    <t>1457638671</t>
  </si>
  <si>
    <t>562390870</t>
  </si>
  <si>
    <t>734429101R00.1</t>
  </si>
  <si>
    <t>-1664822230</t>
  </si>
  <si>
    <t>-887128989</t>
  </si>
  <si>
    <t>-1410441007</t>
  </si>
  <si>
    <t>734494121R00.1</t>
  </si>
  <si>
    <t>-182123111</t>
  </si>
  <si>
    <t>163047089</t>
  </si>
  <si>
    <t>734499211R00.1</t>
  </si>
  <si>
    <t>-1504832368</t>
  </si>
  <si>
    <t>734890801R00</t>
  </si>
  <si>
    <t>Přemístění demontovaných hmot - armatur, H do 6 m</t>
  </si>
  <si>
    <t>52780725</t>
  </si>
  <si>
    <t>-532912993</t>
  </si>
  <si>
    <t>998734101R00.1</t>
  </si>
  <si>
    <t>-1301429009</t>
  </si>
  <si>
    <t>767882161R00</t>
  </si>
  <si>
    <t>Třmen ETR, závit M14, pro potrubí 131-140 mm</t>
  </si>
  <si>
    <t>-783284566</t>
  </si>
  <si>
    <t>767884221R00</t>
  </si>
  <si>
    <t>Konzola,2 upevňovací body,hmoždinka+vrut,ALK 27/18</t>
  </si>
  <si>
    <t>616682648</t>
  </si>
  <si>
    <t>Nátěry</t>
  </si>
  <si>
    <t>783424140R00</t>
  </si>
  <si>
    <t>Nátěr syntetický potrubí do DN 50 mm  Z + 2x</t>
  </si>
  <si>
    <t>-1622648127</t>
  </si>
  <si>
    <t>783425350R00</t>
  </si>
  <si>
    <t>Nátěr syntet. potrubí do DN 100 mm Z +2x +1x email</t>
  </si>
  <si>
    <t>325973178</t>
  </si>
  <si>
    <t>M23</t>
  </si>
  <si>
    <t>230170012R00</t>
  </si>
  <si>
    <t>Zkouška těsnosti potrubí, DN 50 - 80</t>
  </si>
  <si>
    <t>-516745753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</si>
  <si>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</si>
  <si>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</si>
  <si>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</si>
  <si>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</si>
  <si>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</si>
  <si>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VRN9 - Ostatní náklady</t>
  </si>
  <si>
    <t>VRN1</t>
  </si>
  <si>
    <t>Průzkumné, geodetické a projektové práce</t>
  </si>
  <si>
    <t>011002000</t>
  </si>
  <si>
    <t>Průzkumné práce</t>
  </si>
  <si>
    <t>1024</t>
  </si>
  <si>
    <t>492935733</t>
  </si>
  <si>
    <t>Poznámka k položce:_x000D_
sondy a průzkumy (sanace, horkovod)</t>
  </si>
  <si>
    <t>012103000</t>
  </si>
  <si>
    <t>Vytýčení a ochrana stávajících inženýrských sítí na staveništi</t>
  </si>
  <si>
    <t>-804542076</t>
  </si>
  <si>
    <t>Poznámka k položce:_x000D_
Poznámka k položce: Náklady na přezkoumání podkladů objednatele o stavu inženýrských sítí probíhajících staveništěm nebo dotčenými stavbou i mimo území staveniště, provedení vytýčení jejich skutečné trasy a provedení ochranných opatření pro zabezpečení stávajících inženýrských sítí.</t>
  </si>
  <si>
    <t>012303000</t>
  </si>
  <si>
    <t>Geodetické práce po výstavbě</t>
  </si>
  <si>
    <t>-1642179368</t>
  </si>
  <si>
    <t>Poznámka k položce:_x000D_
Poznámka k položce: Geodetické zaměření (el. DWG + 3. paré dokumentace).</t>
  </si>
  <si>
    <t>013254000</t>
  </si>
  <si>
    <t>Dokumentace skutečného provedení stavby</t>
  </si>
  <si>
    <t>1646147912</t>
  </si>
  <si>
    <t>Poznámka k položce:_x000D_
Poznámka k položce: Náklady na vyhotovení dokumentace skutečného provedení stavby a její předání objednateli ve dvou listinných vyhotoveních a jednom digitálním vyhotovení na datovém nosiči CD-Rom (textová část ve formátu DOC a PDF,  výkresová část ve formátu DWG a PDF)</t>
  </si>
  <si>
    <t>VRN3</t>
  </si>
  <si>
    <t>Zařízení staveniště</t>
  </si>
  <si>
    <t>031002000</t>
  </si>
  <si>
    <t>Související práce pro zařízení staveniště</t>
  </si>
  <si>
    <t>731565658</t>
  </si>
  <si>
    <t>032002000</t>
  </si>
  <si>
    <t>Vybavení staveniště</t>
  </si>
  <si>
    <t>1900268729</t>
  </si>
  <si>
    <t>Poznámka k položce:_x000D_
Poznámka k položce: Veškeré náklady na vybudování a zajištění zařízení staveniště a jeho provoz včetně skládky a meziskládky materiálu.</t>
  </si>
  <si>
    <t>033002000</t>
  </si>
  <si>
    <t>Připojení staveniště na inženýrské sítě</t>
  </si>
  <si>
    <t>-277133536</t>
  </si>
  <si>
    <t>034002000</t>
  </si>
  <si>
    <t>Zabezpečení staveniště</t>
  </si>
  <si>
    <t>595248034</t>
  </si>
  <si>
    <t>039002000</t>
  </si>
  <si>
    <t>Zrušení zařízení staveniště</t>
  </si>
  <si>
    <t>595627869</t>
  </si>
  <si>
    <t>Poznámka k položce:_x000D_
Poznámka k položce: Cena je včetně uvedení ploch staveniště do původního stavu.</t>
  </si>
  <si>
    <t>VRN4</t>
  </si>
  <si>
    <t>Inženýrská činnost</t>
  </si>
  <si>
    <t>045002000</t>
  </si>
  <si>
    <t>Kompletační a koordinační činnost</t>
  </si>
  <si>
    <t>-2046806088</t>
  </si>
  <si>
    <t>Poznámka k položce:_x000D_
vzorkování, koordinace řemesel, aktualizace plánu BOZP, součinnost objednateli, zázemí a součinnost pro subzhotovitele, doklady pro předání, kolaudaci a užívání stavby, konání kontrolních a řídících dnů, zaměření a zdokumentování stávajícího členění fasády</t>
  </si>
  <si>
    <t>VRN5</t>
  </si>
  <si>
    <t>Finanční náklady</t>
  </si>
  <si>
    <t>051002001</t>
  </si>
  <si>
    <t>Pojištění dodavatele a pojištění díla</t>
  </si>
  <si>
    <t>-252910010</t>
  </si>
  <si>
    <t>Poznámka k položce:_x000D_
Poznámka k položce: Náklady spojené s povinným pojištěním dodavatele nebo stavebního díla či jeho části, v rozsahu obchodních podmínek.</t>
  </si>
  <si>
    <t>056002001</t>
  </si>
  <si>
    <t>Bankovní záruky za řádné provedení díla</t>
  </si>
  <si>
    <t>-1348145535</t>
  </si>
  <si>
    <t>Poznámka k položce:_x000D_
Poznámka k položce: Náklady zhotovitele spojené se zabezpečením a poskytnutím zajišťovacích bankovních záruk za řádné provedení díla, jak je zadavatel požaduje v obchodních podmínkách.</t>
  </si>
  <si>
    <t>056002002</t>
  </si>
  <si>
    <t>Bankovní záruky za splnění záručních podmínek</t>
  </si>
  <si>
    <t>126630816</t>
  </si>
  <si>
    <t>Poznámka k položce:_x000D_
Poznámka k položce: Náklady zhotovitele spojené se zabezpečením a poskytnutím zajišťovacích bankovních záruk za splnění záručních podmínek, jak je zadavatel požaduje v obchodních podmínkách.</t>
  </si>
  <si>
    <t>VRN9</t>
  </si>
  <si>
    <t>Ostatní náklady</t>
  </si>
  <si>
    <t>005211010</t>
  </si>
  <si>
    <t>Předání a převzetí staveniště</t>
  </si>
  <si>
    <t>-1569513357</t>
  </si>
  <si>
    <t>Poznámka k položce:_x000D_
Poznámka k položce: Náklady spojené s účastí zhotovitele na předání a převzetí staveniště.</t>
  </si>
  <si>
    <t>005211080</t>
  </si>
  <si>
    <t>Bezpečnostní a hygienická opatření na staveništi</t>
  </si>
  <si>
    <t>2126777148</t>
  </si>
  <si>
    <t>Poznámka k položce:_x000D_
Poznámka k položce: 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</si>
  <si>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005241090</t>
  </si>
  <si>
    <t>Předání a převzetí díla</t>
  </si>
  <si>
    <t>-1682913053</t>
  </si>
  <si>
    <t>Poznámka k položce:_x000D_
Poznámka k položce: Náklady zhotovitele, které vzniknou v souvislosti s povinnostmi zhotovitele při předání a převzetí díla.</t>
  </si>
  <si>
    <t>09000100.1</t>
  </si>
  <si>
    <t>Zábor veřejného prostranství</t>
  </si>
  <si>
    <t>-1055517675</t>
  </si>
  <si>
    <t>Poznámka k položce:_x000D_
horkovod, sanace</t>
  </si>
  <si>
    <t>0915040R1</t>
  </si>
  <si>
    <t>Náklady související s propagační  činností - dočasný billboard</t>
  </si>
  <si>
    <t>924385237</t>
  </si>
  <si>
    <t>Poznámka k položce:_x000D_
Dodávka a montáž celobarevného dočasného billboardu o minimální velikosti 2 000 x 1 000 mm. Volba materiálu a výsledného provedení záleží na možnostech uchycení dočasného billboardu v místě realizace (řešení např. kovovou konstrukci s polepem, plachtou na lešení apod.). Grafický podklad bude poskytnut zadavatelem.</t>
  </si>
  <si>
    <t>0915040R2</t>
  </si>
  <si>
    <t>Náklady související s propagační  činností - pamětní deska</t>
  </si>
  <si>
    <t>977228228</t>
  </si>
  <si>
    <t>Poznámka k položce:_x000D_
Dodávka a montáž pamětní desky o velikosti 400 x 300 mm. Pamětní deska bude plnobarevná nebo jednobarevná, podle zvoleného materiálu a technologie výroby. Doporučeným materiálem pro výrobu je z důvodu zaručení dlouholeté životnosti: dural, mosaz, odlévaný bronz, odlévaná pryskyřice, leštěný kámen, sklo, dřevo, kov (nerez) apod. Plastové materiály nejsou přípustné. Grafický podklad bude poskytnut zadavatelem.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</si>
</sst>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10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4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7" fillId="0" borderId="3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4" xfId="0" applyFont="1" applyBorder="1"/>
    <xf numFmtId="166" fontId="7" fillId="0" borderId="0" xfId="0" applyNumberFormat="1" applyFont="1"/>
    <xf numFmtId="166" fontId="7" fillId="0" borderId="15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8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20" xfId="0" applyFont="1" applyBorder="1" applyAlignment="1">
      <alignment horizontal="left" vertical="center"/>
    </xf>
    <xf numFmtId="0" fontId="12" fillId="0" borderId="20" xfId="0" applyFont="1" applyBorder="1" applyAlignment="1">
      <alignment vertical="center"/>
    </xf>
    <xf numFmtId="4" fontId="12" fillId="0" borderId="20" xfId="0" applyNumberFormat="1" applyFont="1" applyBorder="1" applyAlignment="1">
      <alignment vertical="center"/>
    </xf>
    <xf numFmtId="0" fontId="12" fillId="0" borderId="0" xfId="0" applyFont="1" applyAlignment="1">
      <alignment horizontal="left"/>
    </xf>
    <xf numFmtId="4" fontId="12" fillId="0" borderId="0" xfId="0" applyNumberFormat="1" applyFont="1"/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22" xfId="0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/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86995</xdr:colOff>
      <xdr:row>3</xdr:row>
      <xdr:rowOff>0</xdr:rowOff>
    </xdr:from>
    <xdr:to>
      <xdr:col>40</xdr:col>
      <xdr:colOff>367665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39</xdr:col>
      <xdr:colOff>225425</xdr:colOff>
      <xdr:row>81</xdr:row>
      <xdr:rowOff>0</xdr:rowOff>
    </xdr:from>
    <xdr:to>
      <xdr:col>41</xdr:col>
      <xdr:colOff>176530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225425</xdr:colOff>
      <xdr:row>3</xdr:row>
      <xdr:rowOff>0</xdr:rowOff>
    </xdr:from>
    <xdr:to>
      <xdr:col>9</xdr:col>
      <xdr:colOff>1216025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225425</xdr:colOff>
      <xdr:row>81</xdr:row>
      <xdr:rowOff>0</xdr:rowOff>
    </xdr:from>
    <xdr:to>
      <xdr:col>9</xdr:col>
      <xdr:colOff>1216025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225425</xdr:colOff>
      <xdr:row>110</xdr:row>
      <xdr:rowOff>0</xdr:rowOff>
    </xdr:from>
    <xdr:to>
      <xdr:col>9</xdr:col>
      <xdr:colOff>1216025</xdr:colOff>
      <xdr:row>114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225425</xdr:colOff>
      <xdr:row>3</xdr:row>
      <xdr:rowOff>0</xdr:rowOff>
    </xdr:from>
    <xdr:to>
      <xdr:col>9</xdr:col>
      <xdr:colOff>1216025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225425</xdr:colOff>
      <xdr:row>81</xdr:row>
      <xdr:rowOff>0</xdr:rowOff>
    </xdr:from>
    <xdr:to>
      <xdr:col>9</xdr:col>
      <xdr:colOff>1216025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225425</xdr:colOff>
      <xdr:row>132</xdr:row>
      <xdr:rowOff>0</xdr:rowOff>
    </xdr:from>
    <xdr:to>
      <xdr:col>9</xdr:col>
      <xdr:colOff>1216025</xdr:colOff>
      <xdr:row>136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225425</xdr:colOff>
      <xdr:row>3</xdr:row>
      <xdr:rowOff>0</xdr:rowOff>
    </xdr:from>
    <xdr:to>
      <xdr:col>9</xdr:col>
      <xdr:colOff>1216025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225425</xdr:colOff>
      <xdr:row>81</xdr:row>
      <xdr:rowOff>0</xdr:rowOff>
    </xdr:from>
    <xdr:to>
      <xdr:col>9</xdr:col>
      <xdr:colOff>1216025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225425</xdr:colOff>
      <xdr:row>112</xdr:row>
      <xdr:rowOff>0</xdr:rowOff>
    </xdr:from>
    <xdr:to>
      <xdr:col>9</xdr:col>
      <xdr:colOff>1216025</xdr:colOff>
      <xdr:row>116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225425</xdr:colOff>
      <xdr:row>3</xdr:row>
      <xdr:rowOff>0</xdr:rowOff>
    </xdr:from>
    <xdr:to>
      <xdr:col>9</xdr:col>
      <xdr:colOff>1216025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225425</xdr:colOff>
      <xdr:row>81</xdr:row>
      <xdr:rowOff>0</xdr:rowOff>
    </xdr:from>
    <xdr:to>
      <xdr:col>9</xdr:col>
      <xdr:colOff>1216025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225425</xdr:colOff>
      <xdr:row>106</xdr:row>
      <xdr:rowOff>0</xdr:rowOff>
    </xdr:from>
    <xdr:to>
      <xdr:col>9</xdr:col>
      <xdr:colOff>1216025</xdr:colOff>
      <xdr:row>110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225425</xdr:colOff>
      <xdr:row>3</xdr:row>
      <xdr:rowOff>0</xdr:rowOff>
    </xdr:from>
    <xdr:to>
      <xdr:col>9</xdr:col>
      <xdr:colOff>1216025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225425</xdr:colOff>
      <xdr:row>81</xdr:row>
      <xdr:rowOff>0</xdr:rowOff>
    </xdr:from>
    <xdr:to>
      <xdr:col>9</xdr:col>
      <xdr:colOff>1216025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225425</xdr:colOff>
      <xdr:row>116</xdr:row>
      <xdr:rowOff>0</xdr:rowOff>
    </xdr:from>
    <xdr:to>
      <xdr:col>9</xdr:col>
      <xdr:colOff>1216025</xdr:colOff>
      <xdr:row>120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225425</xdr:colOff>
      <xdr:row>3</xdr:row>
      <xdr:rowOff>0</xdr:rowOff>
    </xdr:from>
    <xdr:to>
      <xdr:col>9</xdr:col>
      <xdr:colOff>1216025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225425</xdr:colOff>
      <xdr:row>81</xdr:row>
      <xdr:rowOff>0</xdr:rowOff>
    </xdr:from>
    <xdr:to>
      <xdr:col>9</xdr:col>
      <xdr:colOff>1216025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225425</xdr:colOff>
      <xdr:row>113</xdr:row>
      <xdr:rowOff>0</xdr:rowOff>
    </xdr:from>
    <xdr:to>
      <xdr:col>9</xdr:col>
      <xdr:colOff>1216025</xdr:colOff>
      <xdr:row>117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225425</xdr:colOff>
      <xdr:row>3</xdr:row>
      <xdr:rowOff>0</xdr:rowOff>
    </xdr:from>
    <xdr:to>
      <xdr:col>9</xdr:col>
      <xdr:colOff>1216025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225425</xdr:colOff>
      <xdr:row>81</xdr:row>
      <xdr:rowOff>0</xdr:rowOff>
    </xdr:from>
    <xdr:to>
      <xdr:col>9</xdr:col>
      <xdr:colOff>1216025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225425</xdr:colOff>
      <xdr:row>108</xdr:row>
      <xdr:rowOff>0</xdr:rowOff>
    </xdr:from>
    <xdr:to>
      <xdr:col>9</xdr:col>
      <xdr:colOff>1216025</xdr:colOff>
      <xdr:row>112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3"/>
  <sheetViews>
    <sheetView showGridLines="0" tabSelected="1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12" t="s">
        <v>14</v>
      </c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R5" s="20"/>
      <c r="BE5" s="209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13" t="s">
        <v>17</v>
      </c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R6" s="20"/>
      <c r="BE6" s="210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21</v>
      </c>
      <c r="AR7" s="20"/>
      <c r="BE7" s="210"/>
      <c r="BS7" s="17" t="s">
        <v>6</v>
      </c>
    </row>
    <row r="8" spans="1:74" ht="12" customHeight="1">
      <c r="B8" s="20"/>
      <c r="D8" s="27" t="s">
        <v>22</v>
      </c>
      <c r="K8" s="25" t="s">
        <v>23</v>
      </c>
      <c r="AK8" s="27" t="s">
        <v>24</v>
      </c>
      <c r="AN8" s="28" t="s">
        <v>25</v>
      </c>
      <c r="AR8" s="20"/>
      <c r="BE8" s="210"/>
      <c r="BS8" s="17" t="s">
        <v>6</v>
      </c>
    </row>
    <row r="9" spans="1:74" ht="29.25" customHeight="1">
      <c r="B9" s="20"/>
      <c r="D9" s="24" t="s">
        <v>26</v>
      </c>
      <c r="K9" s="29" t="s">
        <v>27</v>
      </c>
      <c r="AK9" s="24" t="s">
        <v>28</v>
      </c>
      <c r="AN9" s="29" t="s">
        <v>29</v>
      </c>
      <c r="AR9" s="20"/>
      <c r="BE9" s="210"/>
      <c r="BS9" s="17" t="s">
        <v>6</v>
      </c>
    </row>
    <row r="10" spans="1:74" ht="12" customHeight="1">
      <c r="B10" s="20"/>
      <c r="D10" s="27" t="s">
        <v>30</v>
      </c>
      <c r="AK10" s="27" t="s">
        <v>31</v>
      </c>
      <c r="AN10" s="25" t="s">
        <v>1</v>
      </c>
      <c r="AR10" s="20"/>
      <c r="BE10" s="210"/>
      <c r="BS10" s="17" t="s">
        <v>6</v>
      </c>
    </row>
    <row r="11" spans="1:74" ht="18.399999999999999" customHeight="1">
      <c r="B11" s="20"/>
      <c r="E11" s="25" t="s">
        <v>32</v>
      </c>
      <c r="AK11" s="27" t="s">
        <v>33</v>
      </c>
      <c r="AN11" s="25" t="s">
        <v>1</v>
      </c>
      <c r="AR11" s="20"/>
      <c r="BE11" s="210"/>
      <c r="BS11" s="17" t="s">
        <v>6</v>
      </c>
    </row>
    <row r="12" spans="1:74" ht="6.95" customHeight="1">
      <c r="B12" s="20"/>
      <c r="AR12" s="20"/>
      <c r="BE12" s="210"/>
      <c r="BS12" s="17" t="s">
        <v>6</v>
      </c>
    </row>
    <row r="13" spans="1:74" ht="12" customHeight="1">
      <c r="B13" s="20"/>
      <c r="D13" s="27" t="s">
        <v>34</v>
      </c>
      <c r="AK13" s="27" t="s">
        <v>31</v>
      </c>
      <c r="AN13" s="30" t="s">
        <v>35</v>
      </c>
      <c r="AR13" s="20"/>
      <c r="BE13" s="210"/>
      <c r="BS13" s="17" t="s">
        <v>6</v>
      </c>
    </row>
    <row r="14" spans="1:74" ht="12.75">
      <c r="B14" s="20"/>
      <c r="E14" s="214" t="s">
        <v>35</v>
      </c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7" t="s">
        <v>33</v>
      </c>
      <c r="AN14" s="30" t="s">
        <v>35</v>
      </c>
      <c r="AR14" s="20"/>
      <c r="BE14" s="210"/>
      <c r="BS14" s="17" t="s">
        <v>6</v>
      </c>
    </row>
    <row r="15" spans="1:74" ht="6.95" customHeight="1">
      <c r="B15" s="20"/>
      <c r="AR15" s="20"/>
      <c r="BE15" s="210"/>
      <c r="BS15" s="17" t="s">
        <v>4</v>
      </c>
    </row>
    <row r="16" spans="1:74" ht="12" customHeight="1">
      <c r="B16" s="20"/>
      <c r="D16" s="27" t="s">
        <v>36</v>
      </c>
      <c r="AK16" s="27" t="s">
        <v>31</v>
      </c>
      <c r="AN16" s="25" t="s">
        <v>1</v>
      </c>
      <c r="AR16" s="20"/>
      <c r="BE16" s="210"/>
      <c r="BS16" s="17" t="s">
        <v>4</v>
      </c>
    </row>
    <row r="17" spans="2:71" ht="18.399999999999999" customHeight="1">
      <c r="B17" s="20"/>
      <c r="E17" s="25" t="s">
        <v>37</v>
      </c>
      <c r="AK17" s="27" t="s">
        <v>33</v>
      </c>
      <c r="AN17" s="25" t="s">
        <v>1</v>
      </c>
      <c r="AR17" s="20"/>
      <c r="BE17" s="210"/>
      <c r="BS17" s="17" t="s">
        <v>38</v>
      </c>
    </row>
    <row r="18" spans="2:71" ht="6.95" customHeight="1">
      <c r="B18" s="20"/>
      <c r="AR18" s="20"/>
      <c r="BE18" s="210"/>
      <c r="BS18" s="17" t="s">
        <v>6</v>
      </c>
    </row>
    <row r="19" spans="2:71" ht="12" customHeight="1">
      <c r="B19" s="20"/>
      <c r="D19" s="27" t="s">
        <v>39</v>
      </c>
      <c r="AK19" s="27" t="s">
        <v>31</v>
      </c>
      <c r="AN19" s="25" t="s">
        <v>1</v>
      </c>
      <c r="AR19" s="20"/>
      <c r="BE19" s="210"/>
      <c r="BS19" s="17" t="s">
        <v>6</v>
      </c>
    </row>
    <row r="20" spans="2:71" ht="18.399999999999999" customHeight="1">
      <c r="B20" s="20"/>
      <c r="E20" s="25" t="s">
        <v>40</v>
      </c>
      <c r="AK20" s="27" t="s">
        <v>33</v>
      </c>
      <c r="AN20" s="25" t="s">
        <v>1</v>
      </c>
      <c r="AR20" s="20"/>
      <c r="BE20" s="210"/>
      <c r="BS20" s="17" t="s">
        <v>38</v>
      </c>
    </row>
    <row r="21" spans="2:71" ht="6.95" customHeight="1">
      <c r="B21" s="20"/>
      <c r="AR21" s="20"/>
      <c r="BE21" s="210"/>
    </row>
    <row r="22" spans="2:71" ht="12" customHeight="1">
      <c r="B22" s="20"/>
      <c r="D22" s="27" t="s">
        <v>41</v>
      </c>
      <c r="AR22" s="20"/>
      <c r="BE22" s="210"/>
    </row>
    <row r="23" spans="2:71" ht="16.5" customHeight="1">
      <c r="B23" s="20"/>
      <c r="E23" s="216" t="s">
        <v>1</v>
      </c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R23" s="20"/>
      <c r="BE23" s="210"/>
    </row>
    <row r="24" spans="2:71" ht="6.95" customHeight="1">
      <c r="B24" s="20"/>
      <c r="AR24" s="20"/>
      <c r="BE24" s="210"/>
    </row>
    <row r="25" spans="2:71" ht="6.95" customHeight="1">
      <c r="B25" s="20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0"/>
      <c r="BE25" s="210"/>
    </row>
    <row r="26" spans="2:71" s="1" customFormat="1" ht="25.9" customHeight="1">
      <c r="B26" s="33"/>
      <c r="D26" s="34" t="s">
        <v>42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17">
        <f>ROUND(AG94,2)</f>
        <v>0</v>
      </c>
      <c r="AL26" s="218"/>
      <c r="AM26" s="218"/>
      <c r="AN26" s="218"/>
      <c r="AO26" s="218"/>
      <c r="AR26" s="33"/>
      <c r="BE26" s="210"/>
    </row>
    <row r="27" spans="2:71" s="1" customFormat="1" ht="6.95" customHeight="1">
      <c r="B27" s="33"/>
      <c r="AR27" s="33"/>
      <c r="BE27" s="210"/>
    </row>
    <row r="28" spans="2:71" s="1" customFormat="1" ht="12.75">
      <c r="B28" s="33"/>
      <c r="L28" s="219" t="s">
        <v>43</v>
      </c>
      <c r="M28" s="219"/>
      <c r="N28" s="219"/>
      <c r="O28" s="219"/>
      <c r="P28" s="219"/>
      <c r="W28" s="219" t="s">
        <v>44</v>
      </c>
      <c r="X28" s="219"/>
      <c r="Y28" s="219"/>
      <c r="Z28" s="219"/>
      <c r="AA28" s="219"/>
      <c r="AB28" s="219"/>
      <c r="AC28" s="219"/>
      <c r="AD28" s="219"/>
      <c r="AE28" s="219"/>
      <c r="AK28" s="219" t="s">
        <v>45</v>
      </c>
      <c r="AL28" s="219"/>
      <c r="AM28" s="219"/>
      <c r="AN28" s="219"/>
      <c r="AO28" s="219"/>
      <c r="AR28" s="33"/>
      <c r="BE28" s="210"/>
    </row>
    <row r="29" spans="2:71" s="2" customFormat="1" ht="14.45" customHeight="1">
      <c r="B29" s="37"/>
      <c r="D29" s="27" t="s">
        <v>46</v>
      </c>
      <c r="F29" s="27" t="s">
        <v>47</v>
      </c>
      <c r="L29" s="204">
        <v>0.21</v>
      </c>
      <c r="M29" s="203"/>
      <c r="N29" s="203"/>
      <c r="O29" s="203"/>
      <c r="P29" s="203"/>
      <c r="W29" s="202">
        <f>ROUND(AZ94, 2)</f>
        <v>0</v>
      </c>
      <c r="X29" s="203"/>
      <c r="Y29" s="203"/>
      <c r="Z29" s="203"/>
      <c r="AA29" s="203"/>
      <c r="AB29" s="203"/>
      <c r="AC29" s="203"/>
      <c r="AD29" s="203"/>
      <c r="AE29" s="203"/>
      <c r="AK29" s="202">
        <f>ROUND(AV94, 2)</f>
        <v>0</v>
      </c>
      <c r="AL29" s="203"/>
      <c r="AM29" s="203"/>
      <c r="AN29" s="203"/>
      <c r="AO29" s="203"/>
      <c r="AR29" s="37"/>
      <c r="BE29" s="211"/>
    </row>
    <row r="30" spans="2:71" s="2" customFormat="1" ht="14.45" customHeight="1">
      <c r="B30" s="37"/>
      <c r="F30" s="27" t="s">
        <v>48</v>
      </c>
      <c r="L30" s="204">
        <v>0.12</v>
      </c>
      <c r="M30" s="203"/>
      <c r="N30" s="203"/>
      <c r="O30" s="203"/>
      <c r="P30" s="203"/>
      <c r="W30" s="202">
        <f>ROUND(BA94, 2)</f>
        <v>0</v>
      </c>
      <c r="X30" s="203"/>
      <c r="Y30" s="203"/>
      <c r="Z30" s="203"/>
      <c r="AA30" s="203"/>
      <c r="AB30" s="203"/>
      <c r="AC30" s="203"/>
      <c r="AD30" s="203"/>
      <c r="AE30" s="203"/>
      <c r="AK30" s="202">
        <f>ROUND(AW94, 2)</f>
        <v>0</v>
      </c>
      <c r="AL30" s="203"/>
      <c r="AM30" s="203"/>
      <c r="AN30" s="203"/>
      <c r="AO30" s="203"/>
      <c r="AR30" s="37"/>
      <c r="BE30" s="211"/>
    </row>
    <row r="31" spans="2:71" s="2" customFormat="1" ht="14.45" hidden="1" customHeight="1">
      <c r="B31" s="37"/>
      <c r="F31" s="27" t="s">
        <v>49</v>
      </c>
      <c r="L31" s="204">
        <v>0.21</v>
      </c>
      <c r="M31" s="203"/>
      <c r="N31" s="203"/>
      <c r="O31" s="203"/>
      <c r="P31" s="203"/>
      <c r="W31" s="202">
        <f>ROUND(BB94, 2)</f>
        <v>0</v>
      </c>
      <c r="X31" s="203"/>
      <c r="Y31" s="203"/>
      <c r="Z31" s="203"/>
      <c r="AA31" s="203"/>
      <c r="AB31" s="203"/>
      <c r="AC31" s="203"/>
      <c r="AD31" s="203"/>
      <c r="AE31" s="203"/>
      <c r="AK31" s="202">
        <v>0</v>
      </c>
      <c r="AL31" s="203"/>
      <c r="AM31" s="203"/>
      <c r="AN31" s="203"/>
      <c r="AO31" s="203"/>
      <c r="AR31" s="37"/>
      <c r="BE31" s="211"/>
    </row>
    <row r="32" spans="2:71" s="2" customFormat="1" ht="14.45" hidden="1" customHeight="1">
      <c r="B32" s="37"/>
      <c r="F32" s="27" t="s">
        <v>50</v>
      </c>
      <c r="L32" s="204">
        <v>0.12</v>
      </c>
      <c r="M32" s="203"/>
      <c r="N32" s="203"/>
      <c r="O32" s="203"/>
      <c r="P32" s="203"/>
      <c r="W32" s="202">
        <f>ROUND(BC94, 2)</f>
        <v>0</v>
      </c>
      <c r="X32" s="203"/>
      <c r="Y32" s="203"/>
      <c r="Z32" s="203"/>
      <c r="AA32" s="203"/>
      <c r="AB32" s="203"/>
      <c r="AC32" s="203"/>
      <c r="AD32" s="203"/>
      <c r="AE32" s="203"/>
      <c r="AK32" s="202">
        <v>0</v>
      </c>
      <c r="AL32" s="203"/>
      <c r="AM32" s="203"/>
      <c r="AN32" s="203"/>
      <c r="AO32" s="203"/>
      <c r="AR32" s="37"/>
      <c r="BE32" s="211"/>
    </row>
    <row r="33" spans="2:57" s="2" customFormat="1" ht="14.45" hidden="1" customHeight="1">
      <c r="B33" s="37"/>
      <c r="F33" s="27" t="s">
        <v>51</v>
      </c>
      <c r="L33" s="204">
        <v>0</v>
      </c>
      <c r="M33" s="203"/>
      <c r="N33" s="203"/>
      <c r="O33" s="203"/>
      <c r="P33" s="203"/>
      <c r="W33" s="202">
        <f>ROUND(BD94, 2)</f>
        <v>0</v>
      </c>
      <c r="X33" s="203"/>
      <c r="Y33" s="203"/>
      <c r="Z33" s="203"/>
      <c r="AA33" s="203"/>
      <c r="AB33" s="203"/>
      <c r="AC33" s="203"/>
      <c r="AD33" s="203"/>
      <c r="AE33" s="203"/>
      <c r="AK33" s="202">
        <v>0</v>
      </c>
      <c r="AL33" s="203"/>
      <c r="AM33" s="203"/>
      <c r="AN33" s="203"/>
      <c r="AO33" s="203"/>
      <c r="AR33" s="37"/>
      <c r="BE33" s="211"/>
    </row>
    <row r="34" spans="2:57" s="1" customFormat="1" ht="6.95" customHeight="1">
      <c r="B34" s="33"/>
      <c r="AR34" s="33"/>
      <c r="BE34" s="210"/>
    </row>
    <row r="35" spans="2:57" s="1" customFormat="1" ht="25.9" customHeight="1">
      <c r="B35" s="33"/>
      <c r="C35" s="38"/>
      <c r="D35" s="39" t="s">
        <v>52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53</v>
      </c>
      <c r="U35" s="40"/>
      <c r="V35" s="40"/>
      <c r="W35" s="40"/>
      <c r="X35" s="208" t="s">
        <v>54</v>
      </c>
      <c r="Y35" s="206"/>
      <c r="Z35" s="206"/>
      <c r="AA35" s="206"/>
      <c r="AB35" s="206"/>
      <c r="AC35" s="40"/>
      <c r="AD35" s="40"/>
      <c r="AE35" s="40"/>
      <c r="AF35" s="40"/>
      <c r="AG35" s="40"/>
      <c r="AH35" s="40"/>
      <c r="AI35" s="40"/>
      <c r="AJ35" s="40"/>
      <c r="AK35" s="205">
        <f>SUM(AK26:AK33)</f>
        <v>0</v>
      </c>
      <c r="AL35" s="206"/>
      <c r="AM35" s="206"/>
      <c r="AN35" s="206"/>
      <c r="AO35" s="207"/>
      <c r="AP35" s="38"/>
      <c r="AQ35" s="38"/>
      <c r="AR35" s="33"/>
    </row>
    <row r="36" spans="2:57" s="1" customFormat="1" ht="6.95" customHeight="1">
      <c r="B36" s="33"/>
      <c r="AR36" s="33"/>
    </row>
    <row r="37" spans="2:57" s="1" customFormat="1" ht="14.45" customHeight="1">
      <c r="B37" s="33"/>
      <c r="AR37" s="33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3"/>
      <c r="D49" s="42" t="s">
        <v>55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56</v>
      </c>
      <c r="AI49" s="43"/>
      <c r="AJ49" s="43"/>
      <c r="AK49" s="43"/>
      <c r="AL49" s="43"/>
      <c r="AM49" s="43"/>
      <c r="AN49" s="43"/>
      <c r="AO49" s="43"/>
      <c r="AR49" s="33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33"/>
      <c r="D60" s="44" t="s">
        <v>57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4" t="s">
        <v>58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4" t="s">
        <v>57</v>
      </c>
      <c r="AI60" s="35"/>
      <c r="AJ60" s="35"/>
      <c r="AK60" s="35"/>
      <c r="AL60" s="35"/>
      <c r="AM60" s="44" t="s">
        <v>58</v>
      </c>
      <c r="AN60" s="35"/>
      <c r="AO60" s="35"/>
      <c r="AR60" s="33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33"/>
      <c r="D64" s="42" t="s">
        <v>59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2" t="s">
        <v>60</v>
      </c>
      <c r="AI64" s="43"/>
      <c r="AJ64" s="43"/>
      <c r="AK64" s="43"/>
      <c r="AL64" s="43"/>
      <c r="AM64" s="43"/>
      <c r="AN64" s="43"/>
      <c r="AO64" s="43"/>
      <c r="AR64" s="33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33"/>
      <c r="D75" s="44" t="s">
        <v>57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4" t="s">
        <v>58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4" t="s">
        <v>57</v>
      </c>
      <c r="AI75" s="35"/>
      <c r="AJ75" s="35"/>
      <c r="AK75" s="35"/>
      <c r="AL75" s="35"/>
      <c r="AM75" s="44" t="s">
        <v>58</v>
      </c>
      <c r="AN75" s="35"/>
      <c r="AO75" s="35"/>
      <c r="AR75" s="33"/>
    </row>
    <row r="76" spans="2:44" s="1" customFormat="1">
      <c r="B76" s="33"/>
      <c r="AR76" s="33"/>
    </row>
    <row r="77" spans="2:44" s="1" customFormat="1" ht="6.9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3"/>
    </row>
    <row r="81" spans="1:91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3"/>
    </row>
    <row r="82" spans="1:91" s="1" customFormat="1" ht="24.95" customHeight="1">
      <c r="B82" s="33"/>
      <c r="C82" s="21" t="s">
        <v>61</v>
      </c>
      <c r="AR82" s="33"/>
    </row>
    <row r="83" spans="1:91" s="1" customFormat="1" ht="6.95" customHeight="1">
      <c r="B83" s="33"/>
      <c r="AR83" s="33"/>
    </row>
    <row r="84" spans="1:91" s="3" customFormat="1" ht="12" customHeight="1">
      <c r="B84" s="49"/>
      <c r="C84" s="27" t="s">
        <v>13</v>
      </c>
      <c r="L84" s="3" t="str">
        <f>K5</f>
        <v>202101-02</v>
      </c>
      <c r="AR84" s="49"/>
    </row>
    <row r="85" spans="1:91" s="4" customFormat="1" ht="36.950000000000003" customHeight="1">
      <c r="B85" s="50"/>
      <c r="C85" s="51" t="s">
        <v>16</v>
      </c>
      <c r="L85" s="230" t="str">
        <f>K6</f>
        <v>Realizace úspor energie - OA a Jazyková škola s právem SJZ Pardubice</v>
      </c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  <c r="AA85" s="231"/>
      <c r="AB85" s="231"/>
      <c r="AC85" s="231"/>
      <c r="AD85" s="231"/>
      <c r="AE85" s="231"/>
      <c r="AF85" s="231"/>
      <c r="AG85" s="231"/>
      <c r="AH85" s="231"/>
      <c r="AI85" s="231"/>
      <c r="AJ85" s="231"/>
      <c r="AR85" s="50"/>
    </row>
    <row r="86" spans="1:91" s="1" customFormat="1" ht="6.95" customHeight="1">
      <c r="B86" s="33"/>
      <c r="AR86" s="33"/>
    </row>
    <row r="87" spans="1:91" s="1" customFormat="1" ht="12" customHeight="1">
      <c r="B87" s="33"/>
      <c r="C87" s="27" t="s">
        <v>22</v>
      </c>
      <c r="L87" s="52" t="str">
        <f>IF(K8="","",K8)</f>
        <v>Štefánikova 325, 530 02 Pardubice I</v>
      </c>
      <c r="AI87" s="27" t="s">
        <v>24</v>
      </c>
      <c r="AM87" s="232" t="str">
        <f>IF(AN8= "","",AN8)</f>
        <v>16. 6. 2024</v>
      </c>
      <c r="AN87" s="232"/>
      <c r="AR87" s="33"/>
    </row>
    <row r="88" spans="1:91" s="1" customFormat="1" ht="6.95" customHeight="1">
      <c r="B88" s="33"/>
      <c r="AR88" s="33"/>
    </row>
    <row r="89" spans="1:91" s="1" customFormat="1" ht="15.2" customHeight="1">
      <c r="B89" s="33"/>
      <c r="C89" s="27" t="s">
        <v>30</v>
      </c>
      <c r="L89" s="3" t="str">
        <f>IF(E11= "","",E11)</f>
        <v>Pardubický kraj</v>
      </c>
      <c r="AI89" s="27" t="s">
        <v>36</v>
      </c>
      <c r="AM89" s="233" t="str">
        <f>IF(E17="","",E17)</f>
        <v>AZ Optimal s.r.o.</v>
      </c>
      <c r="AN89" s="234"/>
      <c r="AO89" s="234"/>
      <c r="AP89" s="234"/>
      <c r="AR89" s="33"/>
      <c r="AS89" s="235" t="s">
        <v>62</v>
      </c>
      <c r="AT89" s="236"/>
      <c r="AU89" s="54"/>
      <c r="AV89" s="54"/>
      <c r="AW89" s="54"/>
      <c r="AX89" s="54"/>
      <c r="AY89" s="54"/>
      <c r="AZ89" s="54"/>
      <c r="BA89" s="54"/>
      <c r="BB89" s="54"/>
      <c r="BC89" s="54"/>
      <c r="BD89" s="55"/>
    </row>
    <row r="90" spans="1:91" s="1" customFormat="1" ht="15.2" customHeight="1">
      <c r="B90" s="33"/>
      <c r="C90" s="27" t="s">
        <v>34</v>
      </c>
      <c r="L90" s="3" t="str">
        <f>IF(E14= "Vyplň údaj","",E14)</f>
        <v/>
      </c>
      <c r="AI90" s="27" t="s">
        <v>39</v>
      </c>
      <c r="AM90" s="233" t="str">
        <f>IF(E20="","",E20)</f>
        <v xml:space="preserve"> </v>
      </c>
      <c r="AN90" s="234"/>
      <c r="AO90" s="234"/>
      <c r="AP90" s="234"/>
      <c r="AR90" s="33"/>
      <c r="AS90" s="237"/>
      <c r="AT90" s="238"/>
      <c r="BD90" s="57"/>
    </row>
    <row r="91" spans="1:91" s="1" customFormat="1" ht="10.9" customHeight="1">
      <c r="B91" s="33"/>
      <c r="AR91" s="33"/>
      <c r="AS91" s="237"/>
      <c r="AT91" s="238"/>
      <c r="BD91" s="57"/>
    </row>
    <row r="92" spans="1:91" s="1" customFormat="1" ht="29.25" customHeight="1">
      <c r="B92" s="33"/>
      <c r="C92" s="223" t="s">
        <v>63</v>
      </c>
      <c r="D92" s="224"/>
      <c r="E92" s="224"/>
      <c r="F92" s="224"/>
      <c r="G92" s="224"/>
      <c r="H92" s="58"/>
      <c r="I92" s="226" t="s">
        <v>64</v>
      </c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5" t="s">
        <v>65</v>
      </c>
      <c r="AH92" s="224"/>
      <c r="AI92" s="224"/>
      <c r="AJ92" s="224"/>
      <c r="AK92" s="224"/>
      <c r="AL92" s="224"/>
      <c r="AM92" s="224"/>
      <c r="AN92" s="226" t="s">
        <v>66</v>
      </c>
      <c r="AO92" s="224"/>
      <c r="AP92" s="227"/>
      <c r="AQ92" s="59" t="s">
        <v>67</v>
      </c>
      <c r="AR92" s="33"/>
      <c r="AS92" s="60" t="s">
        <v>68</v>
      </c>
      <c r="AT92" s="61" t="s">
        <v>69</v>
      </c>
      <c r="AU92" s="61" t="s">
        <v>70</v>
      </c>
      <c r="AV92" s="61" t="s">
        <v>71</v>
      </c>
      <c r="AW92" s="61" t="s">
        <v>72</v>
      </c>
      <c r="AX92" s="61" t="s">
        <v>73</v>
      </c>
      <c r="AY92" s="61" t="s">
        <v>74</v>
      </c>
      <c r="AZ92" s="61" t="s">
        <v>75</v>
      </c>
      <c r="BA92" s="61" t="s">
        <v>76</v>
      </c>
      <c r="BB92" s="61" t="s">
        <v>77</v>
      </c>
      <c r="BC92" s="61" t="s">
        <v>78</v>
      </c>
      <c r="BD92" s="62" t="s">
        <v>79</v>
      </c>
    </row>
    <row r="93" spans="1:91" s="1" customFormat="1" ht="10.9" customHeight="1">
      <c r="B93" s="33"/>
      <c r="AR93" s="33"/>
      <c r="AS93" s="63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5"/>
    </row>
    <row r="94" spans="1:91" s="5" customFormat="1" ht="32.450000000000003" customHeight="1">
      <c r="B94" s="64"/>
      <c r="C94" s="65" t="s">
        <v>80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228">
        <f>ROUND(SUM(AG95:AG101),2)</f>
        <v>0</v>
      </c>
      <c r="AH94" s="228"/>
      <c r="AI94" s="228"/>
      <c r="AJ94" s="228"/>
      <c r="AK94" s="228"/>
      <c r="AL94" s="228"/>
      <c r="AM94" s="228"/>
      <c r="AN94" s="229">
        <f t="shared" ref="AN94:AN101" si="0">SUM(AG94,AT94)</f>
        <v>0</v>
      </c>
      <c r="AO94" s="229"/>
      <c r="AP94" s="229"/>
      <c r="AQ94" s="68" t="s">
        <v>1</v>
      </c>
      <c r="AR94" s="64"/>
      <c r="AS94" s="69">
        <f>ROUND(SUM(AS95:AS101),2)</f>
        <v>0</v>
      </c>
      <c r="AT94" s="70">
        <f t="shared" ref="AT94:AT101" si="1">ROUND(SUM(AV94:AW94),2)</f>
        <v>0</v>
      </c>
      <c r="AU94" s="71">
        <f>ROUND(SUM(AU95:AU101),5)</f>
        <v>0</v>
      </c>
      <c r="AV94" s="70">
        <f>ROUND(AZ94*L29,2)</f>
        <v>0</v>
      </c>
      <c r="AW94" s="70">
        <f>ROUND(BA94*L30,2)</f>
        <v>0</v>
      </c>
      <c r="AX94" s="70">
        <f>ROUND(BB94*L29,2)</f>
        <v>0</v>
      </c>
      <c r="AY94" s="70">
        <f>ROUND(BC94*L30,2)</f>
        <v>0</v>
      </c>
      <c r="AZ94" s="70">
        <f>ROUND(SUM(AZ95:AZ101),2)</f>
        <v>0</v>
      </c>
      <c r="BA94" s="70">
        <f>ROUND(SUM(BA95:BA101),2)</f>
        <v>0</v>
      </c>
      <c r="BB94" s="70">
        <f>ROUND(SUM(BB95:BB101),2)</f>
        <v>0</v>
      </c>
      <c r="BC94" s="70">
        <f>ROUND(SUM(BC95:BC101),2)</f>
        <v>0</v>
      </c>
      <c r="BD94" s="72">
        <f>ROUND(SUM(BD95:BD101),2)</f>
        <v>0</v>
      </c>
      <c r="BS94" s="73" t="s">
        <v>81</v>
      </c>
      <c r="BT94" s="73" t="s">
        <v>82</v>
      </c>
      <c r="BU94" s="74" t="s">
        <v>83</v>
      </c>
      <c r="BV94" s="73" t="s">
        <v>84</v>
      </c>
      <c r="BW94" s="73" t="s">
        <v>5</v>
      </c>
      <c r="BX94" s="73" t="s">
        <v>85</v>
      </c>
      <c r="CL94" s="73" t="s">
        <v>19</v>
      </c>
    </row>
    <row r="95" spans="1:91" s="6" customFormat="1" ht="16.5" customHeight="1">
      <c r="A95" s="75" t="s">
        <v>86</v>
      </c>
      <c r="B95" s="76"/>
      <c r="C95" s="77"/>
      <c r="D95" s="222" t="s">
        <v>87</v>
      </c>
      <c r="E95" s="222"/>
      <c r="F95" s="222"/>
      <c r="G95" s="222"/>
      <c r="H95" s="222"/>
      <c r="I95" s="78"/>
      <c r="J95" s="222" t="s">
        <v>88</v>
      </c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22"/>
      <c r="Z95" s="222"/>
      <c r="AA95" s="222"/>
      <c r="AB95" s="222"/>
      <c r="AC95" s="222"/>
      <c r="AD95" s="222"/>
      <c r="AE95" s="222"/>
      <c r="AF95" s="222"/>
      <c r="AG95" s="220">
        <f>'SAN - Sanace vlhkého zdiva'!J30</f>
        <v>0</v>
      </c>
      <c r="AH95" s="221"/>
      <c r="AI95" s="221"/>
      <c r="AJ95" s="221"/>
      <c r="AK95" s="221"/>
      <c r="AL95" s="221"/>
      <c r="AM95" s="221"/>
      <c r="AN95" s="220">
        <f t="shared" si="0"/>
        <v>0</v>
      </c>
      <c r="AO95" s="221"/>
      <c r="AP95" s="221"/>
      <c r="AQ95" s="79" t="s">
        <v>89</v>
      </c>
      <c r="AR95" s="76"/>
      <c r="AS95" s="80">
        <v>0</v>
      </c>
      <c r="AT95" s="81">
        <f t="shared" si="1"/>
        <v>0</v>
      </c>
      <c r="AU95" s="82">
        <f>'SAN - Sanace vlhkého zdiva'!P124</f>
        <v>0</v>
      </c>
      <c r="AV95" s="81">
        <f>'SAN - Sanace vlhkého zdiva'!J33</f>
        <v>0</v>
      </c>
      <c r="AW95" s="81">
        <f>'SAN - Sanace vlhkého zdiva'!J34</f>
        <v>0</v>
      </c>
      <c r="AX95" s="81">
        <f>'SAN - Sanace vlhkého zdiva'!J35</f>
        <v>0</v>
      </c>
      <c r="AY95" s="81">
        <f>'SAN - Sanace vlhkého zdiva'!J36</f>
        <v>0</v>
      </c>
      <c r="AZ95" s="81">
        <f>'SAN - Sanace vlhkého zdiva'!F33</f>
        <v>0</v>
      </c>
      <c r="BA95" s="81">
        <f>'SAN - Sanace vlhkého zdiva'!F34</f>
        <v>0</v>
      </c>
      <c r="BB95" s="81">
        <f>'SAN - Sanace vlhkého zdiva'!F35</f>
        <v>0</v>
      </c>
      <c r="BC95" s="81">
        <f>'SAN - Sanace vlhkého zdiva'!F36</f>
        <v>0</v>
      </c>
      <c r="BD95" s="83">
        <f>'SAN - Sanace vlhkého zdiva'!F37</f>
        <v>0</v>
      </c>
      <c r="BT95" s="84" t="s">
        <v>90</v>
      </c>
      <c r="BV95" s="84" t="s">
        <v>84</v>
      </c>
      <c r="BW95" s="84" t="s">
        <v>91</v>
      </c>
      <c r="BX95" s="84" t="s">
        <v>5</v>
      </c>
      <c r="CL95" s="84" t="s">
        <v>1</v>
      </c>
      <c r="CM95" s="84" t="s">
        <v>92</v>
      </c>
    </row>
    <row r="96" spans="1:91" s="6" customFormat="1" ht="16.5" customHeight="1">
      <c r="A96" s="75" t="s">
        <v>86</v>
      </c>
      <c r="B96" s="76"/>
      <c r="C96" s="77"/>
      <c r="D96" s="222" t="s">
        <v>89</v>
      </c>
      <c r="E96" s="222"/>
      <c r="F96" s="222"/>
      <c r="G96" s="222"/>
      <c r="H96" s="222"/>
      <c r="I96" s="78"/>
      <c r="J96" s="222" t="s">
        <v>93</v>
      </c>
      <c r="K96" s="222"/>
      <c r="L96" s="222"/>
      <c r="M96" s="222"/>
      <c r="N96" s="222"/>
      <c r="O96" s="222"/>
      <c r="P96" s="222"/>
      <c r="Q96" s="222"/>
      <c r="R96" s="222"/>
      <c r="S96" s="222"/>
      <c r="T96" s="222"/>
      <c r="U96" s="222"/>
      <c r="V96" s="222"/>
      <c r="W96" s="222"/>
      <c r="X96" s="222"/>
      <c r="Y96" s="222"/>
      <c r="Z96" s="222"/>
      <c r="AA96" s="222"/>
      <c r="AB96" s="222"/>
      <c r="AC96" s="222"/>
      <c r="AD96" s="222"/>
      <c r="AE96" s="222"/>
      <c r="AF96" s="222"/>
      <c r="AG96" s="220">
        <f>'STA - Stavební část bez s...'!J30</f>
        <v>0</v>
      </c>
      <c r="AH96" s="221"/>
      <c r="AI96" s="221"/>
      <c r="AJ96" s="221"/>
      <c r="AK96" s="221"/>
      <c r="AL96" s="221"/>
      <c r="AM96" s="221"/>
      <c r="AN96" s="220">
        <f t="shared" si="0"/>
        <v>0</v>
      </c>
      <c r="AO96" s="221"/>
      <c r="AP96" s="221"/>
      <c r="AQ96" s="79" t="s">
        <v>89</v>
      </c>
      <c r="AR96" s="76"/>
      <c r="AS96" s="80">
        <v>0</v>
      </c>
      <c r="AT96" s="81">
        <f t="shared" si="1"/>
        <v>0</v>
      </c>
      <c r="AU96" s="82">
        <f>'STA - Stavební část bez s...'!P146</f>
        <v>0</v>
      </c>
      <c r="AV96" s="81">
        <f>'STA - Stavební část bez s...'!J33</f>
        <v>0</v>
      </c>
      <c r="AW96" s="81">
        <f>'STA - Stavební část bez s...'!J34</f>
        <v>0</v>
      </c>
      <c r="AX96" s="81">
        <f>'STA - Stavební část bez s...'!J35</f>
        <v>0</v>
      </c>
      <c r="AY96" s="81">
        <f>'STA - Stavební část bez s...'!J36</f>
        <v>0</v>
      </c>
      <c r="AZ96" s="81">
        <f>'STA - Stavební část bez s...'!F33</f>
        <v>0</v>
      </c>
      <c r="BA96" s="81">
        <f>'STA - Stavební část bez s...'!F34</f>
        <v>0</v>
      </c>
      <c r="BB96" s="81">
        <f>'STA - Stavební část bez s...'!F35</f>
        <v>0</v>
      </c>
      <c r="BC96" s="81">
        <f>'STA - Stavební část bez s...'!F36</f>
        <v>0</v>
      </c>
      <c r="BD96" s="83">
        <f>'STA - Stavební část bez s...'!F37</f>
        <v>0</v>
      </c>
      <c r="BT96" s="84" t="s">
        <v>90</v>
      </c>
      <c r="BV96" s="84" t="s">
        <v>84</v>
      </c>
      <c r="BW96" s="84" t="s">
        <v>94</v>
      </c>
      <c r="BX96" s="84" t="s">
        <v>5</v>
      </c>
      <c r="CL96" s="84" t="s">
        <v>19</v>
      </c>
      <c r="CM96" s="84" t="s">
        <v>92</v>
      </c>
    </row>
    <row r="97" spans="1:91" s="6" customFormat="1" ht="16.5" customHeight="1">
      <c r="A97" s="75" t="s">
        <v>86</v>
      </c>
      <c r="B97" s="76"/>
      <c r="C97" s="77"/>
      <c r="D97" s="222" t="s">
        <v>95</v>
      </c>
      <c r="E97" s="222"/>
      <c r="F97" s="222"/>
      <c r="G97" s="222"/>
      <c r="H97" s="222"/>
      <c r="I97" s="78"/>
      <c r="J97" s="222" t="s">
        <v>96</v>
      </c>
      <c r="K97" s="222"/>
      <c r="L97" s="222"/>
      <c r="M97" s="222"/>
      <c r="N97" s="222"/>
      <c r="O97" s="222"/>
      <c r="P97" s="222"/>
      <c r="Q97" s="222"/>
      <c r="R97" s="222"/>
      <c r="S97" s="222"/>
      <c r="T97" s="222"/>
      <c r="U97" s="222"/>
      <c r="V97" s="222"/>
      <c r="W97" s="222"/>
      <c r="X97" s="222"/>
      <c r="Y97" s="222"/>
      <c r="Z97" s="222"/>
      <c r="AA97" s="222"/>
      <c r="AB97" s="222"/>
      <c r="AC97" s="222"/>
      <c r="AD97" s="222"/>
      <c r="AE97" s="222"/>
      <c r="AF97" s="222"/>
      <c r="AG97" s="220">
        <f>'EL - Elektroinstalace'!J30</f>
        <v>0</v>
      </c>
      <c r="AH97" s="221"/>
      <c r="AI97" s="221"/>
      <c r="AJ97" s="221"/>
      <c r="AK97" s="221"/>
      <c r="AL97" s="221"/>
      <c r="AM97" s="221"/>
      <c r="AN97" s="220">
        <f t="shared" si="0"/>
        <v>0</v>
      </c>
      <c r="AO97" s="221"/>
      <c r="AP97" s="221"/>
      <c r="AQ97" s="79" t="s">
        <v>89</v>
      </c>
      <c r="AR97" s="76"/>
      <c r="AS97" s="80">
        <v>0</v>
      </c>
      <c r="AT97" s="81">
        <f t="shared" si="1"/>
        <v>0</v>
      </c>
      <c r="AU97" s="82">
        <f>'EL - Elektroinstalace'!P126</f>
        <v>0</v>
      </c>
      <c r="AV97" s="81">
        <f>'EL - Elektroinstalace'!J33</f>
        <v>0</v>
      </c>
      <c r="AW97" s="81">
        <f>'EL - Elektroinstalace'!J34</f>
        <v>0</v>
      </c>
      <c r="AX97" s="81">
        <f>'EL - Elektroinstalace'!J35</f>
        <v>0</v>
      </c>
      <c r="AY97" s="81">
        <f>'EL - Elektroinstalace'!J36</f>
        <v>0</v>
      </c>
      <c r="AZ97" s="81">
        <f>'EL - Elektroinstalace'!F33</f>
        <v>0</v>
      </c>
      <c r="BA97" s="81">
        <f>'EL - Elektroinstalace'!F34</f>
        <v>0</v>
      </c>
      <c r="BB97" s="81">
        <f>'EL - Elektroinstalace'!F35</f>
        <v>0</v>
      </c>
      <c r="BC97" s="81">
        <f>'EL - Elektroinstalace'!F36</f>
        <v>0</v>
      </c>
      <c r="BD97" s="83">
        <f>'EL - Elektroinstalace'!F37</f>
        <v>0</v>
      </c>
      <c r="BT97" s="84" t="s">
        <v>90</v>
      </c>
      <c r="BV97" s="84" t="s">
        <v>84</v>
      </c>
      <c r="BW97" s="84" t="s">
        <v>97</v>
      </c>
      <c r="BX97" s="84" t="s">
        <v>5</v>
      </c>
      <c r="CL97" s="84" t="s">
        <v>19</v>
      </c>
      <c r="CM97" s="84" t="s">
        <v>92</v>
      </c>
    </row>
    <row r="98" spans="1:91" s="6" customFormat="1" ht="16.5" customHeight="1">
      <c r="A98" s="75" t="s">
        <v>86</v>
      </c>
      <c r="B98" s="76"/>
      <c r="C98" s="77"/>
      <c r="D98" s="222" t="s">
        <v>98</v>
      </c>
      <c r="E98" s="222"/>
      <c r="F98" s="222"/>
      <c r="G98" s="222"/>
      <c r="H98" s="222"/>
      <c r="I98" s="78"/>
      <c r="J98" s="222" t="s">
        <v>99</v>
      </c>
      <c r="K98" s="222"/>
      <c r="L98" s="222"/>
      <c r="M98" s="222"/>
      <c r="N98" s="222"/>
      <c r="O98" s="222"/>
      <c r="P98" s="222"/>
      <c r="Q98" s="222"/>
      <c r="R98" s="222"/>
      <c r="S98" s="222"/>
      <c r="T98" s="222"/>
      <c r="U98" s="222"/>
      <c r="V98" s="222"/>
      <c r="W98" s="222"/>
      <c r="X98" s="222"/>
      <c r="Y98" s="222"/>
      <c r="Z98" s="222"/>
      <c r="AA98" s="222"/>
      <c r="AB98" s="222"/>
      <c r="AC98" s="222"/>
      <c r="AD98" s="222"/>
      <c r="AE98" s="222"/>
      <c r="AF98" s="222"/>
      <c r="AG98" s="220">
        <f>'VZT - Vzduchotechnika'!J30</f>
        <v>0</v>
      </c>
      <c r="AH98" s="221"/>
      <c r="AI98" s="221"/>
      <c r="AJ98" s="221"/>
      <c r="AK98" s="221"/>
      <c r="AL98" s="221"/>
      <c r="AM98" s="221"/>
      <c r="AN98" s="220">
        <f t="shared" si="0"/>
        <v>0</v>
      </c>
      <c r="AO98" s="221"/>
      <c r="AP98" s="221"/>
      <c r="AQ98" s="79" t="s">
        <v>89</v>
      </c>
      <c r="AR98" s="76"/>
      <c r="AS98" s="80">
        <v>0</v>
      </c>
      <c r="AT98" s="81">
        <f t="shared" si="1"/>
        <v>0</v>
      </c>
      <c r="AU98" s="82">
        <f>'VZT - Vzduchotechnika'!P120</f>
        <v>0</v>
      </c>
      <c r="AV98" s="81">
        <f>'VZT - Vzduchotechnika'!J33</f>
        <v>0</v>
      </c>
      <c r="AW98" s="81">
        <f>'VZT - Vzduchotechnika'!J34</f>
        <v>0</v>
      </c>
      <c r="AX98" s="81">
        <f>'VZT - Vzduchotechnika'!J35</f>
        <v>0</v>
      </c>
      <c r="AY98" s="81">
        <f>'VZT - Vzduchotechnika'!J36</f>
        <v>0</v>
      </c>
      <c r="AZ98" s="81">
        <f>'VZT - Vzduchotechnika'!F33</f>
        <v>0</v>
      </c>
      <c r="BA98" s="81">
        <f>'VZT - Vzduchotechnika'!F34</f>
        <v>0</v>
      </c>
      <c r="BB98" s="81">
        <f>'VZT - Vzduchotechnika'!F35</f>
        <v>0</v>
      </c>
      <c r="BC98" s="81">
        <f>'VZT - Vzduchotechnika'!F36</f>
        <v>0</v>
      </c>
      <c r="BD98" s="83">
        <f>'VZT - Vzduchotechnika'!F37</f>
        <v>0</v>
      </c>
      <c r="BT98" s="84" t="s">
        <v>90</v>
      </c>
      <c r="BV98" s="84" t="s">
        <v>84</v>
      </c>
      <c r="BW98" s="84" t="s">
        <v>100</v>
      </c>
      <c r="BX98" s="84" t="s">
        <v>5</v>
      </c>
      <c r="CL98" s="84" t="s">
        <v>1</v>
      </c>
      <c r="CM98" s="84" t="s">
        <v>92</v>
      </c>
    </row>
    <row r="99" spans="1:91" s="6" customFormat="1" ht="16.5" customHeight="1">
      <c r="A99" s="75" t="s">
        <v>86</v>
      </c>
      <c r="B99" s="76"/>
      <c r="C99" s="77"/>
      <c r="D99" s="222" t="s">
        <v>101</v>
      </c>
      <c r="E99" s="222"/>
      <c r="F99" s="222"/>
      <c r="G99" s="222"/>
      <c r="H99" s="222"/>
      <c r="I99" s="78"/>
      <c r="J99" s="222" t="s">
        <v>102</v>
      </c>
      <c r="K99" s="222"/>
      <c r="L99" s="222"/>
      <c r="M99" s="222"/>
      <c r="N99" s="222"/>
      <c r="O99" s="222"/>
      <c r="P99" s="222"/>
      <c r="Q99" s="222"/>
      <c r="R99" s="222"/>
      <c r="S99" s="222"/>
      <c r="T99" s="222"/>
      <c r="U99" s="222"/>
      <c r="V99" s="222"/>
      <c r="W99" s="222"/>
      <c r="X99" s="222"/>
      <c r="Y99" s="222"/>
      <c r="Z99" s="222"/>
      <c r="AA99" s="222"/>
      <c r="AB99" s="222"/>
      <c r="AC99" s="222"/>
      <c r="AD99" s="222"/>
      <c r="AE99" s="222"/>
      <c r="AF99" s="222"/>
      <c r="AG99" s="220">
        <f>'HP - Horkovodní přípojka'!J30</f>
        <v>0</v>
      </c>
      <c r="AH99" s="221"/>
      <c r="AI99" s="221"/>
      <c r="AJ99" s="221"/>
      <c r="AK99" s="221"/>
      <c r="AL99" s="221"/>
      <c r="AM99" s="221"/>
      <c r="AN99" s="220">
        <f t="shared" si="0"/>
        <v>0</v>
      </c>
      <c r="AO99" s="221"/>
      <c r="AP99" s="221"/>
      <c r="AQ99" s="79" t="s">
        <v>89</v>
      </c>
      <c r="AR99" s="76"/>
      <c r="AS99" s="80">
        <v>0</v>
      </c>
      <c r="AT99" s="81">
        <f t="shared" si="1"/>
        <v>0</v>
      </c>
      <c r="AU99" s="82">
        <f>'HP - Horkovodní přípojka'!P130</f>
        <v>0</v>
      </c>
      <c r="AV99" s="81">
        <f>'HP - Horkovodní přípojka'!J33</f>
        <v>0</v>
      </c>
      <c r="AW99" s="81">
        <f>'HP - Horkovodní přípojka'!J34</f>
        <v>0</v>
      </c>
      <c r="AX99" s="81">
        <f>'HP - Horkovodní přípojka'!J35</f>
        <v>0</v>
      </c>
      <c r="AY99" s="81">
        <f>'HP - Horkovodní přípojka'!J36</f>
        <v>0</v>
      </c>
      <c r="AZ99" s="81">
        <f>'HP - Horkovodní přípojka'!F33</f>
        <v>0</v>
      </c>
      <c r="BA99" s="81">
        <f>'HP - Horkovodní přípojka'!F34</f>
        <v>0</v>
      </c>
      <c r="BB99" s="81">
        <f>'HP - Horkovodní přípojka'!F35</f>
        <v>0</v>
      </c>
      <c r="BC99" s="81">
        <f>'HP - Horkovodní přípojka'!F36</f>
        <v>0</v>
      </c>
      <c r="BD99" s="83">
        <f>'HP - Horkovodní přípojka'!F37</f>
        <v>0</v>
      </c>
      <c r="BT99" s="84" t="s">
        <v>90</v>
      </c>
      <c r="BV99" s="84" t="s">
        <v>84</v>
      </c>
      <c r="BW99" s="84" t="s">
        <v>103</v>
      </c>
      <c r="BX99" s="84" t="s">
        <v>5</v>
      </c>
      <c r="CL99" s="84" t="s">
        <v>19</v>
      </c>
      <c r="CM99" s="84" t="s">
        <v>92</v>
      </c>
    </row>
    <row r="100" spans="1:91" s="6" customFormat="1" ht="16.5" customHeight="1">
      <c r="A100" s="75" t="s">
        <v>86</v>
      </c>
      <c r="B100" s="76"/>
      <c r="C100" s="77"/>
      <c r="D100" s="222" t="s">
        <v>104</v>
      </c>
      <c r="E100" s="222"/>
      <c r="F100" s="222"/>
      <c r="G100" s="222"/>
      <c r="H100" s="222"/>
      <c r="I100" s="78"/>
      <c r="J100" s="222" t="s">
        <v>105</v>
      </c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22"/>
      <c r="W100" s="222"/>
      <c r="X100" s="222"/>
      <c r="Y100" s="222"/>
      <c r="Z100" s="222"/>
      <c r="AA100" s="222"/>
      <c r="AB100" s="222"/>
      <c r="AC100" s="222"/>
      <c r="AD100" s="222"/>
      <c r="AE100" s="222"/>
      <c r="AF100" s="222"/>
      <c r="AG100" s="220">
        <f>'VS - Výměníková stanice'!J30</f>
        <v>0</v>
      </c>
      <c r="AH100" s="221"/>
      <c r="AI100" s="221"/>
      <c r="AJ100" s="221"/>
      <c r="AK100" s="221"/>
      <c r="AL100" s="221"/>
      <c r="AM100" s="221"/>
      <c r="AN100" s="220">
        <f t="shared" si="0"/>
        <v>0</v>
      </c>
      <c r="AO100" s="221"/>
      <c r="AP100" s="221"/>
      <c r="AQ100" s="79" t="s">
        <v>89</v>
      </c>
      <c r="AR100" s="76"/>
      <c r="AS100" s="80">
        <v>0</v>
      </c>
      <c r="AT100" s="81">
        <f t="shared" si="1"/>
        <v>0</v>
      </c>
      <c r="AU100" s="82">
        <f>'VS - Výměníková stanice'!P127</f>
        <v>0</v>
      </c>
      <c r="AV100" s="81">
        <f>'VS - Výměníková stanice'!J33</f>
        <v>0</v>
      </c>
      <c r="AW100" s="81">
        <f>'VS - Výměníková stanice'!J34</f>
        <v>0</v>
      </c>
      <c r="AX100" s="81">
        <f>'VS - Výměníková stanice'!J35</f>
        <v>0</v>
      </c>
      <c r="AY100" s="81">
        <f>'VS - Výměníková stanice'!J36</f>
        <v>0</v>
      </c>
      <c r="AZ100" s="81">
        <f>'VS - Výměníková stanice'!F33</f>
        <v>0</v>
      </c>
      <c r="BA100" s="81">
        <f>'VS - Výměníková stanice'!F34</f>
        <v>0</v>
      </c>
      <c r="BB100" s="81">
        <f>'VS - Výměníková stanice'!F35</f>
        <v>0</v>
      </c>
      <c r="BC100" s="81">
        <f>'VS - Výměníková stanice'!F36</f>
        <v>0</v>
      </c>
      <c r="BD100" s="83">
        <f>'VS - Výměníková stanice'!F37</f>
        <v>0</v>
      </c>
      <c r="BT100" s="84" t="s">
        <v>90</v>
      </c>
      <c r="BV100" s="84" t="s">
        <v>84</v>
      </c>
      <c r="BW100" s="84" t="s">
        <v>106</v>
      </c>
      <c r="BX100" s="84" t="s">
        <v>5</v>
      </c>
      <c r="CL100" s="84" t="s">
        <v>19</v>
      </c>
      <c r="CM100" s="84" t="s">
        <v>92</v>
      </c>
    </row>
    <row r="101" spans="1:91" s="6" customFormat="1" ht="16.5" customHeight="1">
      <c r="A101" s="75" t="s">
        <v>86</v>
      </c>
      <c r="B101" s="76"/>
      <c r="C101" s="77"/>
      <c r="D101" s="222" t="s">
        <v>107</v>
      </c>
      <c r="E101" s="222"/>
      <c r="F101" s="222"/>
      <c r="G101" s="222"/>
      <c r="H101" s="222"/>
      <c r="I101" s="78"/>
      <c r="J101" s="222" t="s">
        <v>108</v>
      </c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22"/>
      <c r="Z101" s="222"/>
      <c r="AA101" s="222"/>
      <c r="AB101" s="222"/>
      <c r="AC101" s="222"/>
      <c r="AD101" s="222"/>
      <c r="AE101" s="222"/>
      <c r="AF101" s="222"/>
      <c r="AG101" s="220">
        <f>'VRN - Vedlejší rozpočtové...'!J30</f>
        <v>0</v>
      </c>
      <c r="AH101" s="221"/>
      <c r="AI101" s="221"/>
      <c r="AJ101" s="221"/>
      <c r="AK101" s="221"/>
      <c r="AL101" s="221"/>
      <c r="AM101" s="221"/>
      <c r="AN101" s="220">
        <f t="shared" si="0"/>
        <v>0</v>
      </c>
      <c r="AO101" s="221"/>
      <c r="AP101" s="221"/>
      <c r="AQ101" s="79" t="s">
        <v>89</v>
      </c>
      <c r="AR101" s="76"/>
      <c r="AS101" s="85">
        <v>0</v>
      </c>
      <c r="AT101" s="86">
        <f t="shared" si="1"/>
        <v>0</v>
      </c>
      <c r="AU101" s="87">
        <f>'VRN - Vedlejší rozpočtové...'!P122</f>
        <v>0</v>
      </c>
      <c r="AV101" s="86">
        <f>'VRN - Vedlejší rozpočtové...'!J33</f>
        <v>0</v>
      </c>
      <c r="AW101" s="86">
        <f>'VRN - Vedlejší rozpočtové...'!J34</f>
        <v>0</v>
      </c>
      <c r="AX101" s="86">
        <f>'VRN - Vedlejší rozpočtové...'!J35</f>
        <v>0</v>
      </c>
      <c r="AY101" s="86">
        <f>'VRN - Vedlejší rozpočtové...'!J36</f>
        <v>0</v>
      </c>
      <c r="AZ101" s="86">
        <f>'VRN - Vedlejší rozpočtové...'!F33</f>
        <v>0</v>
      </c>
      <c r="BA101" s="86">
        <f>'VRN - Vedlejší rozpočtové...'!F34</f>
        <v>0</v>
      </c>
      <c r="BB101" s="86">
        <f>'VRN - Vedlejší rozpočtové...'!F35</f>
        <v>0</v>
      </c>
      <c r="BC101" s="86">
        <f>'VRN - Vedlejší rozpočtové...'!F36</f>
        <v>0</v>
      </c>
      <c r="BD101" s="88">
        <f>'VRN - Vedlejší rozpočtové...'!F37</f>
        <v>0</v>
      </c>
      <c r="BT101" s="84" t="s">
        <v>90</v>
      </c>
      <c r="BV101" s="84" t="s">
        <v>84</v>
      </c>
      <c r="BW101" s="84" t="s">
        <v>109</v>
      </c>
      <c r="BX101" s="84" t="s">
        <v>5</v>
      </c>
      <c r="CL101" s="84" t="s">
        <v>19</v>
      </c>
      <c r="CM101" s="84" t="s">
        <v>92</v>
      </c>
    </row>
    <row r="102" spans="1:91" s="1" customFormat="1" ht="30" customHeight="1">
      <c r="B102" s="33"/>
      <c r="AR102" s="33"/>
    </row>
    <row r="103" spans="1:91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33"/>
    </row>
  </sheetData>
  <sheetProtection algorithmName="SHA-512" hashValue="Lo7hFad6uRumRCd4I27daQEIExSZOziQqL+4F7g9HyR6Oacv0yAOHmR4WCCsqAoZ+uM8mLIk7Z7PHZBN1HgBOQ==" saltValue="TMtddJwThx1a2k0p24PPDyzE3365rDi2KZLqHEercoi9a/uU4B+qeFaUhtQrSfbRic3f9/Q5zow5WnygghoCrA==" spinCount="100000" sheet="1" objects="1" scenarios="1" formatColumns="0" formatRows="0"/>
  <mergeCells count="66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D96:H96"/>
    <mergeCell ref="AG96:AM96"/>
    <mergeCell ref="AN96:AP96"/>
    <mergeCell ref="AN97:AP97"/>
    <mergeCell ref="D97:H97"/>
    <mergeCell ref="J97:AF97"/>
    <mergeCell ref="AG97:AM97"/>
    <mergeCell ref="D98:H98"/>
    <mergeCell ref="J98:AF98"/>
    <mergeCell ref="AN99:AP99"/>
    <mergeCell ref="AG99:AM99"/>
    <mergeCell ref="D99:H99"/>
    <mergeCell ref="J99:AF99"/>
    <mergeCell ref="D100:H100"/>
    <mergeCell ref="J100:AF100"/>
    <mergeCell ref="AN101:AP101"/>
    <mergeCell ref="AG101:AM101"/>
    <mergeCell ref="D101:H101"/>
    <mergeCell ref="J101:AF101"/>
    <mergeCell ref="AK30:AO30"/>
    <mergeCell ref="L30:P30"/>
    <mergeCell ref="W30:AE30"/>
    <mergeCell ref="L31:P31"/>
    <mergeCell ref="AN100:AP100"/>
    <mergeCell ref="AG100:AM100"/>
    <mergeCell ref="AN98:AP98"/>
    <mergeCell ref="AG98:AM98"/>
    <mergeCell ref="J96:AF96"/>
    <mergeCell ref="L85:AJ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</mergeCells>
  <hyperlinks>
    <hyperlink ref="A95" location="'SAN - Sanace vlhkého zdiva'!C2" display="/" xr:uid="{00000000-0004-0000-0000-000000000000}"/>
    <hyperlink ref="A96" location="'STA - Stavební část bez s...'!C2" display="/" xr:uid="{00000000-0004-0000-0000-000001000000}"/>
    <hyperlink ref="A97" location="'EL - Elektroinstalace'!C2" display="/" xr:uid="{00000000-0004-0000-0000-000002000000}"/>
    <hyperlink ref="A98" location="'VZT - Vzduchotechnika'!C2" display="/" xr:uid="{00000000-0004-0000-0000-000003000000}"/>
    <hyperlink ref="A99" location="'HP - Horkovodní přípojka'!C2" display="/" xr:uid="{00000000-0004-0000-0000-000004000000}"/>
    <hyperlink ref="A100" location="'VS - Výměníková stanice'!C2" display="/" xr:uid="{00000000-0004-0000-0000-000005000000}"/>
    <hyperlink ref="A101" location="'VRN - Vedlejší rozpočtové...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8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7" t="s">
        <v>91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5" customHeight="1">
      <c r="B4" s="20"/>
      <c r="D4" s="21" t="s">
        <v>110</v>
      </c>
      <c r="L4" s="20"/>
      <c r="M4" s="89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0" t="str">
        <f>'Rekapitulace stavby'!K6</f>
        <v>Realizace úspor energie - OA a Jazyková škola s právem SJZ Pardubice</v>
      </c>
      <c r="F7" s="241"/>
      <c r="G7" s="241"/>
      <c r="H7" s="241"/>
      <c r="L7" s="20"/>
    </row>
    <row r="8" spans="2:46" s="1" customFormat="1" ht="12" customHeight="1">
      <c r="B8" s="33"/>
      <c r="D8" s="27" t="s">
        <v>111</v>
      </c>
      <c r="L8" s="33"/>
    </row>
    <row r="9" spans="2:46" s="1" customFormat="1" ht="16.5" customHeight="1">
      <c r="B9" s="33"/>
      <c r="E9" s="230" t="s">
        <v>112</v>
      </c>
      <c r="F9" s="239"/>
      <c r="G9" s="239"/>
      <c r="H9" s="239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7" t="s">
        <v>18</v>
      </c>
      <c r="F11" s="25" t="s">
        <v>1</v>
      </c>
      <c r="I11" s="27" t="s">
        <v>20</v>
      </c>
      <c r="J11" s="25" t="s">
        <v>1</v>
      </c>
      <c r="L11" s="33"/>
    </row>
    <row r="12" spans="2:46" s="1" customFormat="1" ht="12" customHeight="1">
      <c r="B12" s="33"/>
      <c r="D12" s="27" t="s">
        <v>22</v>
      </c>
      <c r="F12" s="25" t="s">
        <v>23</v>
      </c>
      <c r="I12" s="27" t="s">
        <v>24</v>
      </c>
      <c r="J12" s="53" t="str">
        <f>'Rekapitulace stavby'!AN8</f>
        <v>16. 6. 2024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7" t="s">
        <v>30</v>
      </c>
      <c r="I14" s="27" t="s">
        <v>31</v>
      </c>
      <c r="J14" s="25" t="s">
        <v>1</v>
      </c>
      <c r="L14" s="33"/>
    </row>
    <row r="15" spans="2:46" s="1" customFormat="1" ht="18" customHeight="1">
      <c r="B15" s="33"/>
      <c r="E15" s="25" t="s">
        <v>32</v>
      </c>
      <c r="I15" s="27" t="s">
        <v>33</v>
      </c>
      <c r="J15" s="25" t="s">
        <v>1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7" t="s">
        <v>34</v>
      </c>
      <c r="I17" s="27" t="s">
        <v>31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242" t="str">
        <f>'Rekapitulace stavby'!E14</f>
        <v>Vyplň údaj</v>
      </c>
      <c r="F18" s="212"/>
      <c r="G18" s="212"/>
      <c r="H18" s="212"/>
      <c r="I18" s="27" t="s">
        <v>33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36</v>
      </c>
      <c r="I20" s="27" t="s">
        <v>31</v>
      </c>
      <c r="J20" s="25" t="s">
        <v>1</v>
      </c>
      <c r="L20" s="33"/>
    </row>
    <row r="21" spans="2:12" s="1" customFormat="1" ht="18" customHeight="1">
      <c r="B21" s="33"/>
      <c r="E21" s="25" t="s">
        <v>37</v>
      </c>
      <c r="I21" s="27" t="s">
        <v>33</v>
      </c>
      <c r="J21" s="25" t="s">
        <v>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39</v>
      </c>
      <c r="I23" s="27" t="s">
        <v>31</v>
      </c>
      <c r="J23" s="25" t="str">
        <f>IF('Rekapitulace stavby'!AN19="","",'Rekapitulace stavby'!AN19)</f>
        <v/>
      </c>
      <c r="L23" s="33"/>
    </row>
    <row r="24" spans="2:12" s="1" customFormat="1" ht="18" customHeight="1">
      <c r="B24" s="33"/>
      <c r="E24" s="25" t="str">
        <f>IF('Rekapitulace stavby'!E20="","",'Rekapitulace stavby'!E20)</f>
        <v xml:space="preserve"> </v>
      </c>
      <c r="I24" s="27" t="s">
        <v>33</v>
      </c>
      <c r="J24" s="25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41</v>
      </c>
      <c r="L26" s="33"/>
    </row>
    <row r="27" spans="2:12" s="7" customFormat="1" ht="16.5" customHeight="1">
      <c r="B27" s="90"/>
      <c r="E27" s="216" t="s">
        <v>1</v>
      </c>
      <c r="F27" s="216"/>
      <c r="G27" s="216"/>
      <c r="H27" s="216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42</v>
      </c>
      <c r="J30" s="67">
        <f>ROUND(J124,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45" customHeight="1">
      <c r="B33" s="33"/>
      <c r="D33" s="56" t="s">
        <v>46</v>
      </c>
      <c r="E33" s="27" t="s">
        <v>47</v>
      </c>
      <c r="F33" s="92">
        <f>ROUND((SUM(BE124:BE280)),  2)</f>
        <v>0</v>
      </c>
      <c r="I33" s="93">
        <v>0.21</v>
      </c>
      <c r="J33" s="92">
        <f>ROUND(((SUM(BE124:BE280))*I33),  2)</f>
        <v>0</v>
      </c>
      <c r="L33" s="33"/>
    </row>
    <row r="34" spans="2:12" s="1" customFormat="1" ht="14.45" customHeight="1">
      <c r="B34" s="33"/>
      <c r="E34" s="27" t="s">
        <v>48</v>
      </c>
      <c r="F34" s="92">
        <f>ROUND((SUM(BF124:BF280)),  2)</f>
        <v>0</v>
      </c>
      <c r="I34" s="93">
        <v>0.12</v>
      </c>
      <c r="J34" s="92">
        <f>ROUND(((SUM(BF124:BF280))*I34),  2)</f>
        <v>0</v>
      </c>
      <c r="L34" s="33"/>
    </row>
    <row r="35" spans="2:12" s="1" customFormat="1" ht="14.45" hidden="1" customHeight="1">
      <c r="B35" s="33"/>
      <c r="E35" s="27" t="s">
        <v>49</v>
      </c>
      <c r="F35" s="92">
        <f>ROUND((SUM(BG124:BG280)),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7" t="s">
        <v>50</v>
      </c>
      <c r="F36" s="92">
        <f>ROUND((SUM(BH124:BH280)),  2)</f>
        <v>0</v>
      </c>
      <c r="I36" s="93">
        <v>0.12</v>
      </c>
      <c r="J36" s="92">
        <f>0</f>
        <v>0</v>
      </c>
      <c r="L36" s="33"/>
    </row>
    <row r="37" spans="2:12" s="1" customFormat="1" ht="14.45" hidden="1" customHeight="1">
      <c r="B37" s="33"/>
      <c r="E37" s="27" t="s">
        <v>51</v>
      </c>
      <c r="F37" s="92">
        <f>ROUND((SUM(BI124:BI280)),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52</v>
      </c>
      <c r="E39" s="58"/>
      <c r="F39" s="58"/>
      <c r="G39" s="96" t="s">
        <v>53</v>
      </c>
      <c r="H39" s="97" t="s">
        <v>54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55</v>
      </c>
      <c r="E50" s="43"/>
      <c r="F50" s="43"/>
      <c r="G50" s="42" t="s">
        <v>56</v>
      </c>
      <c r="H50" s="43"/>
      <c r="I50" s="43"/>
      <c r="J50" s="43"/>
      <c r="K50" s="43"/>
      <c r="L50" s="33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3"/>
      <c r="D61" s="44" t="s">
        <v>57</v>
      </c>
      <c r="E61" s="35"/>
      <c r="F61" s="100" t="s">
        <v>58</v>
      </c>
      <c r="G61" s="44" t="s">
        <v>57</v>
      </c>
      <c r="H61" s="35"/>
      <c r="I61" s="35"/>
      <c r="J61" s="101" t="s">
        <v>58</v>
      </c>
      <c r="K61" s="35"/>
      <c r="L61" s="33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3"/>
      <c r="D65" s="42" t="s">
        <v>59</v>
      </c>
      <c r="E65" s="43"/>
      <c r="F65" s="43"/>
      <c r="G65" s="42" t="s">
        <v>60</v>
      </c>
      <c r="H65" s="43"/>
      <c r="I65" s="43"/>
      <c r="J65" s="43"/>
      <c r="K65" s="43"/>
      <c r="L65" s="33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3"/>
      <c r="D76" s="44" t="s">
        <v>57</v>
      </c>
      <c r="E76" s="35"/>
      <c r="F76" s="100" t="s">
        <v>58</v>
      </c>
      <c r="G76" s="44" t="s">
        <v>57</v>
      </c>
      <c r="H76" s="35"/>
      <c r="I76" s="35"/>
      <c r="J76" s="101" t="s">
        <v>58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1" t="s">
        <v>113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7" t="s">
        <v>16</v>
      </c>
      <c r="L84" s="33"/>
    </row>
    <row r="85" spans="2:47" s="1" customFormat="1" ht="26.25" customHeight="1">
      <c r="B85" s="33"/>
      <c r="E85" s="240" t="str">
        <f>E7</f>
        <v>Realizace úspor energie - OA a Jazyková škola s právem SJZ Pardubice</v>
      </c>
      <c r="F85" s="241"/>
      <c r="G85" s="241"/>
      <c r="H85" s="241"/>
      <c r="L85" s="33"/>
    </row>
    <row r="86" spans="2:47" s="1" customFormat="1" ht="12" customHeight="1">
      <c r="B86" s="33"/>
      <c r="C86" s="27" t="s">
        <v>111</v>
      </c>
      <c r="L86" s="33"/>
    </row>
    <row r="87" spans="2:47" s="1" customFormat="1" ht="16.5" customHeight="1">
      <c r="B87" s="33"/>
      <c r="E87" s="230" t="str">
        <f>E9</f>
        <v>SAN - Sanace vlhkého zdiva</v>
      </c>
      <c r="F87" s="239"/>
      <c r="G87" s="239"/>
      <c r="H87" s="239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7" t="s">
        <v>22</v>
      </c>
      <c r="F89" s="25" t="str">
        <f>F12</f>
        <v>Štefánikova 325, 530 02 Pardubice I</v>
      </c>
      <c r="I89" s="27" t="s">
        <v>24</v>
      </c>
      <c r="J89" s="53" t="str">
        <f>IF(J12="","",J12)</f>
        <v>16. 6. 2024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7" t="s">
        <v>30</v>
      </c>
      <c r="F91" s="25" t="str">
        <f>E15</f>
        <v>Pardubický kraj</v>
      </c>
      <c r="I91" s="27" t="s">
        <v>36</v>
      </c>
      <c r="J91" s="31" t="str">
        <f>E21</f>
        <v>AZ Optimal s.r.o.</v>
      </c>
      <c r="L91" s="33"/>
    </row>
    <row r="92" spans="2:47" s="1" customFormat="1" ht="15.2" customHeight="1">
      <c r="B92" s="33"/>
      <c r="C92" s="27" t="s">
        <v>34</v>
      </c>
      <c r="F92" s="25" t="str">
        <f>IF(E18="","",E18)</f>
        <v>Vyplň údaj</v>
      </c>
      <c r="I92" s="27" t="s">
        <v>39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114</v>
      </c>
      <c r="D94" s="94"/>
      <c r="E94" s="94"/>
      <c r="F94" s="94"/>
      <c r="G94" s="94"/>
      <c r="H94" s="94"/>
      <c r="I94" s="94"/>
      <c r="J94" s="103" t="s">
        <v>115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116</v>
      </c>
      <c r="J96" s="67">
        <f>J124</f>
        <v>0</v>
      </c>
      <c r="L96" s="33"/>
      <c r="AU96" s="17" t="s">
        <v>117</v>
      </c>
    </row>
    <row r="97" spans="2:12" s="8" customFormat="1" ht="24.95" customHeight="1">
      <c r="B97" s="105"/>
      <c r="D97" s="106" t="s">
        <v>118</v>
      </c>
      <c r="E97" s="107"/>
      <c r="F97" s="107"/>
      <c r="G97" s="107"/>
      <c r="H97" s="107"/>
      <c r="I97" s="107"/>
      <c r="J97" s="108">
        <f>J125</f>
        <v>0</v>
      </c>
      <c r="L97" s="105"/>
    </row>
    <row r="98" spans="2:12" s="8" customFormat="1" ht="24.95" customHeight="1">
      <c r="B98" s="105"/>
      <c r="D98" s="106" t="s">
        <v>119</v>
      </c>
      <c r="E98" s="107"/>
      <c r="F98" s="107"/>
      <c r="G98" s="107"/>
      <c r="H98" s="107"/>
      <c r="I98" s="107"/>
      <c r="J98" s="108">
        <f>J151</f>
        <v>0</v>
      </c>
      <c r="L98" s="105"/>
    </row>
    <row r="99" spans="2:12" s="8" customFormat="1" ht="24.95" customHeight="1">
      <c r="B99" s="105"/>
      <c r="D99" s="106" t="s">
        <v>120</v>
      </c>
      <c r="E99" s="107"/>
      <c r="F99" s="107"/>
      <c r="G99" s="107"/>
      <c r="H99" s="107"/>
      <c r="I99" s="107"/>
      <c r="J99" s="108">
        <f>J200</f>
        <v>0</v>
      </c>
      <c r="L99" s="105"/>
    </row>
    <row r="100" spans="2:12" s="8" customFormat="1" ht="24.95" customHeight="1">
      <c r="B100" s="105"/>
      <c r="D100" s="106" t="s">
        <v>121</v>
      </c>
      <c r="E100" s="107"/>
      <c r="F100" s="107"/>
      <c r="G100" s="107"/>
      <c r="H100" s="107"/>
      <c r="I100" s="107"/>
      <c r="J100" s="108">
        <f>J219</f>
        <v>0</v>
      </c>
      <c r="L100" s="105"/>
    </row>
    <row r="101" spans="2:12" s="8" customFormat="1" ht="24.95" customHeight="1">
      <c r="B101" s="105"/>
      <c r="D101" s="106" t="s">
        <v>122</v>
      </c>
      <c r="E101" s="107"/>
      <c r="F101" s="107"/>
      <c r="G101" s="107"/>
      <c r="H101" s="107"/>
      <c r="I101" s="107"/>
      <c r="J101" s="108">
        <f>J231</f>
        <v>0</v>
      </c>
      <c r="L101" s="105"/>
    </row>
    <row r="102" spans="2:12" s="8" customFormat="1" ht="24.95" customHeight="1">
      <c r="B102" s="105"/>
      <c r="D102" s="106" t="s">
        <v>123</v>
      </c>
      <c r="E102" s="107"/>
      <c r="F102" s="107"/>
      <c r="G102" s="107"/>
      <c r="H102" s="107"/>
      <c r="I102" s="107"/>
      <c r="J102" s="108">
        <f>J243</f>
        <v>0</v>
      </c>
      <c r="L102" s="105"/>
    </row>
    <row r="103" spans="2:12" s="8" customFormat="1" ht="24.95" customHeight="1">
      <c r="B103" s="105"/>
      <c r="D103" s="106" t="s">
        <v>124</v>
      </c>
      <c r="E103" s="107"/>
      <c r="F103" s="107"/>
      <c r="G103" s="107"/>
      <c r="H103" s="107"/>
      <c r="I103" s="107"/>
      <c r="J103" s="108">
        <f>J261</f>
        <v>0</v>
      </c>
      <c r="L103" s="105"/>
    </row>
    <row r="104" spans="2:12" s="8" customFormat="1" ht="24.95" customHeight="1">
      <c r="B104" s="105"/>
      <c r="D104" s="106" t="s">
        <v>125</v>
      </c>
      <c r="E104" s="107"/>
      <c r="F104" s="107"/>
      <c r="G104" s="107"/>
      <c r="H104" s="107"/>
      <c r="I104" s="107"/>
      <c r="J104" s="108">
        <f>J277</f>
        <v>0</v>
      </c>
      <c r="L104" s="105"/>
    </row>
    <row r="105" spans="2:12" s="1" customFormat="1" ht="21.75" customHeight="1">
      <c r="B105" s="33"/>
      <c r="L105" s="33"/>
    </row>
    <row r="106" spans="2:12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3"/>
    </row>
    <row r="110" spans="2:12" s="1" customFormat="1" ht="6.95" customHeight="1"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33"/>
    </row>
    <row r="111" spans="2:12" s="1" customFormat="1" ht="24.95" customHeight="1">
      <c r="B111" s="33"/>
      <c r="C111" s="21" t="s">
        <v>126</v>
      </c>
      <c r="L111" s="33"/>
    </row>
    <row r="112" spans="2:12" s="1" customFormat="1" ht="6.95" customHeight="1">
      <c r="B112" s="33"/>
      <c r="L112" s="33"/>
    </row>
    <row r="113" spans="2:65" s="1" customFormat="1" ht="12" customHeight="1">
      <c r="B113" s="33"/>
      <c r="C113" s="27" t="s">
        <v>16</v>
      </c>
      <c r="L113" s="33"/>
    </row>
    <row r="114" spans="2:65" s="1" customFormat="1" ht="26.25" customHeight="1">
      <c r="B114" s="33"/>
      <c r="E114" s="240" t="str">
        <f>E7</f>
        <v>Realizace úspor energie - OA a Jazyková škola s právem SJZ Pardubice</v>
      </c>
      <c r="F114" s="241"/>
      <c r="G114" s="241"/>
      <c r="H114" s="241"/>
      <c r="L114" s="33"/>
    </row>
    <row r="115" spans="2:65" s="1" customFormat="1" ht="12" customHeight="1">
      <c r="B115" s="33"/>
      <c r="C115" s="27" t="s">
        <v>111</v>
      </c>
      <c r="L115" s="33"/>
    </row>
    <row r="116" spans="2:65" s="1" customFormat="1" ht="16.5" customHeight="1">
      <c r="B116" s="33"/>
      <c r="E116" s="230" t="str">
        <f>E9</f>
        <v>SAN - Sanace vlhkého zdiva</v>
      </c>
      <c r="F116" s="239"/>
      <c r="G116" s="239"/>
      <c r="H116" s="239"/>
      <c r="L116" s="33"/>
    </row>
    <row r="117" spans="2:65" s="1" customFormat="1" ht="6.95" customHeight="1">
      <c r="B117" s="33"/>
      <c r="L117" s="33"/>
    </row>
    <row r="118" spans="2:65" s="1" customFormat="1" ht="12" customHeight="1">
      <c r="B118" s="33"/>
      <c r="C118" s="27" t="s">
        <v>22</v>
      </c>
      <c r="F118" s="25" t="str">
        <f>F12</f>
        <v>Štefánikova 325, 530 02 Pardubice I</v>
      </c>
      <c r="I118" s="27" t="s">
        <v>24</v>
      </c>
      <c r="J118" s="53" t="str">
        <f>IF(J12="","",J12)</f>
        <v>16. 6. 2024</v>
      </c>
      <c r="L118" s="33"/>
    </row>
    <row r="119" spans="2:65" s="1" customFormat="1" ht="6.95" customHeight="1">
      <c r="B119" s="33"/>
      <c r="L119" s="33"/>
    </row>
    <row r="120" spans="2:65" s="1" customFormat="1" ht="15.2" customHeight="1">
      <c r="B120" s="33"/>
      <c r="C120" s="27" t="s">
        <v>30</v>
      </c>
      <c r="F120" s="25" t="str">
        <f>E15</f>
        <v>Pardubický kraj</v>
      </c>
      <c r="I120" s="27" t="s">
        <v>36</v>
      </c>
      <c r="J120" s="31" t="str">
        <f>E21</f>
        <v>AZ Optimal s.r.o.</v>
      </c>
      <c r="L120" s="33"/>
    </row>
    <row r="121" spans="2:65" s="1" customFormat="1" ht="15.2" customHeight="1">
      <c r="B121" s="33"/>
      <c r="C121" s="27" t="s">
        <v>34</v>
      </c>
      <c r="F121" s="25" t="str">
        <f>IF(E18="","",E18)</f>
        <v>Vyplň údaj</v>
      </c>
      <c r="I121" s="27" t="s">
        <v>39</v>
      </c>
      <c r="J121" s="31" t="str">
        <f>E24</f>
        <v xml:space="preserve"> </v>
      </c>
      <c r="L121" s="33"/>
    </row>
    <row r="122" spans="2:65" s="1" customFormat="1" ht="10.35" customHeight="1">
      <c r="B122" s="33"/>
      <c r="L122" s="33"/>
    </row>
    <row r="123" spans="2:65" s="9" customFormat="1" ht="29.25" customHeight="1">
      <c r="B123" s="109"/>
      <c r="C123" s="110" t="s">
        <v>127</v>
      </c>
      <c r="D123" s="111" t="s">
        <v>67</v>
      </c>
      <c r="E123" s="111" t="s">
        <v>63</v>
      </c>
      <c r="F123" s="111" t="s">
        <v>64</v>
      </c>
      <c r="G123" s="111" t="s">
        <v>128</v>
      </c>
      <c r="H123" s="111" t="s">
        <v>129</v>
      </c>
      <c r="I123" s="111" t="s">
        <v>130</v>
      </c>
      <c r="J123" s="112" t="s">
        <v>115</v>
      </c>
      <c r="K123" s="113" t="s">
        <v>131</v>
      </c>
      <c r="L123" s="109"/>
      <c r="M123" s="60" t="s">
        <v>1</v>
      </c>
      <c r="N123" s="61" t="s">
        <v>46</v>
      </c>
      <c r="O123" s="61" t="s">
        <v>132</v>
      </c>
      <c r="P123" s="61" t="s">
        <v>133</v>
      </c>
      <c r="Q123" s="61" t="s">
        <v>134</v>
      </c>
      <c r="R123" s="61" t="s">
        <v>135</v>
      </c>
      <c r="S123" s="61" t="s">
        <v>136</v>
      </c>
      <c r="T123" s="62" t="s">
        <v>137</v>
      </c>
    </row>
    <row r="124" spans="2:65" s="1" customFormat="1" ht="22.9" customHeight="1">
      <c r="B124" s="33"/>
      <c r="C124" s="65" t="s">
        <v>138</v>
      </c>
      <c r="J124" s="114">
        <f>BK124</f>
        <v>0</v>
      </c>
      <c r="L124" s="33"/>
      <c r="M124" s="63"/>
      <c r="N124" s="54"/>
      <c r="O124" s="54"/>
      <c r="P124" s="115">
        <f>P125+P151+P200+P219+P231+P243+P261+P277</f>
        <v>0</v>
      </c>
      <c r="Q124" s="54"/>
      <c r="R124" s="115">
        <f>R125+R151+R200+R219+R231+R243+R261+R277</f>
        <v>5.2582723200000006</v>
      </c>
      <c r="S124" s="54"/>
      <c r="T124" s="116">
        <f>T125+T151+T200+T219+T231+T243+T261+T277</f>
        <v>0</v>
      </c>
      <c r="AT124" s="17" t="s">
        <v>81</v>
      </c>
      <c r="AU124" s="17" t="s">
        <v>117</v>
      </c>
      <c r="BK124" s="117">
        <f>BK125+BK151+BK200+BK219+BK231+BK243+BK261+BK277</f>
        <v>0</v>
      </c>
    </row>
    <row r="125" spans="2:65" s="10" customFormat="1" ht="25.9" customHeight="1">
      <c r="B125" s="118"/>
      <c r="D125" s="119" t="s">
        <v>81</v>
      </c>
      <c r="E125" s="120" t="s">
        <v>90</v>
      </c>
      <c r="F125" s="120" t="s">
        <v>139</v>
      </c>
      <c r="I125" s="121"/>
      <c r="J125" s="122">
        <f>BK125</f>
        <v>0</v>
      </c>
      <c r="L125" s="118"/>
      <c r="M125" s="123"/>
      <c r="P125" s="124">
        <f>SUM(P126:P150)</f>
        <v>0</v>
      </c>
      <c r="R125" s="124">
        <f>SUM(R126:R150)</f>
        <v>4.8837600000000005</v>
      </c>
      <c r="T125" s="125">
        <f>SUM(T126:T150)</f>
        <v>0</v>
      </c>
      <c r="AR125" s="119" t="s">
        <v>90</v>
      </c>
      <c r="AT125" s="126" t="s">
        <v>81</v>
      </c>
      <c r="AU125" s="126" t="s">
        <v>82</v>
      </c>
      <c r="AY125" s="119" t="s">
        <v>140</v>
      </c>
      <c r="BK125" s="127">
        <f>SUM(BK126:BK150)</f>
        <v>0</v>
      </c>
    </row>
    <row r="126" spans="2:65" s="1" customFormat="1" ht="16.5" customHeight="1">
      <c r="B126" s="33"/>
      <c r="C126" s="128" t="s">
        <v>90</v>
      </c>
      <c r="D126" s="128" t="s">
        <v>141</v>
      </c>
      <c r="E126" s="129" t="s">
        <v>142</v>
      </c>
      <c r="F126" s="130" t="s">
        <v>143</v>
      </c>
      <c r="G126" s="131" t="s">
        <v>144</v>
      </c>
      <c r="H126" s="132">
        <v>59.25</v>
      </c>
      <c r="I126" s="133"/>
      <c r="J126" s="134">
        <f>ROUND(I126*H126,2)</f>
        <v>0</v>
      </c>
      <c r="K126" s="135"/>
      <c r="L126" s="33"/>
      <c r="M126" s="136" t="s">
        <v>1</v>
      </c>
      <c r="N126" s="137" t="s">
        <v>47</v>
      </c>
      <c r="P126" s="138">
        <f>O126*H126</f>
        <v>0</v>
      </c>
      <c r="Q126" s="138">
        <v>0</v>
      </c>
      <c r="R126" s="138">
        <f>Q126*H126</f>
        <v>0</v>
      </c>
      <c r="S126" s="138">
        <v>0</v>
      </c>
      <c r="T126" s="139">
        <f>S126*H126</f>
        <v>0</v>
      </c>
      <c r="AR126" s="140" t="s">
        <v>145</v>
      </c>
      <c r="AT126" s="140" t="s">
        <v>141</v>
      </c>
      <c r="AU126" s="140" t="s">
        <v>90</v>
      </c>
      <c r="AY126" s="17" t="s">
        <v>140</v>
      </c>
      <c r="BE126" s="141">
        <f>IF(N126="základní",J126,0)</f>
        <v>0</v>
      </c>
      <c r="BF126" s="141">
        <f>IF(N126="snížená",J126,0)</f>
        <v>0</v>
      </c>
      <c r="BG126" s="141">
        <f>IF(N126="zákl. přenesená",J126,0)</f>
        <v>0</v>
      </c>
      <c r="BH126" s="141">
        <f>IF(N126="sníž. přenesená",J126,0)</f>
        <v>0</v>
      </c>
      <c r="BI126" s="141">
        <f>IF(N126="nulová",J126,0)</f>
        <v>0</v>
      </c>
      <c r="BJ126" s="17" t="s">
        <v>90</v>
      </c>
      <c r="BK126" s="141">
        <f>ROUND(I126*H126,2)</f>
        <v>0</v>
      </c>
      <c r="BL126" s="17" t="s">
        <v>145</v>
      </c>
      <c r="BM126" s="140" t="s">
        <v>92</v>
      </c>
    </row>
    <row r="127" spans="2:65" s="11" customFormat="1">
      <c r="B127" s="142"/>
      <c r="D127" s="143" t="s">
        <v>146</v>
      </c>
      <c r="E127" s="144" t="s">
        <v>1</v>
      </c>
      <c r="F127" s="145" t="s">
        <v>147</v>
      </c>
      <c r="H127" s="146">
        <v>59.25</v>
      </c>
      <c r="I127" s="147"/>
      <c r="L127" s="142"/>
      <c r="M127" s="148"/>
      <c r="T127" s="149"/>
      <c r="AT127" s="144" t="s">
        <v>146</v>
      </c>
      <c r="AU127" s="144" t="s">
        <v>90</v>
      </c>
      <c r="AV127" s="11" t="s">
        <v>92</v>
      </c>
      <c r="AW127" s="11" t="s">
        <v>38</v>
      </c>
      <c r="AX127" s="11" t="s">
        <v>90</v>
      </c>
      <c r="AY127" s="144" t="s">
        <v>140</v>
      </c>
    </row>
    <row r="128" spans="2:65" s="1" customFormat="1" ht="24.2" customHeight="1">
      <c r="B128" s="33"/>
      <c r="C128" s="128" t="s">
        <v>92</v>
      </c>
      <c r="D128" s="128" t="s">
        <v>141</v>
      </c>
      <c r="E128" s="129" t="s">
        <v>148</v>
      </c>
      <c r="F128" s="130" t="s">
        <v>149</v>
      </c>
      <c r="G128" s="131" t="s">
        <v>150</v>
      </c>
      <c r="H128" s="132">
        <v>6</v>
      </c>
      <c r="I128" s="133"/>
      <c r="J128" s="134">
        <f>ROUND(I128*H128,2)</f>
        <v>0</v>
      </c>
      <c r="K128" s="135"/>
      <c r="L128" s="33"/>
      <c r="M128" s="136" t="s">
        <v>1</v>
      </c>
      <c r="N128" s="137" t="s">
        <v>47</v>
      </c>
      <c r="P128" s="138">
        <f>O128*H128</f>
        <v>0</v>
      </c>
      <c r="Q128" s="138">
        <v>0</v>
      </c>
      <c r="R128" s="138">
        <f>Q128*H128</f>
        <v>0</v>
      </c>
      <c r="S128" s="138">
        <v>0</v>
      </c>
      <c r="T128" s="139">
        <f>S128*H128</f>
        <v>0</v>
      </c>
      <c r="AR128" s="140" t="s">
        <v>145</v>
      </c>
      <c r="AT128" s="140" t="s">
        <v>141</v>
      </c>
      <c r="AU128" s="140" t="s">
        <v>90</v>
      </c>
      <c r="AY128" s="17" t="s">
        <v>140</v>
      </c>
      <c r="BE128" s="141">
        <f>IF(N128="základní",J128,0)</f>
        <v>0</v>
      </c>
      <c r="BF128" s="141">
        <f>IF(N128="snížená",J128,0)</f>
        <v>0</v>
      </c>
      <c r="BG128" s="141">
        <f>IF(N128="zákl. přenesená",J128,0)</f>
        <v>0</v>
      </c>
      <c r="BH128" s="141">
        <f>IF(N128="sníž. přenesená",J128,0)</f>
        <v>0</v>
      </c>
      <c r="BI128" s="141">
        <f>IF(N128="nulová",J128,0)</f>
        <v>0</v>
      </c>
      <c r="BJ128" s="17" t="s">
        <v>90</v>
      </c>
      <c r="BK128" s="141">
        <f>ROUND(I128*H128,2)</f>
        <v>0</v>
      </c>
      <c r="BL128" s="17" t="s">
        <v>145</v>
      </c>
      <c r="BM128" s="140" t="s">
        <v>145</v>
      </c>
    </row>
    <row r="129" spans="2:65" s="1" customFormat="1" ht="24.2" customHeight="1">
      <c r="B129" s="33"/>
      <c r="C129" s="128" t="s">
        <v>151</v>
      </c>
      <c r="D129" s="128" t="s">
        <v>141</v>
      </c>
      <c r="E129" s="129" t="s">
        <v>152</v>
      </c>
      <c r="F129" s="130" t="s">
        <v>153</v>
      </c>
      <c r="G129" s="131" t="s">
        <v>144</v>
      </c>
      <c r="H129" s="132">
        <v>8</v>
      </c>
      <c r="I129" s="133"/>
      <c r="J129" s="134">
        <f>ROUND(I129*H129,2)</f>
        <v>0</v>
      </c>
      <c r="K129" s="135"/>
      <c r="L129" s="33"/>
      <c r="M129" s="136" t="s">
        <v>1</v>
      </c>
      <c r="N129" s="137" t="s">
        <v>47</v>
      </c>
      <c r="P129" s="138">
        <f>O129*H129</f>
        <v>0</v>
      </c>
      <c r="Q129" s="138">
        <v>0</v>
      </c>
      <c r="R129" s="138">
        <f>Q129*H129</f>
        <v>0</v>
      </c>
      <c r="S129" s="138">
        <v>0</v>
      </c>
      <c r="T129" s="139">
        <f>S129*H129</f>
        <v>0</v>
      </c>
      <c r="AR129" s="140" t="s">
        <v>145</v>
      </c>
      <c r="AT129" s="140" t="s">
        <v>141</v>
      </c>
      <c r="AU129" s="140" t="s">
        <v>90</v>
      </c>
      <c r="AY129" s="17" t="s">
        <v>140</v>
      </c>
      <c r="BE129" s="141">
        <f>IF(N129="základní",J129,0)</f>
        <v>0</v>
      </c>
      <c r="BF129" s="141">
        <f>IF(N129="snížená",J129,0)</f>
        <v>0</v>
      </c>
      <c r="BG129" s="141">
        <f>IF(N129="zákl. přenesená",J129,0)</f>
        <v>0</v>
      </c>
      <c r="BH129" s="141">
        <f>IF(N129="sníž. přenesená",J129,0)</f>
        <v>0</v>
      </c>
      <c r="BI129" s="141">
        <f>IF(N129="nulová",J129,0)</f>
        <v>0</v>
      </c>
      <c r="BJ129" s="17" t="s">
        <v>90</v>
      </c>
      <c r="BK129" s="141">
        <f>ROUND(I129*H129,2)</f>
        <v>0</v>
      </c>
      <c r="BL129" s="17" t="s">
        <v>145</v>
      </c>
      <c r="BM129" s="140" t="s">
        <v>154</v>
      </c>
    </row>
    <row r="130" spans="2:65" s="1" customFormat="1" ht="24.2" customHeight="1">
      <c r="B130" s="33"/>
      <c r="C130" s="128" t="s">
        <v>145</v>
      </c>
      <c r="D130" s="128" t="s">
        <v>141</v>
      </c>
      <c r="E130" s="129" t="s">
        <v>155</v>
      </c>
      <c r="F130" s="130" t="s">
        <v>156</v>
      </c>
      <c r="G130" s="131" t="s">
        <v>157</v>
      </c>
      <c r="H130" s="132">
        <v>16</v>
      </c>
      <c r="I130" s="133"/>
      <c r="J130" s="134">
        <f>ROUND(I130*H130,2)</f>
        <v>0</v>
      </c>
      <c r="K130" s="135"/>
      <c r="L130" s="33"/>
      <c r="M130" s="136" t="s">
        <v>1</v>
      </c>
      <c r="N130" s="137" t="s">
        <v>47</v>
      </c>
      <c r="P130" s="138">
        <f>O130*H130</f>
        <v>0</v>
      </c>
      <c r="Q130" s="138">
        <v>0</v>
      </c>
      <c r="R130" s="138">
        <f>Q130*H130</f>
        <v>0</v>
      </c>
      <c r="S130" s="138">
        <v>0</v>
      </c>
      <c r="T130" s="139">
        <f>S130*H130</f>
        <v>0</v>
      </c>
      <c r="AR130" s="140" t="s">
        <v>145</v>
      </c>
      <c r="AT130" s="140" t="s">
        <v>141</v>
      </c>
      <c r="AU130" s="140" t="s">
        <v>90</v>
      </c>
      <c r="AY130" s="17" t="s">
        <v>140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7" t="s">
        <v>90</v>
      </c>
      <c r="BK130" s="141">
        <f>ROUND(I130*H130,2)</f>
        <v>0</v>
      </c>
      <c r="BL130" s="17" t="s">
        <v>145</v>
      </c>
      <c r="BM130" s="140" t="s">
        <v>158</v>
      </c>
    </row>
    <row r="131" spans="2:65" s="11" customFormat="1">
      <c r="B131" s="142"/>
      <c r="D131" s="143" t="s">
        <v>146</v>
      </c>
      <c r="E131" s="144" t="s">
        <v>1</v>
      </c>
      <c r="F131" s="145" t="s">
        <v>159</v>
      </c>
      <c r="H131" s="146">
        <v>16</v>
      </c>
      <c r="I131" s="147"/>
      <c r="L131" s="142"/>
      <c r="M131" s="148"/>
      <c r="T131" s="149"/>
      <c r="AT131" s="144" t="s">
        <v>146</v>
      </c>
      <c r="AU131" s="144" t="s">
        <v>90</v>
      </c>
      <c r="AV131" s="11" t="s">
        <v>92</v>
      </c>
      <c r="AW131" s="11" t="s">
        <v>38</v>
      </c>
      <c r="AX131" s="11" t="s">
        <v>90</v>
      </c>
      <c r="AY131" s="144" t="s">
        <v>140</v>
      </c>
    </row>
    <row r="132" spans="2:65" s="1" customFormat="1" ht="24.2" customHeight="1">
      <c r="B132" s="33"/>
      <c r="C132" s="128" t="s">
        <v>160</v>
      </c>
      <c r="D132" s="128" t="s">
        <v>141</v>
      </c>
      <c r="E132" s="129" t="s">
        <v>161</v>
      </c>
      <c r="F132" s="130" t="s">
        <v>162</v>
      </c>
      <c r="G132" s="131" t="s">
        <v>163</v>
      </c>
      <c r="H132" s="132">
        <v>44.49</v>
      </c>
      <c r="I132" s="133"/>
      <c r="J132" s="134">
        <f>ROUND(I132*H132,2)</f>
        <v>0</v>
      </c>
      <c r="K132" s="135"/>
      <c r="L132" s="33"/>
      <c r="M132" s="136" t="s">
        <v>1</v>
      </c>
      <c r="N132" s="137" t="s">
        <v>47</v>
      </c>
      <c r="P132" s="138">
        <f>O132*H132</f>
        <v>0</v>
      </c>
      <c r="Q132" s="138">
        <v>0</v>
      </c>
      <c r="R132" s="138">
        <f>Q132*H132</f>
        <v>0</v>
      </c>
      <c r="S132" s="138">
        <v>0</v>
      </c>
      <c r="T132" s="139">
        <f>S132*H132</f>
        <v>0</v>
      </c>
      <c r="AR132" s="140" t="s">
        <v>145</v>
      </c>
      <c r="AT132" s="140" t="s">
        <v>141</v>
      </c>
      <c r="AU132" s="140" t="s">
        <v>90</v>
      </c>
      <c r="AY132" s="17" t="s">
        <v>140</v>
      </c>
      <c r="BE132" s="141">
        <f>IF(N132="základní",J132,0)</f>
        <v>0</v>
      </c>
      <c r="BF132" s="141">
        <f>IF(N132="snížená",J132,0)</f>
        <v>0</v>
      </c>
      <c r="BG132" s="141">
        <f>IF(N132="zákl. přenesená",J132,0)</f>
        <v>0</v>
      </c>
      <c r="BH132" s="141">
        <f>IF(N132="sníž. přenesená",J132,0)</f>
        <v>0</v>
      </c>
      <c r="BI132" s="141">
        <f>IF(N132="nulová",J132,0)</f>
        <v>0</v>
      </c>
      <c r="BJ132" s="17" t="s">
        <v>90</v>
      </c>
      <c r="BK132" s="141">
        <f>ROUND(I132*H132,2)</f>
        <v>0</v>
      </c>
      <c r="BL132" s="17" t="s">
        <v>145</v>
      </c>
      <c r="BM132" s="140" t="s">
        <v>164</v>
      </c>
    </row>
    <row r="133" spans="2:65" s="1" customFormat="1" ht="24.2" customHeight="1">
      <c r="B133" s="33"/>
      <c r="C133" s="128" t="s">
        <v>154</v>
      </c>
      <c r="D133" s="128" t="s">
        <v>141</v>
      </c>
      <c r="E133" s="129" t="s">
        <v>165</v>
      </c>
      <c r="F133" s="130" t="s">
        <v>166</v>
      </c>
      <c r="G133" s="131" t="s">
        <v>157</v>
      </c>
      <c r="H133" s="132">
        <v>4</v>
      </c>
      <c r="I133" s="133"/>
      <c r="J133" s="134">
        <f>ROUND(I133*H133,2)</f>
        <v>0</v>
      </c>
      <c r="K133" s="135"/>
      <c r="L133" s="33"/>
      <c r="M133" s="136" t="s">
        <v>1</v>
      </c>
      <c r="N133" s="137" t="s">
        <v>47</v>
      </c>
      <c r="P133" s="138">
        <f>O133*H133</f>
        <v>0</v>
      </c>
      <c r="Q133" s="138">
        <v>0</v>
      </c>
      <c r="R133" s="138">
        <f>Q133*H133</f>
        <v>0</v>
      </c>
      <c r="S133" s="138">
        <v>0</v>
      </c>
      <c r="T133" s="139">
        <f>S133*H133</f>
        <v>0</v>
      </c>
      <c r="AR133" s="140" t="s">
        <v>145</v>
      </c>
      <c r="AT133" s="140" t="s">
        <v>141</v>
      </c>
      <c r="AU133" s="140" t="s">
        <v>90</v>
      </c>
      <c r="AY133" s="17" t="s">
        <v>140</v>
      </c>
      <c r="BE133" s="141">
        <f>IF(N133="základní",J133,0)</f>
        <v>0</v>
      </c>
      <c r="BF133" s="141">
        <f>IF(N133="snížená",J133,0)</f>
        <v>0</v>
      </c>
      <c r="BG133" s="141">
        <f>IF(N133="zákl. přenesená",J133,0)</f>
        <v>0</v>
      </c>
      <c r="BH133" s="141">
        <f>IF(N133="sníž. přenesená",J133,0)</f>
        <v>0</v>
      </c>
      <c r="BI133" s="141">
        <f>IF(N133="nulová",J133,0)</f>
        <v>0</v>
      </c>
      <c r="BJ133" s="17" t="s">
        <v>90</v>
      </c>
      <c r="BK133" s="141">
        <f>ROUND(I133*H133,2)</f>
        <v>0</v>
      </c>
      <c r="BL133" s="17" t="s">
        <v>145</v>
      </c>
      <c r="BM133" s="140" t="s">
        <v>8</v>
      </c>
    </row>
    <row r="134" spans="2:65" s="1" customFormat="1" ht="24.2" customHeight="1">
      <c r="B134" s="33"/>
      <c r="C134" s="128" t="s">
        <v>167</v>
      </c>
      <c r="D134" s="128" t="s">
        <v>141</v>
      </c>
      <c r="E134" s="129" t="s">
        <v>168</v>
      </c>
      <c r="F134" s="130" t="s">
        <v>169</v>
      </c>
      <c r="G134" s="131" t="s">
        <v>163</v>
      </c>
      <c r="H134" s="132">
        <v>44.49</v>
      </c>
      <c r="I134" s="133"/>
      <c r="J134" s="134">
        <f>ROUND(I134*H134,2)</f>
        <v>0</v>
      </c>
      <c r="K134" s="135"/>
      <c r="L134" s="33"/>
      <c r="M134" s="136" t="s">
        <v>1</v>
      </c>
      <c r="N134" s="137" t="s">
        <v>47</v>
      </c>
      <c r="P134" s="138">
        <f>O134*H134</f>
        <v>0</v>
      </c>
      <c r="Q134" s="138">
        <v>0</v>
      </c>
      <c r="R134" s="138">
        <f>Q134*H134</f>
        <v>0</v>
      </c>
      <c r="S134" s="138">
        <v>0</v>
      </c>
      <c r="T134" s="139">
        <f>S134*H134</f>
        <v>0</v>
      </c>
      <c r="AR134" s="140" t="s">
        <v>145</v>
      </c>
      <c r="AT134" s="140" t="s">
        <v>141</v>
      </c>
      <c r="AU134" s="140" t="s">
        <v>90</v>
      </c>
      <c r="AY134" s="17" t="s">
        <v>140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7" t="s">
        <v>90</v>
      </c>
      <c r="BK134" s="141">
        <f>ROUND(I134*H134,2)</f>
        <v>0</v>
      </c>
      <c r="BL134" s="17" t="s">
        <v>145</v>
      </c>
      <c r="BM134" s="140" t="s">
        <v>170</v>
      </c>
    </row>
    <row r="135" spans="2:65" s="1" customFormat="1" ht="24.2" customHeight="1">
      <c r="B135" s="33"/>
      <c r="C135" s="128" t="s">
        <v>158</v>
      </c>
      <c r="D135" s="128" t="s">
        <v>141</v>
      </c>
      <c r="E135" s="129" t="s">
        <v>171</v>
      </c>
      <c r="F135" s="130" t="s">
        <v>172</v>
      </c>
      <c r="G135" s="131" t="s">
        <v>163</v>
      </c>
      <c r="H135" s="132">
        <v>44.49</v>
      </c>
      <c r="I135" s="133"/>
      <c r="J135" s="134">
        <f>ROUND(I135*H135,2)</f>
        <v>0</v>
      </c>
      <c r="K135" s="135"/>
      <c r="L135" s="33"/>
      <c r="M135" s="136" t="s">
        <v>1</v>
      </c>
      <c r="N135" s="137" t="s">
        <v>47</v>
      </c>
      <c r="P135" s="138">
        <f>O135*H135</f>
        <v>0</v>
      </c>
      <c r="Q135" s="138">
        <v>0</v>
      </c>
      <c r="R135" s="138">
        <f>Q135*H135</f>
        <v>0</v>
      </c>
      <c r="S135" s="138">
        <v>0</v>
      </c>
      <c r="T135" s="139">
        <f>S135*H135</f>
        <v>0</v>
      </c>
      <c r="AR135" s="140" t="s">
        <v>145</v>
      </c>
      <c r="AT135" s="140" t="s">
        <v>141</v>
      </c>
      <c r="AU135" s="140" t="s">
        <v>90</v>
      </c>
      <c r="AY135" s="17" t="s">
        <v>140</v>
      </c>
      <c r="BE135" s="141">
        <f>IF(N135="základní",J135,0)</f>
        <v>0</v>
      </c>
      <c r="BF135" s="141">
        <f>IF(N135="snížená",J135,0)</f>
        <v>0</v>
      </c>
      <c r="BG135" s="141">
        <f>IF(N135="zákl. přenesená",J135,0)</f>
        <v>0</v>
      </c>
      <c r="BH135" s="141">
        <f>IF(N135="sníž. přenesená",J135,0)</f>
        <v>0</v>
      </c>
      <c r="BI135" s="141">
        <f>IF(N135="nulová",J135,0)</f>
        <v>0</v>
      </c>
      <c r="BJ135" s="17" t="s">
        <v>90</v>
      </c>
      <c r="BK135" s="141">
        <f>ROUND(I135*H135,2)</f>
        <v>0</v>
      </c>
      <c r="BL135" s="17" t="s">
        <v>145</v>
      </c>
      <c r="BM135" s="140" t="s">
        <v>173</v>
      </c>
    </row>
    <row r="136" spans="2:65" s="1" customFormat="1" ht="21.75" customHeight="1">
      <c r="B136" s="33"/>
      <c r="C136" s="128" t="s">
        <v>174</v>
      </c>
      <c r="D136" s="128" t="s">
        <v>141</v>
      </c>
      <c r="E136" s="129" t="s">
        <v>175</v>
      </c>
      <c r="F136" s="130" t="s">
        <v>176</v>
      </c>
      <c r="G136" s="131" t="s">
        <v>177</v>
      </c>
      <c r="H136" s="132">
        <v>451.75</v>
      </c>
      <c r="I136" s="133"/>
      <c r="J136" s="134">
        <f>ROUND(I136*H136,2)</f>
        <v>0</v>
      </c>
      <c r="K136" s="135"/>
      <c r="L136" s="33"/>
      <c r="M136" s="136" t="s">
        <v>1</v>
      </c>
      <c r="N136" s="137" t="s">
        <v>47</v>
      </c>
      <c r="P136" s="138">
        <f>O136*H136</f>
        <v>0</v>
      </c>
      <c r="Q136" s="138">
        <v>0</v>
      </c>
      <c r="R136" s="138">
        <f>Q136*H136</f>
        <v>0</v>
      </c>
      <c r="S136" s="138">
        <v>0</v>
      </c>
      <c r="T136" s="139">
        <f>S136*H136</f>
        <v>0</v>
      </c>
      <c r="AR136" s="140" t="s">
        <v>145</v>
      </c>
      <c r="AT136" s="140" t="s">
        <v>141</v>
      </c>
      <c r="AU136" s="140" t="s">
        <v>90</v>
      </c>
      <c r="AY136" s="17" t="s">
        <v>140</v>
      </c>
      <c r="BE136" s="141">
        <f>IF(N136="základní",J136,0)</f>
        <v>0</v>
      </c>
      <c r="BF136" s="141">
        <f>IF(N136="snížená",J136,0)</f>
        <v>0</v>
      </c>
      <c r="BG136" s="141">
        <f>IF(N136="zákl. přenesená",J136,0)</f>
        <v>0</v>
      </c>
      <c r="BH136" s="141">
        <f>IF(N136="sníž. přenesená",J136,0)</f>
        <v>0</v>
      </c>
      <c r="BI136" s="141">
        <f>IF(N136="nulová",J136,0)</f>
        <v>0</v>
      </c>
      <c r="BJ136" s="17" t="s">
        <v>90</v>
      </c>
      <c r="BK136" s="141">
        <f>ROUND(I136*H136,2)</f>
        <v>0</v>
      </c>
      <c r="BL136" s="17" t="s">
        <v>145</v>
      </c>
      <c r="BM136" s="140" t="s">
        <v>178</v>
      </c>
    </row>
    <row r="137" spans="2:65" s="1" customFormat="1" ht="19.5">
      <c r="B137" s="33"/>
      <c r="D137" s="143" t="s">
        <v>179</v>
      </c>
      <c r="F137" s="150" t="s">
        <v>180</v>
      </c>
      <c r="I137" s="151"/>
      <c r="L137" s="33"/>
      <c r="M137" s="152"/>
      <c r="T137" s="57"/>
      <c r="AT137" s="17" t="s">
        <v>179</v>
      </c>
      <c r="AU137" s="17" t="s">
        <v>90</v>
      </c>
    </row>
    <row r="138" spans="2:65" s="1" customFormat="1" ht="16.5" customHeight="1">
      <c r="B138" s="33"/>
      <c r="C138" s="128" t="s">
        <v>164</v>
      </c>
      <c r="D138" s="128" t="s">
        <v>141</v>
      </c>
      <c r="E138" s="129" t="s">
        <v>181</v>
      </c>
      <c r="F138" s="130" t="s">
        <v>182</v>
      </c>
      <c r="G138" s="131" t="s">
        <v>177</v>
      </c>
      <c r="H138" s="132">
        <v>451.75</v>
      </c>
      <c r="I138" s="133"/>
      <c r="J138" s="134">
        <f t="shared" ref="J138:J146" si="0">ROUND(I138*H138,2)</f>
        <v>0</v>
      </c>
      <c r="K138" s="135"/>
      <c r="L138" s="33"/>
      <c r="M138" s="136" t="s">
        <v>1</v>
      </c>
      <c r="N138" s="137" t="s">
        <v>47</v>
      </c>
      <c r="P138" s="138">
        <f t="shared" ref="P138:P146" si="1">O138*H138</f>
        <v>0</v>
      </c>
      <c r="Q138" s="138">
        <v>0</v>
      </c>
      <c r="R138" s="138">
        <f t="shared" ref="R138:R146" si="2">Q138*H138</f>
        <v>0</v>
      </c>
      <c r="S138" s="138">
        <v>0</v>
      </c>
      <c r="T138" s="139">
        <f t="shared" ref="T138:T146" si="3">S138*H138</f>
        <v>0</v>
      </c>
      <c r="AR138" s="140" t="s">
        <v>145</v>
      </c>
      <c r="AT138" s="140" t="s">
        <v>141</v>
      </c>
      <c r="AU138" s="140" t="s">
        <v>90</v>
      </c>
      <c r="AY138" s="17" t="s">
        <v>140</v>
      </c>
      <c r="BE138" s="141">
        <f t="shared" ref="BE138:BE146" si="4">IF(N138="základní",J138,0)</f>
        <v>0</v>
      </c>
      <c r="BF138" s="141">
        <f t="shared" ref="BF138:BF146" si="5">IF(N138="snížená",J138,0)</f>
        <v>0</v>
      </c>
      <c r="BG138" s="141">
        <f t="shared" ref="BG138:BG146" si="6">IF(N138="zákl. přenesená",J138,0)</f>
        <v>0</v>
      </c>
      <c r="BH138" s="141">
        <f t="shared" ref="BH138:BH146" si="7">IF(N138="sníž. přenesená",J138,0)</f>
        <v>0</v>
      </c>
      <c r="BI138" s="141">
        <f t="shared" ref="BI138:BI146" si="8">IF(N138="nulová",J138,0)</f>
        <v>0</v>
      </c>
      <c r="BJ138" s="17" t="s">
        <v>90</v>
      </c>
      <c r="BK138" s="141">
        <f t="shared" ref="BK138:BK146" si="9">ROUND(I138*H138,2)</f>
        <v>0</v>
      </c>
      <c r="BL138" s="17" t="s">
        <v>145</v>
      </c>
      <c r="BM138" s="140" t="s">
        <v>183</v>
      </c>
    </row>
    <row r="139" spans="2:65" s="1" customFormat="1" ht="16.5" customHeight="1">
      <c r="B139" s="33"/>
      <c r="C139" s="128" t="s">
        <v>184</v>
      </c>
      <c r="D139" s="128" t="s">
        <v>141</v>
      </c>
      <c r="E139" s="129" t="s">
        <v>185</v>
      </c>
      <c r="F139" s="130" t="s">
        <v>186</v>
      </c>
      <c r="G139" s="131" t="s">
        <v>177</v>
      </c>
      <c r="H139" s="132">
        <v>451.75</v>
      </c>
      <c r="I139" s="133"/>
      <c r="J139" s="134">
        <f t="shared" si="0"/>
        <v>0</v>
      </c>
      <c r="K139" s="135"/>
      <c r="L139" s="33"/>
      <c r="M139" s="136" t="s">
        <v>1</v>
      </c>
      <c r="N139" s="137" t="s">
        <v>47</v>
      </c>
      <c r="P139" s="138">
        <f t="shared" si="1"/>
        <v>0</v>
      </c>
      <c r="Q139" s="138">
        <v>0</v>
      </c>
      <c r="R139" s="138">
        <f t="shared" si="2"/>
        <v>0</v>
      </c>
      <c r="S139" s="138">
        <v>0</v>
      </c>
      <c r="T139" s="139">
        <f t="shared" si="3"/>
        <v>0</v>
      </c>
      <c r="AR139" s="140" t="s">
        <v>145</v>
      </c>
      <c r="AT139" s="140" t="s">
        <v>141</v>
      </c>
      <c r="AU139" s="140" t="s">
        <v>90</v>
      </c>
      <c r="AY139" s="17" t="s">
        <v>140</v>
      </c>
      <c r="BE139" s="141">
        <f t="shared" si="4"/>
        <v>0</v>
      </c>
      <c r="BF139" s="141">
        <f t="shared" si="5"/>
        <v>0</v>
      </c>
      <c r="BG139" s="141">
        <f t="shared" si="6"/>
        <v>0</v>
      </c>
      <c r="BH139" s="141">
        <f t="shared" si="7"/>
        <v>0</v>
      </c>
      <c r="BI139" s="141">
        <f t="shared" si="8"/>
        <v>0</v>
      </c>
      <c r="BJ139" s="17" t="s">
        <v>90</v>
      </c>
      <c r="BK139" s="141">
        <f t="shared" si="9"/>
        <v>0</v>
      </c>
      <c r="BL139" s="17" t="s">
        <v>145</v>
      </c>
      <c r="BM139" s="140" t="s">
        <v>187</v>
      </c>
    </row>
    <row r="140" spans="2:65" s="1" customFormat="1" ht="16.5" customHeight="1">
      <c r="B140" s="33"/>
      <c r="C140" s="128" t="s">
        <v>8</v>
      </c>
      <c r="D140" s="128" t="s">
        <v>141</v>
      </c>
      <c r="E140" s="129" t="s">
        <v>188</v>
      </c>
      <c r="F140" s="130" t="s">
        <v>189</v>
      </c>
      <c r="G140" s="131" t="s">
        <v>177</v>
      </c>
      <c r="H140" s="132">
        <v>451.75</v>
      </c>
      <c r="I140" s="133"/>
      <c r="J140" s="134">
        <f t="shared" si="0"/>
        <v>0</v>
      </c>
      <c r="K140" s="135"/>
      <c r="L140" s="33"/>
      <c r="M140" s="136" t="s">
        <v>1</v>
      </c>
      <c r="N140" s="137" t="s">
        <v>47</v>
      </c>
      <c r="P140" s="138">
        <f t="shared" si="1"/>
        <v>0</v>
      </c>
      <c r="Q140" s="138">
        <v>0</v>
      </c>
      <c r="R140" s="138">
        <f t="shared" si="2"/>
        <v>0</v>
      </c>
      <c r="S140" s="138">
        <v>0</v>
      </c>
      <c r="T140" s="139">
        <f t="shared" si="3"/>
        <v>0</v>
      </c>
      <c r="AR140" s="140" t="s">
        <v>145</v>
      </c>
      <c r="AT140" s="140" t="s">
        <v>141</v>
      </c>
      <c r="AU140" s="140" t="s">
        <v>90</v>
      </c>
      <c r="AY140" s="17" t="s">
        <v>140</v>
      </c>
      <c r="BE140" s="141">
        <f t="shared" si="4"/>
        <v>0</v>
      </c>
      <c r="BF140" s="141">
        <f t="shared" si="5"/>
        <v>0</v>
      </c>
      <c r="BG140" s="141">
        <f t="shared" si="6"/>
        <v>0</v>
      </c>
      <c r="BH140" s="141">
        <f t="shared" si="7"/>
        <v>0</v>
      </c>
      <c r="BI140" s="141">
        <f t="shared" si="8"/>
        <v>0</v>
      </c>
      <c r="BJ140" s="17" t="s">
        <v>90</v>
      </c>
      <c r="BK140" s="141">
        <f t="shared" si="9"/>
        <v>0</v>
      </c>
      <c r="BL140" s="17" t="s">
        <v>145</v>
      </c>
      <c r="BM140" s="140" t="s">
        <v>190</v>
      </c>
    </row>
    <row r="141" spans="2:65" s="1" customFormat="1" ht="21.75" customHeight="1">
      <c r="B141" s="33"/>
      <c r="C141" s="128" t="s">
        <v>191</v>
      </c>
      <c r="D141" s="128" t="s">
        <v>141</v>
      </c>
      <c r="E141" s="129" t="s">
        <v>192</v>
      </c>
      <c r="F141" s="130" t="s">
        <v>193</v>
      </c>
      <c r="G141" s="131" t="s">
        <v>144</v>
      </c>
      <c r="H141" s="132">
        <v>301.17</v>
      </c>
      <c r="I141" s="133"/>
      <c r="J141" s="134">
        <f t="shared" si="0"/>
        <v>0</v>
      </c>
      <c r="K141" s="135"/>
      <c r="L141" s="33"/>
      <c r="M141" s="136" t="s">
        <v>1</v>
      </c>
      <c r="N141" s="137" t="s">
        <v>47</v>
      </c>
      <c r="P141" s="138">
        <f t="shared" si="1"/>
        <v>0</v>
      </c>
      <c r="Q141" s="138">
        <v>0</v>
      </c>
      <c r="R141" s="138">
        <f t="shared" si="2"/>
        <v>0</v>
      </c>
      <c r="S141" s="138">
        <v>0</v>
      </c>
      <c r="T141" s="139">
        <f t="shared" si="3"/>
        <v>0</v>
      </c>
      <c r="AR141" s="140" t="s">
        <v>145</v>
      </c>
      <c r="AT141" s="140" t="s">
        <v>141</v>
      </c>
      <c r="AU141" s="140" t="s">
        <v>90</v>
      </c>
      <c r="AY141" s="17" t="s">
        <v>140</v>
      </c>
      <c r="BE141" s="141">
        <f t="shared" si="4"/>
        <v>0</v>
      </c>
      <c r="BF141" s="141">
        <f t="shared" si="5"/>
        <v>0</v>
      </c>
      <c r="BG141" s="141">
        <f t="shared" si="6"/>
        <v>0</v>
      </c>
      <c r="BH141" s="141">
        <f t="shared" si="7"/>
        <v>0</v>
      </c>
      <c r="BI141" s="141">
        <f t="shared" si="8"/>
        <v>0</v>
      </c>
      <c r="BJ141" s="17" t="s">
        <v>90</v>
      </c>
      <c r="BK141" s="141">
        <f t="shared" si="9"/>
        <v>0</v>
      </c>
      <c r="BL141" s="17" t="s">
        <v>145</v>
      </c>
      <c r="BM141" s="140" t="s">
        <v>194</v>
      </c>
    </row>
    <row r="142" spans="2:65" s="1" customFormat="1" ht="21.75" customHeight="1">
      <c r="B142" s="33"/>
      <c r="C142" s="128" t="s">
        <v>170</v>
      </c>
      <c r="D142" s="128" t="s">
        <v>141</v>
      </c>
      <c r="E142" s="129" t="s">
        <v>195</v>
      </c>
      <c r="F142" s="130" t="s">
        <v>196</v>
      </c>
      <c r="G142" s="131" t="s">
        <v>144</v>
      </c>
      <c r="H142" s="132">
        <v>301.17</v>
      </c>
      <c r="I142" s="133"/>
      <c r="J142" s="134">
        <f t="shared" si="0"/>
        <v>0</v>
      </c>
      <c r="K142" s="135"/>
      <c r="L142" s="33"/>
      <c r="M142" s="136" t="s">
        <v>1</v>
      </c>
      <c r="N142" s="137" t="s">
        <v>47</v>
      </c>
      <c r="P142" s="138">
        <f t="shared" si="1"/>
        <v>0</v>
      </c>
      <c r="Q142" s="138">
        <v>0</v>
      </c>
      <c r="R142" s="138">
        <f t="shared" si="2"/>
        <v>0</v>
      </c>
      <c r="S142" s="138">
        <v>0</v>
      </c>
      <c r="T142" s="139">
        <f t="shared" si="3"/>
        <v>0</v>
      </c>
      <c r="AR142" s="140" t="s">
        <v>145</v>
      </c>
      <c r="AT142" s="140" t="s">
        <v>141</v>
      </c>
      <c r="AU142" s="140" t="s">
        <v>90</v>
      </c>
      <c r="AY142" s="17" t="s">
        <v>140</v>
      </c>
      <c r="BE142" s="141">
        <f t="shared" si="4"/>
        <v>0</v>
      </c>
      <c r="BF142" s="141">
        <f t="shared" si="5"/>
        <v>0</v>
      </c>
      <c r="BG142" s="141">
        <f t="shared" si="6"/>
        <v>0</v>
      </c>
      <c r="BH142" s="141">
        <f t="shared" si="7"/>
        <v>0</v>
      </c>
      <c r="BI142" s="141">
        <f t="shared" si="8"/>
        <v>0</v>
      </c>
      <c r="BJ142" s="17" t="s">
        <v>90</v>
      </c>
      <c r="BK142" s="141">
        <f t="shared" si="9"/>
        <v>0</v>
      </c>
      <c r="BL142" s="17" t="s">
        <v>145</v>
      </c>
      <c r="BM142" s="140" t="s">
        <v>197</v>
      </c>
    </row>
    <row r="143" spans="2:65" s="1" customFormat="1" ht="33" customHeight="1">
      <c r="B143" s="33"/>
      <c r="C143" s="128" t="s">
        <v>198</v>
      </c>
      <c r="D143" s="128" t="s">
        <v>141</v>
      </c>
      <c r="E143" s="129" t="s">
        <v>199</v>
      </c>
      <c r="F143" s="130" t="s">
        <v>200</v>
      </c>
      <c r="G143" s="131" t="s">
        <v>157</v>
      </c>
      <c r="H143" s="132">
        <v>16</v>
      </c>
      <c r="I143" s="133"/>
      <c r="J143" s="134">
        <f t="shared" si="0"/>
        <v>0</v>
      </c>
      <c r="K143" s="135"/>
      <c r="L143" s="33"/>
      <c r="M143" s="136" t="s">
        <v>1</v>
      </c>
      <c r="N143" s="137" t="s">
        <v>47</v>
      </c>
      <c r="P143" s="138">
        <f t="shared" si="1"/>
        <v>0</v>
      </c>
      <c r="Q143" s="138">
        <v>0</v>
      </c>
      <c r="R143" s="138">
        <f t="shared" si="2"/>
        <v>0</v>
      </c>
      <c r="S143" s="138">
        <v>0</v>
      </c>
      <c r="T143" s="139">
        <f t="shared" si="3"/>
        <v>0</v>
      </c>
      <c r="AR143" s="140" t="s">
        <v>145</v>
      </c>
      <c r="AT143" s="140" t="s">
        <v>141</v>
      </c>
      <c r="AU143" s="140" t="s">
        <v>90</v>
      </c>
      <c r="AY143" s="17" t="s">
        <v>140</v>
      </c>
      <c r="BE143" s="141">
        <f t="shared" si="4"/>
        <v>0</v>
      </c>
      <c r="BF143" s="141">
        <f t="shared" si="5"/>
        <v>0</v>
      </c>
      <c r="BG143" s="141">
        <f t="shared" si="6"/>
        <v>0</v>
      </c>
      <c r="BH143" s="141">
        <f t="shared" si="7"/>
        <v>0</v>
      </c>
      <c r="BI143" s="141">
        <f t="shared" si="8"/>
        <v>0</v>
      </c>
      <c r="BJ143" s="17" t="s">
        <v>90</v>
      </c>
      <c r="BK143" s="141">
        <f t="shared" si="9"/>
        <v>0</v>
      </c>
      <c r="BL143" s="17" t="s">
        <v>145</v>
      </c>
      <c r="BM143" s="140" t="s">
        <v>201</v>
      </c>
    </row>
    <row r="144" spans="2:65" s="1" customFormat="1" ht="16.5" customHeight="1">
      <c r="B144" s="33"/>
      <c r="C144" s="128" t="s">
        <v>173</v>
      </c>
      <c r="D144" s="128" t="s">
        <v>141</v>
      </c>
      <c r="E144" s="129" t="s">
        <v>202</v>
      </c>
      <c r="F144" s="130" t="s">
        <v>203</v>
      </c>
      <c r="G144" s="131" t="s">
        <v>177</v>
      </c>
      <c r="H144" s="132">
        <v>451.75</v>
      </c>
      <c r="I144" s="133"/>
      <c r="J144" s="134">
        <f t="shared" si="0"/>
        <v>0</v>
      </c>
      <c r="K144" s="135"/>
      <c r="L144" s="33"/>
      <c r="M144" s="136" t="s">
        <v>1</v>
      </c>
      <c r="N144" s="137" t="s">
        <v>47</v>
      </c>
      <c r="P144" s="138">
        <f t="shared" si="1"/>
        <v>0</v>
      </c>
      <c r="Q144" s="138">
        <v>0</v>
      </c>
      <c r="R144" s="138">
        <f t="shared" si="2"/>
        <v>0</v>
      </c>
      <c r="S144" s="138">
        <v>0</v>
      </c>
      <c r="T144" s="139">
        <f t="shared" si="3"/>
        <v>0</v>
      </c>
      <c r="AR144" s="140" t="s">
        <v>145</v>
      </c>
      <c r="AT144" s="140" t="s">
        <v>141</v>
      </c>
      <c r="AU144" s="140" t="s">
        <v>90</v>
      </c>
      <c r="AY144" s="17" t="s">
        <v>140</v>
      </c>
      <c r="BE144" s="141">
        <f t="shared" si="4"/>
        <v>0</v>
      </c>
      <c r="BF144" s="141">
        <f t="shared" si="5"/>
        <v>0</v>
      </c>
      <c r="BG144" s="141">
        <f t="shared" si="6"/>
        <v>0</v>
      </c>
      <c r="BH144" s="141">
        <f t="shared" si="7"/>
        <v>0</v>
      </c>
      <c r="BI144" s="141">
        <f t="shared" si="8"/>
        <v>0</v>
      </c>
      <c r="BJ144" s="17" t="s">
        <v>90</v>
      </c>
      <c r="BK144" s="141">
        <f t="shared" si="9"/>
        <v>0</v>
      </c>
      <c r="BL144" s="17" t="s">
        <v>145</v>
      </c>
      <c r="BM144" s="140" t="s">
        <v>204</v>
      </c>
    </row>
    <row r="145" spans="2:65" s="1" customFormat="1" ht="16.5" customHeight="1">
      <c r="B145" s="33"/>
      <c r="C145" s="128" t="s">
        <v>205</v>
      </c>
      <c r="D145" s="128" t="s">
        <v>141</v>
      </c>
      <c r="E145" s="129" t="s">
        <v>206</v>
      </c>
      <c r="F145" s="130" t="s">
        <v>207</v>
      </c>
      <c r="G145" s="131" t="s">
        <v>144</v>
      </c>
      <c r="H145" s="132">
        <v>204</v>
      </c>
      <c r="I145" s="133"/>
      <c r="J145" s="134">
        <f t="shared" si="0"/>
        <v>0</v>
      </c>
      <c r="K145" s="135"/>
      <c r="L145" s="33"/>
      <c r="M145" s="136" t="s">
        <v>1</v>
      </c>
      <c r="N145" s="137" t="s">
        <v>47</v>
      </c>
      <c r="P145" s="138">
        <f t="shared" si="1"/>
        <v>0</v>
      </c>
      <c r="Q145" s="138">
        <v>0</v>
      </c>
      <c r="R145" s="138">
        <f t="shared" si="2"/>
        <v>0</v>
      </c>
      <c r="S145" s="138">
        <v>0</v>
      </c>
      <c r="T145" s="139">
        <f t="shared" si="3"/>
        <v>0</v>
      </c>
      <c r="AR145" s="140" t="s">
        <v>145</v>
      </c>
      <c r="AT145" s="140" t="s">
        <v>141</v>
      </c>
      <c r="AU145" s="140" t="s">
        <v>90</v>
      </c>
      <c r="AY145" s="17" t="s">
        <v>140</v>
      </c>
      <c r="BE145" s="141">
        <f t="shared" si="4"/>
        <v>0</v>
      </c>
      <c r="BF145" s="141">
        <f t="shared" si="5"/>
        <v>0</v>
      </c>
      <c r="BG145" s="141">
        <f t="shared" si="6"/>
        <v>0</v>
      </c>
      <c r="BH145" s="141">
        <f t="shared" si="7"/>
        <v>0</v>
      </c>
      <c r="BI145" s="141">
        <f t="shared" si="8"/>
        <v>0</v>
      </c>
      <c r="BJ145" s="17" t="s">
        <v>90</v>
      </c>
      <c r="BK145" s="141">
        <f t="shared" si="9"/>
        <v>0</v>
      </c>
      <c r="BL145" s="17" t="s">
        <v>145</v>
      </c>
      <c r="BM145" s="140" t="s">
        <v>208</v>
      </c>
    </row>
    <row r="146" spans="2:65" s="1" customFormat="1" ht="16.5" customHeight="1">
      <c r="B146" s="33"/>
      <c r="C146" s="128" t="s">
        <v>178</v>
      </c>
      <c r="D146" s="128" t="s">
        <v>141</v>
      </c>
      <c r="E146" s="129" t="s">
        <v>209</v>
      </c>
      <c r="F146" s="130" t="s">
        <v>210</v>
      </c>
      <c r="G146" s="131" t="s">
        <v>144</v>
      </c>
      <c r="H146" s="132">
        <v>59.25</v>
      </c>
      <c r="I146" s="133"/>
      <c r="J146" s="134">
        <f t="shared" si="0"/>
        <v>0</v>
      </c>
      <c r="K146" s="135"/>
      <c r="L146" s="33"/>
      <c r="M146" s="136" t="s">
        <v>1</v>
      </c>
      <c r="N146" s="137" t="s">
        <v>47</v>
      </c>
      <c r="P146" s="138">
        <f t="shared" si="1"/>
        <v>0</v>
      </c>
      <c r="Q146" s="138">
        <v>0</v>
      </c>
      <c r="R146" s="138">
        <f t="shared" si="2"/>
        <v>0</v>
      </c>
      <c r="S146" s="138">
        <v>0</v>
      </c>
      <c r="T146" s="139">
        <f t="shared" si="3"/>
        <v>0</v>
      </c>
      <c r="AR146" s="140" t="s">
        <v>145</v>
      </c>
      <c r="AT146" s="140" t="s">
        <v>141</v>
      </c>
      <c r="AU146" s="140" t="s">
        <v>90</v>
      </c>
      <c r="AY146" s="17" t="s">
        <v>140</v>
      </c>
      <c r="BE146" s="141">
        <f t="shared" si="4"/>
        <v>0</v>
      </c>
      <c r="BF146" s="141">
        <f t="shared" si="5"/>
        <v>0</v>
      </c>
      <c r="BG146" s="141">
        <f t="shared" si="6"/>
        <v>0</v>
      </c>
      <c r="BH146" s="141">
        <f t="shared" si="7"/>
        <v>0</v>
      </c>
      <c r="BI146" s="141">
        <f t="shared" si="8"/>
        <v>0</v>
      </c>
      <c r="BJ146" s="17" t="s">
        <v>90</v>
      </c>
      <c r="BK146" s="141">
        <f t="shared" si="9"/>
        <v>0</v>
      </c>
      <c r="BL146" s="17" t="s">
        <v>145</v>
      </c>
      <c r="BM146" s="140" t="s">
        <v>211</v>
      </c>
    </row>
    <row r="147" spans="2:65" s="11" customFormat="1">
      <c r="B147" s="142"/>
      <c r="D147" s="143" t="s">
        <v>146</v>
      </c>
      <c r="E147" s="144" t="s">
        <v>1</v>
      </c>
      <c r="F147" s="145" t="s">
        <v>147</v>
      </c>
      <c r="H147" s="146">
        <v>59.25</v>
      </c>
      <c r="I147" s="147"/>
      <c r="L147" s="142"/>
      <c r="M147" s="148"/>
      <c r="T147" s="149"/>
      <c r="AT147" s="144" t="s">
        <v>146</v>
      </c>
      <c r="AU147" s="144" t="s">
        <v>90</v>
      </c>
      <c r="AV147" s="11" t="s">
        <v>92</v>
      </c>
      <c r="AW147" s="11" t="s">
        <v>38</v>
      </c>
      <c r="AX147" s="11" t="s">
        <v>90</v>
      </c>
      <c r="AY147" s="144" t="s">
        <v>140</v>
      </c>
    </row>
    <row r="148" spans="2:65" s="1" customFormat="1" ht="37.9" customHeight="1">
      <c r="B148" s="33"/>
      <c r="C148" s="128" t="s">
        <v>212</v>
      </c>
      <c r="D148" s="128" t="s">
        <v>141</v>
      </c>
      <c r="E148" s="129" t="s">
        <v>213</v>
      </c>
      <c r="F148" s="130" t="s">
        <v>214</v>
      </c>
      <c r="G148" s="131" t="s">
        <v>144</v>
      </c>
      <c r="H148" s="132">
        <v>8</v>
      </c>
      <c r="I148" s="133"/>
      <c r="J148" s="134">
        <f>ROUND(I148*H148,2)</f>
        <v>0</v>
      </c>
      <c r="K148" s="135"/>
      <c r="L148" s="33"/>
      <c r="M148" s="136" t="s">
        <v>1</v>
      </c>
      <c r="N148" s="137" t="s">
        <v>47</v>
      </c>
      <c r="P148" s="138">
        <f>O148*H148</f>
        <v>0</v>
      </c>
      <c r="Q148" s="138">
        <v>0.48081000000000002</v>
      </c>
      <c r="R148" s="138">
        <f>Q148*H148</f>
        <v>3.8464800000000001</v>
      </c>
      <c r="S148" s="138">
        <v>0</v>
      </c>
      <c r="T148" s="139">
        <f>S148*H148</f>
        <v>0</v>
      </c>
      <c r="AR148" s="140" t="s">
        <v>145</v>
      </c>
      <c r="AT148" s="140" t="s">
        <v>141</v>
      </c>
      <c r="AU148" s="140" t="s">
        <v>90</v>
      </c>
      <c r="AY148" s="17" t="s">
        <v>140</v>
      </c>
      <c r="BE148" s="141">
        <f>IF(N148="základní",J148,0)</f>
        <v>0</v>
      </c>
      <c r="BF148" s="141">
        <f>IF(N148="snížená",J148,0)</f>
        <v>0</v>
      </c>
      <c r="BG148" s="141">
        <f>IF(N148="zákl. přenesená",J148,0)</f>
        <v>0</v>
      </c>
      <c r="BH148" s="141">
        <f>IF(N148="sníž. přenesená",J148,0)</f>
        <v>0</v>
      </c>
      <c r="BI148" s="141">
        <f>IF(N148="nulová",J148,0)</f>
        <v>0</v>
      </c>
      <c r="BJ148" s="17" t="s">
        <v>90</v>
      </c>
      <c r="BK148" s="141">
        <f>ROUND(I148*H148,2)</f>
        <v>0</v>
      </c>
      <c r="BL148" s="17" t="s">
        <v>145</v>
      </c>
      <c r="BM148" s="140" t="s">
        <v>215</v>
      </c>
    </row>
    <row r="149" spans="2:65" s="1" customFormat="1" ht="33" customHeight="1">
      <c r="B149" s="33"/>
      <c r="C149" s="128" t="s">
        <v>183</v>
      </c>
      <c r="D149" s="128" t="s">
        <v>141</v>
      </c>
      <c r="E149" s="129" t="s">
        <v>216</v>
      </c>
      <c r="F149" s="130" t="s">
        <v>217</v>
      </c>
      <c r="G149" s="131" t="s">
        <v>144</v>
      </c>
      <c r="H149" s="132">
        <v>8</v>
      </c>
      <c r="I149" s="133"/>
      <c r="J149" s="134">
        <f>ROUND(I149*H149,2)</f>
        <v>0</v>
      </c>
      <c r="K149" s="135"/>
      <c r="L149" s="33"/>
      <c r="M149" s="136" t="s">
        <v>1</v>
      </c>
      <c r="N149" s="137" t="s">
        <v>47</v>
      </c>
      <c r="P149" s="138">
        <f>O149*H149</f>
        <v>0</v>
      </c>
      <c r="Q149" s="138">
        <v>0.12966</v>
      </c>
      <c r="R149" s="138">
        <f>Q149*H149</f>
        <v>1.03728</v>
      </c>
      <c r="S149" s="138">
        <v>0</v>
      </c>
      <c r="T149" s="139">
        <f>S149*H149</f>
        <v>0</v>
      </c>
      <c r="AR149" s="140" t="s">
        <v>145</v>
      </c>
      <c r="AT149" s="140" t="s">
        <v>141</v>
      </c>
      <c r="AU149" s="140" t="s">
        <v>90</v>
      </c>
      <c r="AY149" s="17" t="s">
        <v>140</v>
      </c>
      <c r="BE149" s="141">
        <f>IF(N149="základní",J149,0)</f>
        <v>0</v>
      </c>
      <c r="BF149" s="141">
        <f>IF(N149="snížená",J149,0)</f>
        <v>0</v>
      </c>
      <c r="BG149" s="141">
        <f>IF(N149="zákl. přenesená",J149,0)</f>
        <v>0</v>
      </c>
      <c r="BH149" s="141">
        <f>IF(N149="sníž. přenesená",J149,0)</f>
        <v>0</v>
      </c>
      <c r="BI149" s="141">
        <f>IF(N149="nulová",J149,0)</f>
        <v>0</v>
      </c>
      <c r="BJ149" s="17" t="s">
        <v>90</v>
      </c>
      <c r="BK149" s="141">
        <f>ROUND(I149*H149,2)</f>
        <v>0</v>
      </c>
      <c r="BL149" s="17" t="s">
        <v>145</v>
      </c>
      <c r="BM149" s="140" t="s">
        <v>218</v>
      </c>
    </row>
    <row r="150" spans="2:65" s="1" customFormat="1" ht="33" customHeight="1">
      <c r="B150" s="33"/>
      <c r="C150" s="128" t="s">
        <v>7</v>
      </c>
      <c r="D150" s="128" t="s">
        <v>141</v>
      </c>
      <c r="E150" s="129" t="s">
        <v>219</v>
      </c>
      <c r="F150" s="130" t="s">
        <v>220</v>
      </c>
      <c r="G150" s="131" t="s">
        <v>163</v>
      </c>
      <c r="H150" s="132">
        <v>5.258</v>
      </c>
      <c r="I150" s="133"/>
      <c r="J150" s="134">
        <f>ROUND(I150*H150,2)</f>
        <v>0</v>
      </c>
      <c r="K150" s="135"/>
      <c r="L150" s="33"/>
      <c r="M150" s="136" t="s">
        <v>1</v>
      </c>
      <c r="N150" s="137" t="s">
        <v>47</v>
      </c>
      <c r="P150" s="138">
        <f>O150*H150</f>
        <v>0</v>
      </c>
      <c r="Q150" s="138">
        <v>0</v>
      </c>
      <c r="R150" s="138">
        <f>Q150*H150</f>
        <v>0</v>
      </c>
      <c r="S150" s="138">
        <v>0</v>
      </c>
      <c r="T150" s="139">
        <f>S150*H150</f>
        <v>0</v>
      </c>
      <c r="AR150" s="140" t="s">
        <v>145</v>
      </c>
      <c r="AT150" s="140" t="s">
        <v>141</v>
      </c>
      <c r="AU150" s="140" t="s">
        <v>90</v>
      </c>
      <c r="AY150" s="17" t="s">
        <v>140</v>
      </c>
      <c r="BE150" s="141">
        <f>IF(N150="základní",J150,0)</f>
        <v>0</v>
      </c>
      <c r="BF150" s="141">
        <f>IF(N150="snížená",J150,0)</f>
        <v>0</v>
      </c>
      <c r="BG150" s="141">
        <f>IF(N150="zákl. přenesená",J150,0)</f>
        <v>0</v>
      </c>
      <c r="BH150" s="141">
        <f>IF(N150="sníž. přenesená",J150,0)</f>
        <v>0</v>
      </c>
      <c r="BI150" s="141">
        <f>IF(N150="nulová",J150,0)</f>
        <v>0</v>
      </c>
      <c r="BJ150" s="17" t="s">
        <v>90</v>
      </c>
      <c r="BK150" s="141">
        <f>ROUND(I150*H150,2)</f>
        <v>0</v>
      </c>
      <c r="BL150" s="17" t="s">
        <v>145</v>
      </c>
      <c r="BM150" s="140" t="s">
        <v>221</v>
      </c>
    </row>
    <row r="151" spans="2:65" s="10" customFormat="1" ht="25.9" customHeight="1">
      <c r="B151" s="118"/>
      <c r="D151" s="119" t="s">
        <v>81</v>
      </c>
      <c r="E151" s="120" t="s">
        <v>92</v>
      </c>
      <c r="F151" s="120" t="s">
        <v>222</v>
      </c>
      <c r="I151" s="121"/>
      <c r="J151" s="122">
        <f>BK151</f>
        <v>0</v>
      </c>
      <c r="L151" s="118"/>
      <c r="M151" s="123"/>
      <c r="P151" s="124">
        <f>SUM(P152:P199)</f>
        <v>0</v>
      </c>
      <c r="R151" s="124">
        <f>SUM(R152:R199)</f>
        <v>0.37451232000000001</v>
      </c>
      <c r="T151" s="125">
        <f>SUM(T152:T199)</f>
        <v>0</v>
      </c>
      <c r="AR151" s="119" t="s">
        <v>90</v>
      </c>
      <c r="AT151" s="126" t="s">
        <v>81</v>
      </c>
      <c r="AU151" s="126" t="s">
        <v>82</v>
      </c>
      <c r="AY151" s="119" t="s">
        <v>140</v>
      </c>
      <c r="BK151" s="127">
        <f>SUM(BK152:BK199)</f>
        <v>0</v>
      </c>
    </row>
    <row r="152" spans="2:65" s="1" customFormat="1" ht="16.5" customHeight="1">
      <c r="B152" s="33"/>
      <c r="C152" s="128" t="s">
        <v>187</v>
      </c>
      <c r="D152" s="128" t="s">
        <v>141</v>
      </c>
      <c r="E152" s="129" t="s">
        <v>223</v>
      </c>
      <c r="F152" s="130" t="s">
        <v>224</v>
      </c>
      <c r="G152" s="131" t="s">
        <v>144</v>
      </c>
      <c r="H152" s="132">
        <v>334.81</v>
      </c>
      <c r="I152" s="133"/>
      <c r="J152" s="134">
        <f>ROUND(I152*H152,2)</f>
        <v>0</v>
      </c>
      <c r="K152" s="135"/>
      <c r="L152" s="33"/>
      <c r="M152" s="136" t="s">
        <v>1</v>
      </c>
      <c r="N152" s="137" t="s">
        <v>47</v>
      </c>
      <c r="P152" s="138">
        <f>O152*H152</f>
        <v>0</v>
      </c>
      <c r="Q152" s="138">
        <v>0</v>
      </c>
      <c r="R152" s="138">
        <f>Q152*H152</f>
        <v>0</v>
      </c>
      <c r="S152" s="138">
        <v>0</v>
      </c>
      <c r="T152" s="139">
        <f>S152*H152</f>
        <v>0</v>
      </c>
      <c r="AR152" s="140" t="s">
        <v>145</v>
      </c>
      <c r="AT152" s="140" t="s">
        <v>141</v>
      </c>
      <c r="AU152" s="140" t="s">
        <v>90</v>
      </c>
      <c r="AY152" s="17" t="s">
        <v>140</v>
      </c>
      <c r="BE152" s="141">
        <f>IF(N152="základní",J152,0)</f>
        <v>0</v>
      </c>
      <c r="BF152" s="141">
        <f>IF(N152="snížená",J152,0)</f>
        <v>0</v>
      </c>
      <c r="BG152" s="141">
        <f>IF(N152="zákl. přenesená",J152,0)</f>
        <v>0</v>
      </c>
      <c r="BH152" s="141">
        <f>IF(N152="sníž. přenesená",J152,0)</f>
        <v>0</v>
      </c>
      <c r="BI152" s="141">
        <f>IF(N152="nulová",J152,0)</f>
        <v>0</v>
      </c>
      <c r="BJ152" s="17" t="s">
        <v>90</v>
      </c>
      <c r="BK152" s="141">
        <f>ROUND(I152*H152,2)</f>
        <v>0</v>
      </c>
      <c r="BL152" s="17" t="s">
        <v>145</v>
      </c>
      <c r="BM152" s="140" t="s">
        <v>225</v>
      </c>
    </row>
    <row r="153" spans="2:65" s="1" customFormat="1" ht="19.5">
      <c r="B153" s="33"/>
      <c r="D153" s="143" t="s">
        <v>179</v>
      </c>
      <c r="F153" s="150" t="s">
        <v>226</v>
      </c>
      <c r="I153" s="151"/>
      <c r="L153" s="33"/>
      <c r="M153" s="152"/>
      <c r="T153" s="57"/>
      <c r="AT153" s="17" t="s">
        <v>179</v>
      </c>
      <c r="AU153" s="17" t="s">
        <v>90</v>
      </c>
    </row>
    <row r="154" spans="2:65" s="1" customFormat="1" ht="24.2" customHeight="1">
      <c r="B154" s="33"/>
      <c r="C154" s="128" t="s">
        <v>227</v>
      </c>
      <c r="D154" s="128" t="s">
        <v>141</v>
      </c>
      <c r="E154" s="129" t="s">
        <v>228</v>
      </c>
      <c r="F154" s="130" t="s">
        <v>229</v>
      </c>
      <c r="G154" s="131" t="s">
        <v>144</v>
      </c>
      <c r="H154" s="132">
        <v>334.81</v>
      </c>
      <c r="I154" s="133"/>
      <c r="J154" s="134">
        <f>ROUND(I154*H154,2)</f>
        <v>0</v>
      </c>
      <c r="K154" s="135"/>
      <c r="L154" s="33"/>
      <c r="M154" s="136" t="s">
        <v>1</v>
      </c>
      <c r="N154" s="137" t="s">
        <v>47</v>
      </c>
      <c r="P154" s="138">
        <f>O154*H154</f>
        <v>0</v>
      </c>
      <c r="Q154" s="138">
        <v>0</v>
      </c>
      <c r="R154" s="138">
        <f>Q154*H154</f>
        <v>0</v>
      </c>
      <c r="S154" s="138">
        <v>0</v>
      </c>
      <c r="T154" s="139">
        <f>S154*H154</f>
        <v>0</v>
      </c>
      <c r="AR154" s="140" t="s">
        <v>145</v>
      </c>
      <c r="AT154" s="140" t="s">
        <v>141</v>
      </c>
      <c r="AU154" s="140" t="s">
        <v>90</v>
      </c>
      <c r="AY154" s="17" t="s">
        <v>140</v>
      </c>
      <c r="BE154" s="141">
        <f>IF(N154="základní",J154,0)</f>
        <v>0</v>
      </c>
      <c r="BF154" s="141">
        <f>IF(N154="snížená",J154,0)</f>
        <v>0</v>
      </c>
      <c r="BG154" s="141">
        <f>IF(N154="zákl. přenesená",J154,0)</f>
        <v>0</v>
      </c>
      <c r="BH154" s="141">
        <f>IF(N154="sníž. přenesená",J154,0)</f>
        <v>0</v>
      </c>
      <c r="BI154" s="141">
        <f>IF(N154="nulová",J154,0)</f>
        <v>0</v>
      </c>
      <c r="BJ154" s="17" t="s">
        <v>90</v>
      </c>
      <c r="BK154" s="141">
        <f>ROUND(I154*H154,2)</f>
        <v>0</v>
      </c>
      <c r="BL154" s="17" t="s">
        <v>145</v>
      </c>
      <c r="BM154" s="140" t="s">
        <v>230</v>
      </c>
    </row>
    <row r="155" spans="2:65" s="1" customFormat="1" ht="19.5">
      <c r="B155" s="33"/>
      <c r="D155" s="143" t="s">
        <v>179</v>
      </c>
      <c r="F155" s="150" t="s">
        <v>226</v>
      </c>
      <c r="I155" s="151"/>
      <c r="L155" s="33"/>
      <c r="M155" s="152"/>
      <c r="T155" s="57"/>
      <c r="AT155" s="17" t="s">
        <v>179</v>
      </c>
      <c r="AU155" s="17" t="s">
        <v>90</v>
      </c>
    </row>
    <row r="156" spans="2:65" s="1" customFormat="1" ht="24.2" customHeight="1">
      <c r="B156" s="33"/>
      <c r="C156" s="128" t="s">
        <v>190</v>
      </c>
      <c r="D156" s="128" t="s">
        <v>141</v>
      </c>
      <c r="E156" s="129" t="s">
        <v>231</v>
      </c>
      <c r="F156" s="130" t="s">
        <v>232</v>
      </c>
      <c r="G156" s="131" t="s">
        <v>144</v>
      </c>
      <c r="H156" s="132">
        <v>334.81</v>
      </c>
      <c r="I156" s="133"/>
      <c r="J156" s="134">
        <f>ROUND(I156*H156,2)</f>
        <v>0</v>
      </c>
      <c r="K156" s="135"/>
      <c r="L156" s="33"/>
      <c r="M156" s="136" t="s">
        <v>1</v>
      </c>
      <c r="N156" s="137" t="s">
        <v>47</v>
      </c>
      <c r="P156" s="138">
        <f>O156*H156</f>
        <v>0</v>
      </c>
      <c r="Q156" s="138">
        <v>0</v>
      </c>
      <c r="R156" s="138">
        <f>Q156*H156</f>
        <v>0</v>
      </c>
      <c r="S156" s="138">
        <v>0</v>
      </c>
      <c r="T156" s="139">
        <f>S156*H156</f>
        <v>0</v>
      </c>
      <c r="AR156" s="140" t="s">
        <v>145</v>
      </c>
      <c r="AT156" s="140" t="s">
        <v>141</v>
      </c>
      <c r="AU156" s="140" t="s">
        <v>90</v>
      </c>
      <c r="AY156" s="17" t="s">
        <v>140</v>
      </c>
      <c r="BE156" s="141">
        <f>IF(N156="základní",J156,0)</f>
        <v>0</v>
      </c>
      <c r="BF156" s="141">
        <f>IF(N156="snížená",J156,0)</f>
        <v>0</v>
      </c>
      <c r="BG156" s="141">
        <f>IF(N156="zákl. přenesená",J156,0)</f>
        <v>0</v>
      </c>
      <c r="BH156" s="141">
        <f>IF(N156="sníž. přenesená",J156,0)</f>
        <v>0</v>
      </c>
      <c r="BI156" s="141">
        <f>IF(N156="nulová",J156,0)</f>
        <v>0</v>
      </c>
      <c r="BJ156" s="17" t="s">
        <v>90</v>
      </c>
      <c r="BK156" s="141">
        <f>ROUND(I156*H156,2)</f>
        <v>0</v>
      </c>
      <c r="BL156" s="17" t="s">
        <v>145</v>
      </c>
      <c r="BM156" s="140" t="s">
        <v>233</v>
      </c>
    </row>
    <row r="157" spans="2:65" s="1" customFormat="1" ht="19.5">
      <c r="B157" s="33"/>
      <c r="D157" s="143" t="s">
        <v>179</v>
      </c>
      <c r="F157" s="150" t="s">
        <v>226</v>
      </c>
      <c r="I157" s="151"/>
      <c r="L157" s="33"/>
      <c r="M157" s="152"/>
      <c r="T157" s="57"/>
      <c r="AT157" s="17" t="s">
        <v>179</v>
      </c>
      <c r="AU157" s="17" t="s">
        <v>90</v>
      </c>
    </row>
    <row r="158" spans="2:65" s="1" customFormat="1" ht="16.5" customHeight="1">
      <c r="B158" s="33"/>
      <c r="C158" s="128" t="s">
        <v>234</v>
      </c>
      <c r="D158" s="128" t="s">
        <v>141</v>
      </c>
      <c r="E158" s="129" t="s">
        <v>235</v>
      </c>
      <c r="F158" s="130" t="s">
        <v>236</v>
      </c>
      <c r="G158" s="131" t="s">
        <v>144</v>
      </c>
      <c r="H158" s="132">
        <v>334.81</v>
      </c>
      <c r="I158" s="133"/>
      <c r="J158" s="134">
        <f>ROUND(I158*H158,2)</f>
        <v>0</v>
      </c>
      <c r="K158" s="135"/>
      <c r="L158" s="33"/>
      <c r="M158" s="136" t="s">
        <v>1</v>
      </c>
      <c r="N158" s="137" t="s">
        <v>47</v>
      </c>
      <c r="P158" s="138">
        <f>O158*H158</f>
        <v>0</v>
      </c>
      <c r="Q158" s="138">
        <v>0</v>
      </c>
      <c r="R158" s="138">
        <f>Q158*H158</f>
        <v>0</v>
      </c>
      <c r="S158" s="138">
        <v>0</v>
      </c>
      <c r="T158" s="139">
        <f>S158*H158</f>
        <v>0</v>
      </c>
      <c r="AR158" s="140" t="s">
        <v>145</v>
      </c>
      <c r="AT158" s="140" t="s">
        <v>141</v>
      </c>
      <c r="AU158" s="140" t="s">
        <v>90</v>
      </c>
      <c r="AY158" s="17" t="s">
        <v>140</v>
      </c>
      <c r="BE158" s="141">
        <f>IF(N158="základní",J158,0)</f>
        <v>0</v>
      </c>
      <c r="BF158" s="141">
        <f>IF(N158="snížená",J158,0)</f>
        <v>0</v>
      </c>
      <c r="BG158" s="141">
        <f>IF(N158="zákl. přenesená",J158,0)</f>
        <v>0</v>
      </c>
      <c r="BH158" s="141">
        <f>IF(N158="sníž. přenesená",J158,0)</f>
        <v>0</v>
      </c>
      <c r="BI158" s="141">
        <f>IF(N158="nulová",J158,0)</f>
        <v>0</v>
      </c>
      <c r="BJ158" s="17" t="s">
        <v>90</v>
      </c>
      <c r="BK158" s="141">
        <f>ROUND(I158*H158,2)</f>
        <v>0</v>
      </c>
      <c r="BL158" s="17" t="s">
        <v>145</v>
      </c>
      <c r="BM158" s="140" t="s">
        <v>237</v>
      </c>
    </row>
    <row r="159" spans="2:65" s="1" customFormat="1" ht="19.5">
      <c r="B159" s="33"/>
      <c r="D159" s="143" t="s">
        <v>179</v>
      </c>
      <c r="F159" s="150" t="s">
        <v>226</v>
      </c>
      <c r="I159" s="151"/>
      <c r="L159" s="33"/>
      <c r="M159" s="152"/>
      <c r="T159" s="57"/>
      <c r="AT159" s="17" t="s">
        <v>179</v>
      </c>
      <c r="AU159" s="17" t="s">
        <v>90</v>
      </c>
    </row>
    <row r="160" spans="2:65" s="1" customFormat="1" ht="24.2" customHeight="1">
      <c r="B160" s="33"/>
      <c r="C160" s="128" t="s">
        <v>194</v>
      </c>
      <c r="D160" s="128" t="s">
        <v>141</v>
      </c>
      <c r="E160" s="129" t="s">
        <v>238</v>
      </c>
      <c r="F160" s="130" t="s">
        <v>239</v>
      </c>
      <c r="G160" s="131" t="s">
        <v>144</v>
      </c>
      <c r="H160" s="132">
        <v>334.81</v>
      </c>
      <c r="I160" s="133"/>
      <c r="J160" s="134">
        <f>ROUND(I160*H160,2)</f>
        <v>0</v>
      </c>
      <c r="K160" s="135"/>
      <c r="L160" s="33"/>
      <c r="M160" s="136" t="s">
        <v>1</v>
      </c>
      <c r="N160" s="137" t="s">
        <v>47</v>
      </c>
      <c r="P160" s="138">
        <f>O160*H160</f>
        <v>0</v>
      </c>
      <c r="Q160" s="138">
        <v>0</v>
      </c>
      <c r="R160" s="138">
        <f>Q160*H160</f>
        <v>0</v>
      </c>
      <c r="S160" s="138">
        <v>0</v>
      </c>
      <c r="T160" s="139">
        <f>S160*H160</f>
        <v>0</v>
      </c>
      <c r="AR160" s="140" t="s">
        <v>145</v>
      </c>
      <c r="AT160" s="140" t="s">
        <v>141</v>
      </c>
      <c r="AU160" s="140" t="s">
        <v>90</v>
      </c>
      <c r="AY160" s="17" t="s">
        <v>140</v>
      </c>
      <c r="BE160" s="141">
        <f>IF(N160="základní",J160,0)</f>
        <v>0</v>
      </c>
      <c r="BF160" s="141">
        <f>IF(N160="snížená",J160,0)</f>
        <v>0</v>
      </c>
      <c r="BG160" s="141">
        <f>IF(N160="zákl. přenesená",J160,0)</f>
        <v>0</v>
      </c>
      <c r="BH160" s="141">
        <f>IF(N160="sníž. přenesená",J160,0)</f>
        <v>0</v>
      </c>
      <c r="BI160" s="141">
        <f>IF(N160="nulová",J160,0)</f>
        <v>0</v>
      </c>
      <c r="BJ160" s="17" t="s">
        <v>90</v>
      </c>
      <c r="BK160" s="141">
        <f>ROUND(I160*H160,2)</f>
        <v>0</v>
      </c>
      <c r="BL160" s="17" t="s">
        <v>145</v>
      </c>
      <c r="BM160" s="140" t="s">
        <v>240</v>
      </c>
    </row>
    <row r="161" spans="2:65" s="1" customFormat="1" ht="19.5">
      <c r="B161" s="33"/>
      <c r="D161" s="143" t="s">
        <v>179</v>
      </c>
      <c r="F161" s="150" t="s">
        <v>226</v>
      </c>
      <c r="I161" s="151"/>
      <c r="L161" s="33"/>
      <c r="M161" s="152"/>
      <c r="T161" s="57"/>
      <c r="AT161" s="17" t="s">
        <v>179</v>
      </c>
      <c r="AU161" s="17" t="s">
        <v>90</v>
      </c>
    </row>
    <row r="162" spans="2:65" s="1" customFormat="1" ht="24.2" customHeight="1">
      <c r="B162" s="33"/>
      <c r="C162" s="128" t="s">
        <v>241</v>
      </c>
      <c r="D162" s="128" t="s">
        <v>141</v>
      </c>
      <c r="E162" s="129" t="s">
        <v>242</v>
      </c>
      <c r="F162" s="130" t="s">
        <v>243</v>
      </c>
      <c r="G162" s="131" t="s">
        <v>144</v>
      </c>
      <c r="H162" s="132">
        <v>334.81</v>
      </c>
      <c r="I162" s="133"/>
      <c r="J162" s="134">
        <f>ROUND(I162*H162,2)</f>
        <v>0</v>
      </c>
      <c r="K162" s="135"/>
      <c r="L162" s="33"/>
      <c r="M162" s="136" t="s">
        <v>1</v>
      </c>
      <c r="N162" s="137" t="s">
        <v>47</v>
      </c>
      <c r="P162" s="138">
        <f>O162*H162</f>
        <v>0</v>
      </c>
      <c r="Q162" s="138">
        <v>0</v>
      </c>
      <c r="R162" s="138">
        <f>Q162*H162</f>
        <v>0</v>
      </c>
      <c r="S162" s="138">
        <v>0</v>
      </c>
      <c r="T162" s="139">
        <f>S162*H162</f>
        <v>0</v>
      </c>
      <c r="AR162" s="140" t="s">
        <v>145</v>
      </c>
      <c r="AT162" s="140" t="s">
        <v>141</v>
      </c>
      <c r="AU162" s="140" t="s">
        <v>90</v>
      </c>
      <c r="AY162" s="17" t="s">
        <v>140</v>
      </c>
      <c r="BE162" s="141">
        <f>IF(N162="základní",J162,0)</f>
        <v>0</v>
      </c>
      <c r="BF162" s="141">
        <f>IF(N162="snížená",J162,0)</f>
        <v>0</v>
      </c>
      <c r="BG162" s="141">
        <f>IF(N162="zákl. přenesená",J162,0)</f>
        <v>0</v>
      </c>
      <c r="BH162" s="141">
        <f>IF(N162="sníž. přenesená",J162,0)</f>
        <v>0</v>
      </c>
      <c r="BI162" s="141">
        <f>IF(N162="nulová",J162,0)</f>
        <v>0</v>
      </c>
      <c r="BJ162" s="17" t="s">
        <v>90</v>
      </c>
      <c r="BK162" s="141">
        <f>ROUND(I162*H162,2)</f>
        <v>0</v>
      </c>
      <c r="BL162" s="17" t="s">
        <v>145</v>
      </c>
      <c r="BM162" s="140" t="s">
        <v>244</v>
      </c>
    </row>
    <row r="163" spans="2:65" s="1" customFormat="1" ht="19.5">
      <c r="B163" s="33"/>
      <c r="D163" s="143" t="s">
        <v>179</v>
      </c>
      <c r="F163" s="150" t="s">
        <v>226</v>
      </c>
      <c r="I163" s="151"/>
      <c r="L163" s="33"/>
      <c r="M163" s="152"/>
      <c r="T163" s="57"/>
      <c r="AT163" s="17" t="s">
        <v>179</v>
      </c>
      <c r="AU163" s="17" t="s">
        <v>90</v>
      </c>
    </row>
    <row r="164" spans="2:65" s="1" customFormat="1" ht="24.2" customHeight="1">
      <c r="B164" s="33"/>
      <c r="C164" s="128" t="s">
        <v>197</v>
      </c>
      <c r="D164" s="128" t="s">
        <v>141</v>
      </c>
      <c r="E164" s="129" t="s">
        <v>245</v>
      </c>
      <c r="F164" s="130" t="s">
        <v>246</v>
      </c>
      <c r="G164" s="131" t="s">
        <v>144</v>
      </c>
      <c r="H164" s="132">
        <v>334.81</v>
      </c>
      <c r="I164" s="133"/>
      <c r="J164" s="134">
        <f>ROUND(I164*H164,2)</f>
        <v>0</v>
      </c>
      <c r="K164" s="135"/>
      <c r="L164" s="33"/>
      <c r="M164" s="136" t="s">
        <v>1</v>
      </c>
      <c r="N164" s="137" t="s">
        <v>47</v>
      </c>
      <c r="P164" s="138">
        <f>O164*H164</f>
        <v>0</v>
      </c>
      <c r="Q164" s="138">
        <v>0</v>
      </c>
      <c r="R164" s="138">
        <f>Q164*H164</f>
        <v>0</v>
      </c>
      <c r="S164" s="138">
        <v>0</v>
      </c>
      <c r="T164" s="139">
        <f>S164*H164</f>
        <v>0</v>
      </c>
      <c r="AR164" s="140" t="s">
        <v>145</v>
      </c>
      <c r="AT164" s="140" t="s">
        <v>141</v>
      </c>
      <c r="AU164" s="140" t="s">
        <v>90</v>
      </c>
      <c r="AY164" s="17" t="s">
        <v>140</v>
      </c>
      <c r="BE164" s="141">
        <f>IF(N164="základní",J164,0)</f>
        <v>0</v>
      </c>
      <c r="BF164" s="141">
        <f>IF(N164="snížená",J164,0)</f>
        <v>0</v>
      </c>
      <c r="BG164" s="141">
        <f>IF(N164="zákl. přenesená",J164,0)</f>
        <v>0</v>
      </c>
      <c r="BH164" s="141">
        <f>IF(N164="sníž. přenesená",J164,0)</f>
        <v>0</v>
      </c>
      <c r="BI164" s="141">
        <f>IF(N164="nulová",J164,0)</f>
        <v>0</v>
      </c>
      <c r="BJ164" s="17" t="s">
        <v>90</v>
      </c>
      <c r="BK164" s="141">
        <f>ROUND(I164*H164,2)</f>
        <v>0</v>
      </c>
      <c r="BL164" s="17" t="s">
        <v>145</v>
      </c>
      <c r="BM164" s="140" t="s">
        <v>247</v>
      </c>
    </row>
    <row r="165" spans="2:65" s="1" customFormat="1" ht="19.5">
      <c r="B165" s="33"/>
      <c r="D165" s="143" t="s">
        <v>179</v>
      </c>
      <c r="F165" s="150" t="s">
        <v>226</v>
      </c>
      <c r="I165" s="151"/>
      <c r="L165" s="33"/>
      <c r="M165" s="152"/>
      <c r="T165" s="57"/>
      <c r="AT165" s="17" t="s">
        <v>179</v>
      </c>
      <c r="AU165" s="17" t="s">
        <v>90</v>
      </c>
    </row>
    <row r="166" spans="2:65" s="1" customFormat="1" ht="24.2" customHeight="1">
      <c r="B166" s="33"/>
      <c r="C166" s="128" t="s">
        <v>248</v>
      </c>
      <c r="D166" s="128" t="s">
        <v>141</v>
      </c>
      <c r="E166" s="129" t="s">
        <v>249</v>
      </c>
      <c r="F166" s="130" t="s">
        <v>250</v>
      </c>
      <c r="G166" s="131" t="s">
        <v>144</v>
      </c>
      <c r="H166" s="132">
        <v>334.81</v>
      </c>
      <c r="I166" s="133"/>
      <c r="J166" s="134">
        <f>ROUND(I166*H166,2)</f>
        <v>0</v>
      </c>
      <c r="K166" s="135"/>
      <c r="L166" s="33"/>
      <c r="M166" s="136" t="s">
        <v>1</v>
      </c>
      <c r="N166" s="137" t="s">
        <v>47</v>
      </c>
      <c r="P166" s="138">
        <f>O166*H166</f>
        <v>0</v>
      </c>
      <c r="Q166" s="138">
        <v>0</v>
      </c>
      <c r="R166" s="138">
        <f>Q166*H166</f>
        <v>0</v>
      </c>
      <c r="S166" s="138">
        <v>0</v>
      </c>
      <c r="T166" s="139">
        <f>S166*H166</f>
        <v>0</v>
      </c>
      <c r="AR166" s="140" t="s">
        <v>145</v>
      </c>
      <c r="AT166" s="140" t="s">
        <v>141</v>
      </c>
      <c r="AU166" s="140" t="s">
        <v>90</v>
      </c>
      <c r="AY166" s="17" t="s">
        <v>140</v>
      </c>
      <c r="BE166" s="141">
        <f>IF(N166="základní",J166,0)</f>
        <v>0</v>
      </c>
      <c r="BF166" s="141">
        <f>IF(N166="snížená",J166,0)</f>
        <v>0</v>
      </c>
      <c r="BG166" s="141">
        <f>IF(N166="zákl. přenesená",J166,0)</f>
        <v>0</v>
      </c>
      <c r="BH166" s="141">
        <f>IF(N166="sníž. přenesená",J166,0)</f>
        <v>0</v>
      </c>
      <c r="BI166" s="141">
        <f>IF(N166="nulová",J166,0)</f>
        <v>0</v>
      </c>
      <c r="BJ166" s="17" t="s">
        <v>90</v>
      </c>
      <c r="BK166" s="141">
        <f>ROUND(I166*H166,2)</f>
        <v>0</v>
      </c>
      <c r="BL166" s="17" t="s">
        <v>145</v>
      </c>
      <c r="BM166" s="140" t="s">
        <v>251</v>
      </c>
    </row>
    <row r="167" spans="2:65" s="1" customFormat="1" ht="19.5">
      <c r="B167" s="33"/>
      <c r="D167" s="143" t="s">
        <v>179</v>
      </c>
      <c r="F167" s="150" t="s">
        <v>226</v>
      </c>
      <c r="I167" s="151"/>
      <c r="L167" s="33"/>
      <c r="M167" s="152"/>
      <c r="T167" s="57"/>
      <c r="AT167" s="17" t="s">
        <v>179</v>
      </c>
      <c r="AU167" s="17" t="s">
        <v>90</v>
      </c>
    </row>
    <row r="168" spans="2:65" s="1" customFormat="1" ht="24.2" customHeight="1">
      <c r="B168" s="33"/>
      <c r="C168" s="128" t="s">
        <v>201</v>
      </c>
      <c r="D168" s="128" t="s">
        <v>141</v>
      </c>
      <c r="E168" s="129" t="s">
        <v>252</v>
      </c>
      <c r="F168" s="130" t="s">
        <v>253</v>
      </c>
      <c r="G168" s="131" t="s">
        <v>144</v>
      </c>
      <c r="H168" s="132">
        <v>23.111000000000001</v>
      </c>
      <c r="I168" s="133"/>
      <c r="J168" s="134">
        <f>ROUND(I168*H168,2)</f>
        <v>0</v>
      </c>
      <c r="K168" s="135"/>
      <c r="L168" s="33"/>
      <c r="M168" s="136" t="s">
        <v>1</v>
      </c>
      <c r="N168" s="137" t="s">
        <v>47</v>
      </c>
      <c r="P168" s="138">
        <f>O168*H168</f>
        <v>0</v>
      </c>
      <c r="Q168" s="138">
        <v>0</v>
      </c>
      <c r="R168" s="138">
        <f>Q168*H168</f>
        <v>0</v>
      </c>
      <c r="S168" s="138">
        <v>0</v>
      </c>
      <c r="T168" s="139">
        <f>S168*H168</f>
        <v>0</v>
      </c>
      <c r="AR168" s="140" t="s">
        <v>145</v>
      </c>
      <c r="AT168" s="140" t="s">
        <v>141</v>
      </c>
      <c r="AU168" s="140" t="s">
        <v>90</v>
      </c>
      <c r="AY168" s="17" t="s">
        <v>140</v>
      </c>
      <c r="BE168" s="141">
        <f>IF(N168="základní",J168,0)</f>
        <v>0</v>
      </c>
      <c r="BF168" s="141">
        <f>IF(N168="snížená",J168,0)</f>
        <v>0</v>
      </c>
      <c r="BG168" s="141">
        <f>IF(N168="zákl. přenesená",J168,0)</f>
        <v>0</v>
      </c>
      <c r="BH168" s="141">
        <f>IF(N168="sníž. přenesená",J168,0)</f>
        <v>0</v>
      </c>
      <c r="BI168" s="141">
        <f>IF(N168="nulová",J168,0)</f>
        <v>0</v>
      </c>
      <c r="BJ168" s="17" t="s">
        <v>90</v>
      </c>
      <c r="BK168" s="141">
        <f>ROUND(I168*H168,2)</f>
        <v>0</v>
      </c>
      <c r="BL168" s="17" t="s">
        <v>145</v>
      </c>
      <c r="BM168" s="140" t="s">
        <v>254</v>
      </c>
    </row>
    <row r="169" spans="2:65" s="12" customFormat="1">
      <c r="B169" s="153"/>
      <c r="D169" s="143" t="s">
        <v>146</v>
      </c>
      <c r="E169" s="154" t="s">
        <v>1</v>
      </c>
      <c r="F169" s="155" t="s">
        <v>255</v>
      </c>
      <c r="H169" s="154" t="s">
        <v>1</v>
      </c>
      <c r="I169" s="156"/>
      <c r="L169" s="153"/>
      <c r="M169" s="157"/>
      <c r="T169" s="158"/>
      <c r="AT169" s="154" t="s">
        <v>146</v>
      </c>
      <c r="AU169" s="154" t="s">
        <v>90</v>
      </c>
      <c r="AV169" s="12" t="s">
        <v>90</v>
      </c>
      <c r="AW169" s="12" t="s">
        <v>38</v>
      </c>
      <c r="AX169" s="12" t="s">
        <v>82</v>
      </c>
      <c r="AY169" s="154" t="s">
        <v>140</v>
      </c>
    </row>
    <row r="170" spans="2:65" s="11" customFormat="1" ht="22.5">
      <c r="B170" s="142"/>
      <c r="D170" s="143" t="s">
        <v>146</v>
      </c>
      <c r="E170" s="144" t="s">
        <v>1</v>
      </c>
      <c r="F170" s="145" t="s">
        <v>256</v>
      </c>
      <c r="H170" s="146">
        <v>23.111000000000001</v>
      </c>
      <c r="I170" s="147"/>
      <c r="L170" s="142"/>
      <c r="M170" s="148"/>
      <c r="T170" s="149"/>
      <c r="AT170" s="144" t="s">
        <v>146</v>
      </c>
      <c r="AU170" s="144" t="s">
        <v>90</v>
      </c>
      <c r="AV170" s="11" t="s">
        <v>92</v>
      </c>
      <c r="AW170" s="11" t="s">
        <v>38</v>
      </c>
      <c r="AX170" s="11" t="s">
        <v>90</v>
      </c>
      <c r="AY170" s="144" t="s">
        <v>140</v>
      </c>
    </row>
    <row r="171" spans="2:65" s="1" customFormat="1" ht="21.75" customHeight="1">
      <c r="B171" s="33"/>
      <c r="C171" s="128" t="s">
        <v>257</v>
      </c>
      <c r="D171" s="128" t="s">
        <v>141</v>
      </c>
      <c r="E171" s="129" t="s">
        <v>258</v>
      </c>
      <c r="F171" s="130" t="s">
        <v>259</v>
      </c>
      <c r="G171" s="131" t="s">
        <v>144</v>
      </c>
      <c r="H171" s="132">
        <v>368.44</v>
      </c>
      <c r="I171" s="133"/>
      <c r="J171" s="134">
        <f t="shared" ref="J171:J177" si="10">ROUND(I171*H171,2)</f>
        <v>0</v>
      </c>
      <c r="K171" s="135"/>
      <c r="L171" s="33"/>
      <c r="M171" s="136" t="s">
        <v>1</v>
      </c>
      <c r="N171" s="137" t="s">
        <v>47</v>
      </c>
      <c r="P171" s="138">
        <f t="shared" ref="P171:P177" si="11">O171*H171</f>
        <v>0</v>
      </c>
      <c r="Q171" s="138">
        <v>0</v>
      </c>
      <c r="R171" s="138">
        <f t="shared" ref="R171:R177" si="12">Q171*H171</f>
        <v>0</v>
      </c>
      <c r="S171" s="138">
        <v>0</v>
      </c>
      <c r="T171" s="139">
        <f t="shared" ref="T171:T177" si="13">S171*H171</f>
        <v>0</v>
      </c>
      <c r="AR171" s="140" t="s">
        <v>145</v>
      </c>
      <c r="AT171" s="140" t="s">
        <v>141</v>
      </c>
      <c r="AU171" s="140" t="s">
        <v>90</v>
      </c>
      <c r="AY171" s="17" t="s">
        <v>140</v>
      </c>
      <c r="BE171" s="141">
        <f t="shared" ref="BE171:BE177" si="14">IF(N171="základní",J171,0)</f>
        <v>0</v>
      </c>
      <c r="BF171" s="141">
        <f t="shared" ref="BF171:BF177" si="15">IF(N171="snížená",J171,0)</f>
        <v>0</v>
      </c>
      <c r="BG171" s="141">
        <f t="shared" ref="BG171:BG177" si="16">IF(N171="zákl. přenesená",J171,0)</f>
        <v>0</v>
      </c>
      <c r="BH171" s="141">
        <f t="shared" ref="BH171:BH177" si="17">IF(N171="sníž. přenesená",J171,0)</f>
        <v>0</v>
      </c>
      <c r="BI171" s="141">
        <f t="shared" ref="BI171:BI177" si="18">IF(N171="nulová",J171,0)</f>
        <v>0</v>
      </c>
      <c r="BJ171" s="17" t="s">
        <v>90</v>
      </c>
      <c r="BK171" s="141">
        <f t="shared" ref="BK171:BK177" si="19">ROUND(I171*H171,2)</f>
        <v>0</v>
      </c>
      <c r="BL171" s="17" t="s">
        <v>145</v>
      </c>
      <c r="BM171" s="140" t="s">
        <v>260</v>
      </c>
    </row>
    <row r="172" spans="2:65" s="1" customFormat="1" ht="16.5" customHeight="1">
      <c r="B172" s="33"/>
      <c r="C172" s="128" t="s">
        <v>204</v>
      </c>
      <c r="D172" s="128" t="s">
        <v>141</v>
      </c>
      <c r="E172" s="129" t="s">
        <v>261</v>
      </c>
      <c r="F172" s="130" t="s">
        <v>262</v>
      </c>
      <c r="G172" s="131" t="s">
        <v>144</v>
      </c>
      <c r="H172" s="132">
        <v>368.44</v>
      </c>
      <c r="I172" s="133"/>
      <c r="J172" s="134">
        <f t="shared" si="10"/>
        <v>0</v>
      </c>
      <c r="K172" s="135"/>
      <c r="L172" s="33"/>
      <c r="M172" s="136" t="s">
        <v>1</v>
      </c>
      <c r="N172" s="137" t="s">
        <v>47</v>
      </c>
      <c r="P172" s="138">
        <f t="shared" si="11"/>
        <v>0</v>
      </c>
      <c r="Q172" s="138">
        <v>0</v>
      </c>
      <c r="R172" s="138">
        <f t="shared" si="12"/>
        <v>0</v>
      </c>
      <c r="S172" s="138">
        <v>0</v>
      </c>
      <c r="T172" s="139">
        <f t="shared" si="13"/>
        <v>0</v>
      </c>
      <c r="AR172" s="140" t="s">
        <v>145</v>
      </c>
      <c r="AT172" s="140" t="s">
        <v>141</v>
      </c>
      <c r="AU172" s="140" t="s">
        <v>90</v>
      </c>
      <c r="AY172" s="17" t="s">
        <v>140</v>
      </c>
      <c r="BE172" s="141">
        <f t="shared" si="14"/>
        <v>0</v>
      </c>
      <c r="BF172" s="141">
        <f t="shared" si="15"/>
        <v>0</v>
      </c>
      <c r="BG172" s="141">
        <f t="shared" si="16"/>
        <v>0</v>
      </c>
      <c r="BH172" s="141">
        <f t="shared" si="17"/>
        <v>0</v>
      </c>
      <c r="BI172" s="141">
        <f t="shared" si="18"/>
        <v>0</v>
      </c>
      <c r="BJ172" s="17" t="s">
        <v>90</v>
      </c>
      <c r="BK172" s="141">
        <f t="shared" si="19"/>
        <v>0</v>
      </c>
      <c r="BL172" s="17" t="s">
        <v>145</v>
      </c>
      <c r="BM172" s="140" t="s">
        <v>263</v>
      </c>
    </row>
    <row r="173" spans="2:65" s="1" customFormat="1" ht="24.2" customHeight="1">
      <c r="B173" s="33"/>
      <c r="C173" s="128" t="s">
        <v>264</v>
      </c>
      <c r="D173" s="128" t="s">
        <v>141</v>
      </c>
      <c r="E173" s="129" t="s">
        <v>265</v>
      </c>
      <c r="F173" s="130" t="s">
        <v>266</v>
      </c>
      <c r="G173" s="131" t="s">
        <v>150</v>
      </c>
      <c r="H173" s="132">
        <v>112.13</v>
      </c>
      <c r="I173" s="133"/>
      <c r="J173" s="134">
        <f t="shared" si="10"/>
        <v>0</v>
      </c>
      <c r="K173" s="135"/>
      <c r="L173" s="33"/>
      <c r="M173" s="136" t="s">
        <v>1</v>
      </c>
      <c r="N173" s="137" t="s">
        <v>47</v>
      </c>
      <c r="P173" s="138">
        <f t="shared" si="11"/>
        <v>0</v>
      </c>
      <c r="Q173" s="138">
        <v>0</v>
      </c>
      <c r="R173" s="138">
        <f t="shared" si="12"/>
        <v>0</v>
      </c>
      <c r="S173" s="138">
        <v>0</v>
      </c>
      <c r="T173" s="139">
        <f t="shared" si="13"/>
        <v>0</v>
      </c>
      <c r="AR173" s="140" t="s">
        <v>145</v>
      </c>
      <c r="AT173" s="140" t="s">
        <v>141</v>
      </c>
      <c r="AU173" s="140" t="s">
        <v>90</v>
      </c>
      <c r="AY173" s="17" t="s">
        <v>140</v>
      </c>
      <c r="BE173" s="141">
        <f t="shared" si="14"/>
        <v>0</v>
      </c>
      <c r="BF173" s="141">
        <f t="shared" si="15"/>
        <v>0</v>
      </c>
      <c r="BG173" s="141">
        <f t="shared" si="16"/>
        <v>0</v>
      </c>
      <c r="BH173" s="141">
        <f t="shared" si="17"/>
        <v>0</v>
      </c>
      <c r="BI173" s="141">
        <f t="shared" si="18"/>
        <v>0</v>
      </c>
      <c r="BJ173" s="17" t="s">
        <v>90</v>
      </c>
      <c r="BK173" s="141">
        <f t="shared" si="19"/>
        <v>0</v>
      </c>
      <c r="BL173" s="17" t="s">
        <v>145</v>
      </c>
      <c r="BM173" s="140" t="s">
        <v>267</v>
      </c>
    </row>
    <row r="174" spans="2:65" s="1" customFormat="1" ht="24.2" customHeight="1">
      <c r="B174" s="33"/>
      <c r="C174" s="128" t="s">
        <v>208</v>
      </c>
      <c r="D174" s="128" t="s">
        <v>141</v>
      </c>
      <c r="E174" s="129" t="s">
        <v>268</v>
      </c>
      <c r="F174" s="130" t="s">
        <v>269</v>
      </c>
      <c r="G174" s="131" t="s">
        <v>150</v>
      </c>
      <c r="H174" s="132">
        <v>112.13</v>
      </c>
      <c r="I174" s="133"/>
      <c r="J174" s="134">
        <f t="shared" si="10"/>
        <v>0</v>
      </c>
      <c r="K174" s="135"/>
      <c r="L174" s="33"/>
      <c r="M174" s="136" t="s">
        <v>1</v>
      </c>
      <c r="N174" s="137" t="s">
        <v>47</v>
      </c>
      <c r="P174" s="138">
        <f t="shared" si="11"/>
        <v>0</v>
      </c>
      <c r="Q174" s="138">
        <v>0</v>
      </c>
      <c r="R174" s="138">
        <f t="shared" si="12"/>
        <v>0</v>
      </c>
      <c r="S174" s="138">
        <v>0</v>
      </c>
      <c r="T174" s="139">
        <f t="shared" si="13"/>
        <v>0</v>
      </c>
      <c r="AR174" s="140" t="s">
        <v>145</v>
      </c>
      <c r="AT174" s="140" t="s">
        <v>141</v>
      </c>
      <c r="AU174" s="140" t="s">
        <v>90</v>
      </c>
      <c r="AY174" s="17" t="s">
        <v>140</v>
      </c>
      <c r="BE174" s="141">
        <f t="shared" si="14"/>
        <v>0</v>
      </c>
      <c r="BF174" s="141">
        <f t="shared" si="15"/>
        <v>0</v>
      </c>
      <c r="BG174" s="141">
        <f t="shared" si="16"/>
        <v>0</v>
      </c>
      <c r="BH174" s="141">
        <f t="shared" si="17"/>
        <v>0</v>
      </c>
      <c r="BI174" s="141">
        <f t="shared" si="18"/>
        <v>0</v>
      </c>
      <c r="BJ174" s="17" t="s">
        <v>90</v>
      </c>
      <c r="BK174" s="141">
        <f t="shared" si="19"/>
        <v>0</v>
      </c>
      <c r="BL174" s="17" t="s">
        <v>145</v>
      </c>
      <c r="BM174" s="140" t="s">
        <v>270</v>
      </c>
    </row>
    <row r="175" spans="2:65" s="1" customFormat="1" ht="24.2" customHeight="1">
      <c r="B175" s="33"/>
      <c r="C175" s="128" t="s">
        <v>271</v>
      </c>
      <c r="D175" s="128" t="s">
        <v>141</v>
      </c>
      <c r="E175" s="129" t="s">
        <v>272</v>
      </c>
      <c r="F175" s="130" t="s">
        <v>273</v>
      </c>
      <c r="G175" s="131" t="s">
        <v>150</v>
      </c>
      <c r="H175" s="132">
        <v>112.13</v>
      </c>
      <c r="I175" s="133"/>
      <c r="J175" s="134">
        <f t="shared" si="10"/>
        <v>0</v>
      </c>
      <c r="K175" s="135"/>
      <c r="L175" s="33"/>
      <c r="M175" s="136" t="s">
        <v>1</v>
      </c>
      <c r="N175" s="137" t="s">
        <v>47</v>
      </c>
      <c r="P175" s="138">
        <f t="shared" si="11"/>
        <v>0</v>
      </c>
      <c r="Q175" s="138">
        <v>0</v>
      </c>
      <c r="R175" s="138">
        <f t="shared" si="12"/>
        <v>0</v>
      </c>
      <c r="S175" s="138">
        <v>0</v>
      </c>
      <c r="T175" s="139">
        <f t="shared" si="13"/>
        <v>0</v>
      </c>
      <c r="AR175" s="140" t="s">
        <v>145</v>
      </c>
      <c r="AT175" s="140" t="s">
        <v>141</v>
      </c>
      <c r="AU175" s="140" t="s">
        <v>90</v>
      </c>
      <c r="AY175" s="17" t="s">
        <v>140</v>
      </c>
      <c r="BE175" s="141">
        <f t="shared" si="14"/>
        <v>0</v>
      </c>
      <c r="BF175" s="141">
        <f t="shared" si="15"/>
        <v>0</v>
      </c>
      <c r="BG175" s="141">
        <f t="shared" si="16"/>
        <v>0</v>
      </c>
      <c r="BH175" s="141">
        <f t="shared" si="17"/>
        <v>0</v>
      </c>
      <c r="BI175" s="141">
        <f t="shared" si="18"/>
        <v>0</v>
      </c>
      <c r="BJ175" s="17" t="s">
        <v>90</v>
      </c>
      <c r="BK175" s="141">
        <f t="shared" si="19"/>
        <v>0</v>
      </c>
      <c r="BL175" s="17" t="s">
        <v>145</v>
      </c>
      <c r="BM175" s="140" t="s">
        <v>274</v>
      </c>
    </row>
    <row r="176" spans="2:65" s="1" customFormat="1" ht="16.5" customHeight="1">
      <c r="B176" s="33"/>
      <c r="C176" s="128" t="s">
        <v>275</v>
      </c>
      <c r="D176" s="128" t="s">
        <v>141</v>
      </c>
      <c r="E176" s="129" t="s">
        <v>276</v>
      </c>
      <c r="F176" s="130" t="s">
        <v>277</v>
      </c>
      <c r="G176" s="131" t="s">
        <v>278</v>
      </c>
      <c r="H176" s="159"/>
      <c r="I176" s="133"/>
      <c r="J176" s="134">
        <f t="shared" si="10"/>
        <v>0</v>
      </c>
      <c r="K176" s="135"/>
      <c r="L176" s="33"/>
      <c r="M176" s="136" t="s">
        <v>1</v>
      </c>
      <c r="N176" s="137" t="s">
        <v>47</v>
      </c>
      <c r="P176" s="138">
        <f t="shared" si="11"/>
        <v>0</v>
      </c>
      <c r="Q176" s="138">
        <v>0</v>
      </c>
      <c r="R176" s="138">
        <f t="shared" si="12"/>
        <v>0</v>
      </c>
      <c r="S176" s="138">
        <v>0</v>
      </c>
      <c r="T176" s="139">
        <f t="shared" si="13"/>
        <v>0</v>
      </c>
      <c r="AR176" s="140" t="s">
        <v>145</v>
      </c>
      <c r="AT176" s="140" t="s">
        <v>141</v>
      </c>
      <c r="AU176" s="140" t="s">
        <v>90</v>
      </c>
      <c r="AY176" s="17" t="s">
        <v>140</v>
      </c>
      <c r="BE176" s="141">
        <f t="shared" si="14"/>
        <v>0</v>
      </c>
      <c r="BF176" s="141">
        <f t="shared" si="15"/>
        <v>0</v>
      </c>
      <c r="BG176" s="141">
        <f t="shared" si="16"/>
        <v>0</v>
      </c>
      <c r="BH176" s="141">
        <f t="shared" si="17"/>
        <v>0</v>
      </c>
      <c r="BI176" s="141">
        <f t="shared" si="18"/>
        <v>0</v>
      </c>
      <c r="BJ176" s="17" t="s">
        <v>90</v>
      </c>
      <c r="BK176" s="141">
        <f t="shared" si="19"/>
        <v>0</v>
      </c>
      <c r="BL176" s="17" t="s">
        <v>145</v>
      </c>
      <c r="BM176" s="140" t="s">
        <v>279</v>
      </c>
    </row>
    <row r="177" spans="2:65" s="1" customFormat="1" ht="24.2" customHeight="1">
      <c r="B177" s="33"/>
      <c r="C177" s="128" t="s">
        <v>280</v>
      </c>
      <c r="D177" s="128" t="s">
        <v>141</v>
      </c>
      <c r="E177" s="129" t="s">
        <v>281</v>
      </c>
      <c r="F177" s="130" t="s">
        <v>282</v>
      </c>
      <c r="G177" s="131" t="s">
        <v>144</v>
      </c>
      <c r="H177" s="132">
        <v>34.295999999999999</v>
      </c>
      <c r="I177" s="133"/>
      <c r="J177" s="134">
        <f t="shared" si="10"/>
        <v>0</v>
      </c>
      <c r="K177" s="135"/>
      <c r="L177" s="33"/>
      <c r="M177" s="136" t="s">
        <v>1</v>
      </c>
      <c r="N177" s="137" t="s">
        <v>47</v>
      </c>
      <c r="P177" s="138">
        <f t="shared" si="11"/>
        <v>0</v>
      </c>
      <c r="Q177" s="138">
        <v>4.3800000000000002E-3</v>
      </c>
      <c r="R177" s="138">
        <f t="shared" si="12"/>
        <v>0.15021648000000001</v>
      </c>
      <c r="S177" s="138">
        <v>0</v>
      </c>
      <c r="T177" s="139">
        <f t="shared" si="13"/>
        <v>0</v>
      </c>
      <c r="AR177" s="140" t="s">
        <v>145</v>
      </c>
      <c r="AT177" s="140" t="s">
        <v>141</v>
      </c>
      <c r="AU177" s="140" t="s">
        <v>90</v>
      </c>
      <c r="AY177" s="17" t="s">
        <v>140</v>
      </c>
      <c r="BE177" s="141">
        <f t="shared" si="14"/>
        <v>0</v>
      </c>
      <c r="BF177" s="141">
        <f t="shared" si="15"/>
        <v>0</v>
      </c>
      <c r="BG177" s="141">
        <f t="shared" si="16"/>
        <v>0</v>
      </c>
      <c r="BH177" s="141">
        <f t="shared" si="17"/>
        <v>0</v>
      </c>
      <c r="BI177" s="141">
        <f t="shared" si="18"/>
        <v>0</v>
      </c>
      <c r="BJ177" s="17" t="s">
        <v>90</v>
      </c>
      <c r="BK177" s="141">
        <f t="shared" si="19"/>
        <v>0</v>
      </c>
      <c r="BL177" s="17" t="s">
        <v>145</v>
      </c>
      <c r="BM177" s="140" t="s">
        <v>283</v>
      </c>
    </row>
    <row r="178" spans="2:65" s="12" customFormat="1">
      <c r="B178" s="153"/>
      <c r="D178" s="143" t="s">
        <v>146</v>
      </c>
      <c r="E178" s="154" t="s">
        <v>1</v>
      </c>
      <c r="F178" s="155" t="s">
        <v>284</v>
      </c>
      <c r="H178" s="154" t="s">
        <v>1</v>
      </c>
      <c r="I178" s="156"/>
      <c r="L178" s="153"/>
      <c r="M178" s="157"/>
      <c r="T178" s="158"/>
      <c r="AT178" s="154" t="s">
        <v>146</v>
      </c>
      <c r="AU178" s="154" t="s">
        <v>90</v>
      </c>
      <c r="AV178" s="12" t="s">
        <v>90</v>
      </c>
      <c r="AW178" s="12" t="s">
        <v>38</v>
      </c>
      <c r="AX178" s="12" t="s">
        <v>82</v>
      </c>
      <c r="AY178" s="154" t="s">
        <v>140</v>
      </c>
    </row>
    <row r="179" spans="2:65" s="11" customFormat="1" ht="22.5">
      <c r="B179" s="142"/>
      <c r="D179" s="143" t="s">
        <v>146</v>
      </c>
      <c r="E179" s="144" t="s">
        <v>1</v>
      </c>
      <c r="F179" s="145" t="s">
        <v>285</v>
      </c>
      <c r="H179" s="146">
        <v>11.185</v>
      </c>
      <c r="I179" s="147"/>
      <c r="L179" s="142"/>
      <c r="M179" s="148"/>
      <c r="T179" s="149"/>
      <c r="AT179" s="144" t="s">
        <v>146</v>
      </c>
      <c r="AU179" s="144" t="s">
        <v>90</v>
      </c>
      <c r="AV179" s="11" t="s">
        <v>92</v>
      </c>
      <c r="AW179" s="11" t="s">
        <v>38</v>
      </c>
      <c r="AX179" s="11" t="s">
        <v>82</v>
      </c>
      <c r="AY179" s="144" t="s">
        <v>140</v>
      </c>
    </row>
    <row r="180" spans="2:65" s="13" customFormat="1">
      <c r="B180" s="160"/>
      <c r="D180" s="143" t="s">
        <v>146</v>
      </c>
      <c r="E180" s="161" t="s">
        <v>1</v>
      </c>
      <c r="F180" s="162" t="s">
        <v>286</v>
      </c>
      <c r="H180" s="163">
        <v>11.185</v>
      </c>
      <c r="I180" s="164"/>
      <c r="L180" s="160"/>
      <c r="M180" s="165"/>
      <c r="T180" s="166"/>
      <c r="AT180" s="161" t="s">
        <v>146</v>
      </c>
      <c r="AU180" s="161" t="s">
        <v>90</v>
      </c>
      <c r="AV180" s="13" t="s">
        <v>151</v>
      </c>
      <c r="AW180" s="13" t="s">
        <v>38</v>
      </c>
      <c r="AX180" s="13" t="s">
        <v>82</v>
      </c>
      <c r="AY180" s="161" t="s">
        <v>140</v>
      </c>
    </row>
    <row r="181" spans="2:65" s="12" customFormat="1">
      <c r="B181" s="153"/>
      <c r="D181" s="143" t="s">
        <v>146</v>
      </c>
      <c r="E181" s="154" t="s">
        <v>1</v>
      </c>
      <c r="F181" s="155" t="s">
        <v>255</v>
      </c>
      <c r="H181" s="154" t="s">
        <v>1</v>
      </c>
      <c r="I181" s="156"/>
      <c r="L181" s="153"/>
      <c r="M181" s="157"/>
      <c r="T181" s="158"/>
      <c r="AT181" s="154" t="s">
        <v>146</v>
      </c>
      <c r="AU181" s="154" t="s">
        <v>90</v>
      </c>
      <c r="AV181" s="12" t="s">
        <v>90</v>
      </c>
      <c r="AW181" s="12" t="s">
        <v>38</v>
      </c>
      <c r="AX181" s="12" t="s">
        <v>82</v>
      </c>
      <c r="AY181" s="154" t="s">
        <v>140</v>
      </c>
    </row>
    <row r="182" spans="2:65" s="11" customFormat="1" ht="22.5">
      <c r="B182" s="142"/>
      <c r="D182" s="143" t="s">
        <v>146</v>
      </c>
      <c r="E182" s="144" t="s">
        <v>1</v>
      </c>
      <c r="F182" s="145" t="s">
        <v>256</v>
      </c>
      <c r="H182" s="146">
        <v>23.111000000000001</v>
      </c>
      <c r="I182" s="147"/>
      <c r="L182" s="142"/>
      <c r="M182" s="148"/>
      <c r="T182" s="149"/>
      <c r="AT182" s="144" t="s">
        <v>146</v>
      </c>
      <c r="AU182" s="144" t="s">
        <v>90</v>
      </c>
      <c r="AV182" s="11" t="s">
        <v>92</v>
      </c>
      <c r="AW182" s="11" t="s">
        <v>38</v>
      </c>
      <c r="AX182" s="11" t="s">
        <v>82</v>
      </c>
      <c r="AY182" s="144" t="s">
        <v>140</v>
      </c>
    </row>
    <row r="183" spans="2:65" s="13" customFormat="1">
      <c r="B183" s="160"/>
      <c r="D183" s="143" t="s">
        <v>146</v>
      </c>
      <c r="E183" s="161" t="s">
        <v>1</v>
      </c>
      <c r="F183" s="162" t="s">
        <v>286</v>
      </c>
      <c r="H183" s="163">
        <v>23.111000000000001</v>
      </c>
      <c r="I183" s="164"/>
      <c r="L183" s="160"/>
      <c r="M183" s="165"/>
      <c r="T183" s="166"/>
      <c r="AT183" s="161" t="s">
        <v>146</v>
      </c>
      <c r="AU183" s="161" t="s">
        <v>90</v>
      </c>
      <c r="AV183" s="13" t="s">
        <v>151</v>
      </c>
      <c r="AW183" s="13" t="s">
        <v>38</v>
      </c>
      <c r="AX183" s="13" t="s">
        <v>82</v>
      </c>
      <c r="AY183" s="161" t="s">
        <v>140</v>
      </c>
    </row>
    <row r="184" spans="2:65" s="14" customFormat="1">
      <c r="B184" s="167"/>
      <c r="D184" s="143" t="s">
        <v>146</v>
      </c>
      <c r="E184" s="168" t="s">
        <v>1</v>
      </c>
      <c r="F184" s="169" t="s">
        <v>287</v>
      </c>
      <c r="H184" s="170">
        <v>34.295999999999999</v>
      </c>
      <c r="I184" s="171"/>
      <c r="L184" s="167"/>
      <c r="M184" s="172"/>
      <c r="T184" s="173"/>
      <c r="AT184" s="168" t="s">
        <v>146</v>
      </c>
      <c r="AU184" s="168" t="s">
        <v>90</v>
      </c>
      <c r="AV184" s="14" t="s">
        <v>145</v>
      </c>
      <c r="AW184" s="14" t="s">
        <v>38</v>
      </c>
      <c r="AX184" s="14" t="s">
        <v>90</v>
      </c>
      <c r="AY184" s="168" t="s">
        <v>140</v>
      </c>
    </row>
    <row r="185" spans="2:65" s="1" customFormat="1" ht="24.2" customHeight="1">
      <c r="B185" s="33"/>
      <c r="C185" s="128" t="s">
        <v>211</v>
      </c>
      <c r="D185" s="128" t="s">
        <v>141</v>
      </c>
      <c r="E185" s="129" t="s">
        <v>288</v>
      </c>
      <c r="F185" s="130" t="s">
        <v>289</v>
      </c>
      <c r="G185" s="131" t="s">
        <v>144</v>
      </c>
      <c r="H185" s="132">
        <v>34.295999999999999</v>
      </c>
      <c r="I185" s="133"/>
      <c r="J185" s="134">
        <f>ROUND(I185*H185,2)</f>
        <v>0</v>
      </c>
      <c r="K185" s="135"/>
      <c r="L185" s="33"/>
      <c r="M185" s="136" t="s">
        <v>1</v>
      </c>
      <c r="N185" s="137" t="s">
        <v>47</v>
      </c>
      <c r="P185" s="138">
        <f>O185*H185</f>
        <v>0</v>
      </c>
      <c r="Q185" s="138">
        <v>2.5999999999999998E-4</v>
      </c>
      <c r="R185" s="138">
        <f>Q185*H185</f>
        <v>8.9169599999999998E-3</v>
      </c>
      <c r="S185" s="138">
        <v>0</v>
      </c>
      <c r="T185" s="139">
        <f>S185*H185</f>
        <v>0</v>
      </c>
      <c r="AR185" s="140" t="s">
        <v>145</v>
      </c>
      <c r="AT185" s="140" t="s">
        <v>141</v>
      </c>
      <c r="AU185" s="140" t="s">
        <v>90</v>
      </c>
      <c r="AY185" s="17" t="s">
        <v>140</v>
      </c>
      <c r="BE185" s="141">
        <f>IF(N185="základní",J185,0)</f>
        <v>0</v>
      </c>
      <c r="BF185" s="141">
        <f>IF(N185="snížená",J185,0)</f>
        <v>0</v>
      </c>
      <c r="BG185" s="141">
        <f>IF(N185="zákl. přenesená",J185,0)</f>
        <v>0</v>
      </c>
      <c r="BH185" s="141">
        <f>IF(N185="sníž. přenesená",J185,0)</f>
        <v>0</v>
      </c>
      <c r="BI185" s="141">
        <f>IF(N185="nulová",J185,0)</f>
        <v>0</v>
      </c>
      <c r="BJ185" s="17" t="s">
        <v>90</v>
      </c>
      <c r="BK185" s="141">
        <f>ROUND(I185*H185,2)</f>
        <v>0</v>
      </c>
      <c r="BL185" s="17" t="s">
        <v>145</v>
      </c>
      <c r="BM185" s="140" t="s">
        <v>290</v>
      </c>
    </row>
    <row r="186" spans="2:65" s="12" customFormat="1">
      <c r="B186" s="153"/>
      <c r="D186" s="143" t="s">
        <v>146</v>
      </c>
      <c r="E186" s="154" t="s">
        <v>1</v>
      </c>
      <c r="F186" s="155" t="s">
        <v>284</v>
      </c>
      <c r="H186" s="154" t="s">
        <v>1</v>
      </c>
      <c r="I186" s="156"/>
      <c r="L186" s="153"/>
      <c r="M186" s="157"/>
      <c r="T186" s="158"/>
      <c r="AT186" s="154" t="s">
        <v>146</v>
      </c>
      <c r="AU186" s="154" t="s">
        <v>90</v>
      </c>
      <c r="AV186" s="12" t="s">
        <v>90</v>
      </c>
      <c r="AW186" s="12" t="s">
        <v>38</v>
      </c>
      <c r="AX186" s="12" t="s">
        <v>82</v>
      </c>
      <c r="AY186" s="154" t="s">
        <v>140</v>
      </c>
    </row>
    <row r="187" spans="2:65" s="11" customFormat="1" ht="22.5">
      <c r="B187" s="142"/>
      <c r="D187" s="143" t="s">
        <v>146</v>
      </c>
      <c r="E187" s="144" t="s">
        <v>1</v>
      </c>
      <c r="F187" s="145" t="s">
        <v>285</v>
      </c>
      <c r="H187" s="146">
        <v>11.185</v>
      </c>
      <c r="I187" s="147"/>
      <c r="L187" s="142"/>
      <c r="M187" s="148"/>
      <c r="T187" s="149"/>
      <c r="AT187" s="144" t="s">
        <v>146</v>
      </c>
      <c r="AU187" s="144" t="s">
        <v>90</v>
      </c>
      <c r="AV187" s="11" t="s">
        <v>92</v>
      </c>
      <c r="AW187" s="11" t="s">
        <v>38</v>
      </c>
      <c r="AX187" s="11" t="s">
        <v>82</v>
      </c>
      <c r="AY187" s="144" t="s">
        <v>140</v>
      </c>
    </row>
    <row r="188" spans="2:65" s="13" customFormat="1">
      <c r="B188" s="160"/>
      <c r="D188" s="143" t="s">
        <v>146</v>
      </c>
      <c r="E188" s="161" t="s">
        <v>1</v>
      </c>
      <c r="F188" s="162" t="s">
        <v>286</v>
      </c>
      <c r="H188" s="163">
        <v>11.185</v>
      </c>
      <c r="I188" s="164"/>
      <c r="L188" s="160"/>
      <c r="M188" s="165"/>
      <c r="T188" s="166"/>
      <c r="AT188" s="161" t="s">
        <v>146</v>
      </c>
      <c r="AU188" s="161" t="s">
        <v>90</v>
      </c>
      <c r="AV188" s="13" t="s">
        <v>151</v>
      </c>
      <c r="AW188" s="13" t="s">
        <v>38</v>
      </c>
      <c r="AX188" s="13" t="s">
        <v>82</v>
      </c>
      <c r="AY188" s="161" t="s">
        <v>140</v>
      </c>
    </row>
    <row r="189" spans="2:65" s="12" customFormat="1">
      <c r="B189" s="153"/>
      <c r="D189" s="143" t="s">
        <v>146</v>
      </c>
      <c r="E189" s="154" t="s">
        <v>1</v>
      </c>
      <c r="F189" s="155" t="s">
        <v>255</v>
      </c>
      <c r="H189" s="154" t="s">
        <v>1</v>
      </c>
      <c r="I189" s="156"/>
      <c r="L189" s="153"/>
      <c r="M189" s="157"/>
      <c r="T189" s="158"/>
      <c r="AT189" s="154" t="s">
        <v>146</v>
      </c>
      <c r="AU189" s="154" t="s">
        <v>90</v>
      </c>
      <c r="AV189" s="12" t="s">
        <v>90</v>
      </c>
      <c r="AW189" s="12" t="s">
        <v>38</v>
      </c>
      <c r="AX189" s="12" t="s">
        <v>82</v>
      </c>
      <c r="AY189" s="154" t="s">
        <v>140</v>
      </c>
    </row>
    <row r="190" spans="2:65" s="11" customFormat="1" ht="22.5">
      <c r="B190" s="142"/>
      <c r="D190" s="143" t="s">
        <v>146</v>
      </c>
      <c r="E190" s="144" t="s">
        <v>1</v>
      </c>
      <c r="F190" s="145" t="s">
        <v>256</v>
      </c>
      <c r="H190" s="146">
        <v>23.111000000000001</v>
      </c>
      <c r="I190" s="147"/>
      <c r="L190" s="142"/>
      <c r="M190" s="148"/>
      <c r="T190" s="149"/>
      <c r="AT190" s="144" t="s">
        <v>146</v>
      </c>
      <c r="AU190" s="144" t="s">
        <v>90</v>
      </c>
      <c r="AV190" s="11" t="s">
        <v>92</v>
      </c>
      <c r="AW190" s="11" t="s">
        <v>38</v>
      </c>
      <c r="AX190" s="11" t="s">
        <v>82</v>
      </c>
      <c r="AY190" s="144" t="s">
        <v>140</v>
      </c>
    </row>
    <row r="191" spans="2:65" s="13" customFormat="1">
      <c r="B191" s="160"/>
      <c r="D191" s="143" t="s">
        <v>146</v>
      </c>
      <c r="E191" s="161" t="s">
        <v>1</v>
      </c>
      <c r="F191" s="162" t="s">
        <v>286</v>
      </c>
      <c r="H191" s="163">
        <v>23.111000000000001</v>
      </c>
      <c r="I191" s="164"/>
      <c r="L191" s="160"/>
      <c r="M191" s="165"/>
      <c r="T191" s="166"/>
      <c r="AT191" s="161" t="s">
        <v>146</v>
      </c>
      <c r="AU191" s="161" t="s">
        <v>90</v>
      </c>
      <c r="AV191" s="13" t="s">
        <v>151</v>
      </c>
      <c r="AW191" s="13" t="s">
        <v>38</v>
      </c>
      <c r="AX191" s="13" t="s">
        <v>82</v>
      </c>
      <c r="AY191" s="161" t="s">
        <v>140</v>
      </c>
    </row>
    <row r="192" spans="2:65" s="14" customFormat="1">
      <c r="B192" s="167"/>
      <c r="D192" s="143" t="s">
        <v>146</v>
      </c>
      <c r="E192" s="168" t="s">
        <v>1</v>
      </c>
      <c r="F192" s="169" t="s">
        <v>287</v>
      </c>
      <c r="H192" s="170">
        <v>34.295999999999999</v>
      </c>
      <c r="I192" s="171"/>
      <c r="L192" s="167"/>
      <c r="M192" s="172"/>
      <c r="T192" s="173"/>
      <c r="AT192" s="168" t="s">
        <v>146</v>
      </c>
      <c r="AU192" s="168" t="s">
        <v>90</v>
      </c>
      <c r="AV192" s="14" t="s">
        <v>145</v>
      </c>
      <c r="AW192" s="14" t="s">
        <v>38</v>
      </c>
      <c r="AX192" s="14" t="s">
        <v>90</v>
      </c>
      <c r="AY192" s="168" t="s">
        <v>140</v>
      </c>
    </row>
    <row r="193" spans="2:65" s="1" customFormat="1" ht="24.2" customHeight="1">
      <c r="B193" s="33"/>
      <c r="C193" s="128" t="s">
        <v>291</v>
      </c>
      <c r="D193" s="128" t="s">
        <v>141</v>
      </c>
      <c r="E193" s="129" t="s">
        <v>292</v>
      </c>
      <c r="F193" s="130" t="s">
        <v>293</v>
      </c>
      <c r="G193" s="131" t="s">
        <v>144</v>
      </c>
      <c r="H193" s="132">
        <v>34.295999999999999</v>
      </c>
      <c r="I193" s="133"/>
      <c r="J193" s="134">
        <f>ROUND(I193*H193,2)</f>
        <v>0</v>
      </c>
      <c r="K193" s="135"/>
      <c r="L193" s="33"/>
      <c r="M193" s="136" t="s">
        <v>1</v>
      </c>
      <c r="N193" s="137" t="s">
        <v>47</v>
      </c>
      <c r="P193" s="138">
        <f>O193*H193</f>
        <v>0</v>
      </c>
      <c r="Q193" s="138">
        <v>6.28E-3</v>
      </c>
      <c r="R193" s="138">
        <f>Q193*H193</f>
        <v>0.21537887999999999</v>
      </c>
      <c r="S193" s="138">
        <v>0</v>
      </c>
      <c r="T193" s="139">
        <f>S193*H193</f>
        <v>0</v>
      </c>
      <c r="AR193" s="140" t="s">
        <v>145</v>
      </c>
      <c r="AT193" s="140" t="s">
        <v>141</v>
      </c>
      <c r="AU193" s="140" t="s">
        <v>90</v>
      </c>
      <c r="AY193" s="17" t="s">
        <v>140</v>
      </c>
      <c r="BE193" s="141">
        <f>IF(N193="základní",J193,0)</f>
        <v>0</v>
      </c>
      <c r="BF193" s="141">
        <f>IF(N193="snížená",J193,0)</f>
        <v>0</v>
      </c>
      <c r="BG193" s="141">
        <f>IF(N193="zákl. přenesená",J193,0)</f>
        <v>0</v>
      </c>
      <c r="BH193" s="141">
        <f>IF(N193="sníž. přenesená",J193,0)</f>
        <v>0</v>
      </c>
      <c r="BI193" s="141">
        <f>IF(N193="nulová",J193,0)</f>
        <v>0</v>
      </c>
      <c r="BJ193" s="17" t="s">
        <v>90</v>
      </c>
      <c r="BK193" s="141">
        <f>ROUND(I193*H193,2)</f>
        <v>0</v>
      </c>
      <c r="BL193" s="17" t="s">
        <v>145</v>
      </c>
      <c r="BM193" s="140" t="s">
        <v>294</v>
      </c>
    </row>
    <row r="194" spans="2:65" s="11" customFormat="1" ht="22.5">
      <c r="B194" s="142"/>
      <c r="D194" s="143" t="s">
        <v>146</v>
      </c>
      <c r="E194" s="144" t="s">
        <v>1</v>
      </c>
      <c r="F194" s="145" t="s">
        <v>285</v>
      </c>
      <c r="H194" s="146">
        <v>11.185</v>
      </c>
      <c r="I194" s="147"/>
      <c r="L194" s="142"/>
      <c r="M194" s="148"/>
      <c r="T194" s="149"/>
      <c r="AT194" s="144" t="s">
        <v>146</v>
      </c>
      <c r="AU194" s="144" t="s">
        <v>90</v>
      </c>
      <c r="AV194" s="11" t="s">
        <v>92</v>
      </c>
      <c r="AW194" s="11" t="s">
        <v>38</v>
      </c>
      <c r="AX194" s="11" t="s">
        <v>82</v>
      </c>
      <c r="AY194" s="144" t="s">
        <v>140</v>
      </c>
    </row>
    <row r="195" spans="2:65" s="13" customFormat="1">
      <c r="B195" s="160"/>
      <c r="D195" s="143" t="s">
        <v>146</v>
      </c>
      <c r="E195" s="161" t="s">
        <v>1</v>
      </c>
      <c r="F195" s="162" t="s">
        <v>286</v>
      </c>
      <c r="H195" s="163">
        <v>11.185</v>
      </c>
      <c r="I195" s="164"/>
      <c r="L195" s="160"/>
      <c r="M195" s="165"/>
      <c r="T195" s="166"/>
      <c r="AT195" s="161" t="s">
        <v>146</v>
      </c>
      <c r="AU195" s="161" t="s">
        <v>90</v>
      </c>
      <c r="AV195" s="13" t="s">
        <v>151</v>
      </c>
      <c r="AW195" s="13" t="s">
        <v>38</v>
      </c>
      <c r="AX195" s="13" t="s">
        <v>82</v>
      </c>
      <c r="AY195" s="161" t="s">
        <v>140</v>
      </c>
    </row>
    <row r="196" spans="2:65" s="12" customFormat="1">
      <c r="B196" s="153"/>
      <c r="D196" s="143" t="s">
        <v>146</v>
      </c>
      <c r="E196" s="154" t="s">
        <v>1</v>
      </c>
      <c r="F196" s="155" t="s">
        <v>255</v>
      </c>
      <c r="H196" s="154" t="s">
        <v>1</v>
      </c>
      <c r="I196" s="156"/>
      <c r="L196" s="153"/>
      <c r="M196" s="157"/>
      <c r="T196" s="158"/>
      <c r="AT196" s="154" t="s">
        <v>146</v>
      </c>
      <c r="AU196" s="154" t="s">
        <v>90</v>
      </c>
      <c r="AV196" s="12" t="s">
        <v>90</v>
      </c>
      <c r="AW196" s="12" t="s">
        <v>38</v>
      </c>
      <c r="AX196" s="12" t="s">
        <v>82</v>
      </c>
      <c r="AY196" s="154" t="s">
        <v>140</v>
      </c>
    </row>
    <row r="197" spans="2:65" s="11" customFormat="1" ht="22.5">
      <c r="B197" s="142"/>
      <c r="D197" s="143" t="s">
        <v>146</v>
      </c>
      <c r="E197" s="144" t="s">
        <v>1</v>
      </c>
      <c r="F197" s="145" t="s">
        <v>256</v>
      </c>
      <c r="H197" s="146">
        <v>23.111000000000001</v>
      </c>
      <c r="I197" s="147"/>
      <c r="L197" s="142"/>
      <c r="M197" s="148"/>
      <c r="T197" s="149"/>
      <c r="AT197" s="144" t="s">
        <v>146</v>
      </c>
      <c r="AU197" s="144" t="s">
        <v>90</v>
      </c>
      <c r="AV197" s="11" t="s">
        <v>92</v>
      </c>
      <c r="AW197" s="11" t="s">
        <v>38</v>
      </c>
      <c r="AX197" s="11" t="s">
        <v>82</v>
      </c>
      <c r="AY197" s="144" t="s">
        <v>140</v>
      </c>
    </row>
    <row r="198" spans="2:65" s="13" customFormat="1">
      <c r="B198" s="160"/>
      <c r="D198" s="143" t="s">
        <v>146</v>
      </c>
      <c r="E198" s="161" t="s">
        <v>1</v>
      </c>
      <c r="F198" s="162" t="s">
        <v>286</v>
      </c>
      <c r="H198" s="163">
        <v>23.111000000000001</v>
      </c>
      <c r="I198" s="164"/>
      <c r="L198" s="160"/>
      <c r="M198" s="165"/>
      <c r="T198" s="166"/>
      <c r="AT198" s="161" t="s">
        <v>146</v>
      </c>
      <c r="AU198" s="161" t="s">
        <v>90</v>
      </c>
      <c r="AV198" s="13" t="s">
        <v>151</v>
      </c>
      <c r="AW198" s="13" t="s">
        <v>38</v>
      </c>
      <c r="AX198" s="13" t="s">
        <v>82</v>
      </c>
      <c r="AY198" s="161" t="s">
        <v>140</v>
      </c>
    </row>
    <row r="199" spans="2:65" s="14" customFormat="1">
      <c r="B199" s="167"/>
      <c r="D199" s="143" t="s">
        <v>146</v>
      </c>
      <c r="E199" s="168" t="s">
        <v>1</v>
      </c>
      <c r="F199" s="169" t="s">
        <v>287</v>
      </c>
      <c r="H199" s="170">
        <v>34.295999999999999</v>
      </c>
      <c r="I199" s="171"/>
      <c r="L199" s="167"/>
      <c r="M199" s="172"/>
      <c r="T199" s="173"/>
      <c r="AT199" s="168" t="s">
        <v>146</v>
      </c>
      <c r="AU199" s="168" t="s">
        <v>90</v>
      </c>
      <c r="AV199" s="14" t="s">
        <v>145</v>
      </c>
      <c r="AW199" s="14" t="s">
        <v>38</v>
      </c>
      <c r="AX199" s="14" t="s">
        <v>90</v>
      </c>
      <c r="AY199" s="168" t="s">
        <v>140</v>
      </c>
    </row>
    <row r="200" spans="2:65" s="10" customFormat="1" ht="25.9" customHeight="1">
      <c r="B200" s="118"/>
      <c r="D200" s="119" t="s">
        <v>81</v>
      </c>
      <c r="E200" s="120" t="s">
        <v>151</v>
      </c>
      <c r="F200" s="120" t="s">
        <v>295</v>
      </c>
      <c r="I200" s="121"/>
      <c r="J200" s="122">
        <f>BK200</f>
        <v>0</v>
      </c>
      <c r="L200" s="118"/>
      <c r="M200" s="123"/>
      <c r="P200" s="124">
        <f>SUM(P201:P218)</f>
        <v>0</v>
      </c>
      <c r="R200" s="124">
        <f>SUM(R201:R218)</f>
        <v>0</v>
      </c>
      <c r="T200" s="125">
        <f>SUM(T201:T218)</f>
        <v>0</v>
      </c>
      <c r="AR200" s="119" t="s">
        <v>90</v>
      </c>
      <c r="AT200" s="126" t="s">
        <v>81</v>
      </c>
      <c r="AU200" s="126" t="s">
        <v>82</v>
      </c>
      <c r="AY200" s="119" t="s">
        <v>140</v>
      </c>
      <c r="BK200" s="127">
        <f>SUM(BK201:BK218)</f>
        <v>0</v>
      </c>
    </row>
    <row r="201" spans="2:65" s="1" customFormat="1" ht="24.2" customHeight="1">
      <c r="B201" s="33"/>
      <c r="C201" s="128" t="s">
        <v>225</v>
      </c>
      <c r="D201" s="128" t="s">
        <v>141</v>
      </c>
      <c r="E201" s="129" t="s">
        <v>296</v>
      </c>
      <c r="F201" s="130" t="s">
        <v>297</v>
      </c>
      <c r="G201" s="131" t="s">
        <v>144</v>
      </c>
      <c r="H201" s="132">
        <v>49.98</v>
      </c>
      <c r="I201" s="133"/>
      <c r="J201" s="134">
        <f>ROUND(I201*H201,2)</f>
        <v>0</v>
      </c>
      <c r="K201" s="135"/>
      <c r="L201" s="33"/>
      <c r="M201" s="136" t="s">
        <v>1</v>
      </c>
      <c r="N201" s="137" t="s">
        <v>47</v>
      </c>
      <c r="P201" s="138">
        <f>O201*H201</f>
        <v>0</v>
      </c>
      <c r="Q201" s="138">
        <v>0</v>
      </c>
      <c r="R201" s="138">
        <f>Q201*H201</f>
        <v>0</v>
      </c>
      <c r="S201" s="138">
        <v>0</v>
      </c>
      <c r="T201" s="139">
        <f>S201*H201</f>
        <v>0</v>
      </c>
      <c r="AR201" s="140" t="s">
        <v>145</v>
      </c>
      <c r="AT201" s="140" t="s">
        <v>141</v>
      </c>
      <c r="AU201" s="140" t="s">
        <v>90</v>
      </c>
      <c r="AY201" s="17" t="s">
        <v>140</v>
      </c>
      <c r="BE201" s="141">
        <f>IF(N201="základní",J201,0)</f>
        <v>0</v>
      </c>
      <c r="BF201" s="141">
        <f>IF(N201="snížená",J201,0)</f>
        <v>0</v>
      </c>
      <c r="BG201" s="141">
        <f>IF(N201="zákl. přenesená",J201,0)</f>
        <v>0</v>
      </c>
      <c r="BH201" s="141">
        <f>IF(N201="sníž. přenesená",J201,0)</f>
        <v>0</v>
      </c>
      <c r="BI201" s="141">
        <f>IF(N201="nulová",J201,0)</f>
        <v>0</v>
      </c>
      <c r="BJ201" s="17" t="s">
        <v>90</v>
      </c>
      <c r="BK201" s="141">
        <f>ROUND(I201*H201,2)</f>
        <v>0</v>
      </c>
      <c r="BL201" s="17" t="s">
        <v>145</v>
      </c>
      <c r="BM201" s="140" t="s">
        <v>298</v>
      </c>
    </row>
    <row r="202" spans="2:65" s="1" customFormat="1" ht="21.75" customHeight="1">
      <c r="B202" s="33"/>
      <c r="C202" s="128" t="s">
        <v>299</v>
      </c>
      <c r="D202" s="128" t="s">
        <v>141</v>
      </c>
      <c r="E202" s="129" t="s">
        <v>300</v>
      </c>
      <c r="F202" s="130" t="s">
        <v>301</v>
      </c>
      <c r="G202" s="131" t="s">
        <v>163</v>
      </c>
      <c r="H202" s="132">
        <v>4.25</v>
      </c>
      <c r="I202" s="133"/>
      <c r="J202" s="134">
        <f>ROUND(I202*H202,2)</f>
        <v>0</v>
      </c>
      <c r="K202" s="135"/>
      <c r="L202" s="33"/>
      <c r="M202" s="136" t="s">
        <v>1</v>
      </c>
      <c r="N202" s="137" t="s">
        <v>47</v>
      </c>
      <c r="P202" s="138">
        <f>O202*H202</f>
        <v>0</v>
      </c>
      <c r="Q202" s="138">
        <v>0</v>
      </c>
      <c r="R202" s="138">
        <f>Q202*H202</f>
        <v>0</v>
      </c>
      <c r="S202" s="138">
        <v>0</v>
      </c>
      <c r="T202" s="139">
        <f>S202*H202</f>
        <v>0</v>
      </c>
      <c r="AR202" s="140" t="s">
        <v>145</v>
      </c>
      <c r="AT202" s="140" t="s">
        <v>141</v>
      </c>
      <c r="AU202" s="140" t="s">
        <v>90</v>
      </c>
      <c r="AY202" s="17" t="s">
        <v>140</v>
      </c>
      <c r="BE202" s="141">
        <f>IF(N202="základní",J202,0)</f>
        <v>0</v>
      </c>
      <c r="BF202" s="141">
        <f>IF(N202="snížená",J202,0)</f>
        <v>0</v>
      </c>
      <c r="BG202" s="141">
        <f>IF(N202="zákl. přenesená",J202,0)</f>
        <v>0</v>
      </c>
      <c r="BH202" s="141">
        <f>IF(N202="sníž. přenesená",J202,0)</f>
        <v>0</v>
      </c>
      <c r="BI202" s="141">
        <f>IF(N202="nulová",J202,0)</f>
        <v>0</v>
      </c>
      <c r="BJ202" s="17" t="s">
        <v>90</v>
      </c>
      <c r="BK202" s="141">
        <f>ROUND(I202*H202,2)</f>
        <v>0</v>
      </c>
      <c r="BL202" s="17" t="s">
        <v>145</v>
      </c>
      <c r="BM202" s="140" t="s">
        <v>302</v>
      </c>
    </row>
    <row r="203" spans="2:65" s="1" customFormat="1" ht="29.25">
      <c r="B203" s="33"/>
      <c r="D203" s="143" t="s">
        <v>179</v>
      </c>
      <c r="F203" s="150" t="s">
        <v>303</v>
      </c>
      <c r="I203" s="151"/>
      <c r="L203" s="33"/>
      <c r="M203" s="152"/>
      <c r="T203" s="57"/>
      <c r="AT203" s="17" t="s">
        <v>179</v>
      </c>
      <c r="AU203" s="17" t="s">
        <v>90</v>
      </c>
    </row>
    <row r="204" spans="2:65" s="1" customFormat="1" ht="16.5" customHeight="1">
      <c r="B204" s="33"/>
      <c r="C204" s="128" t="s">
        <v>230</v>
      </c>
      <c r="D204" s="128" t="s">
        <v>141</v>
      </c>
      <c r="E204" s="129" t="s">
        <v>304</v>
      </c>
      <c r="F204" s="130" t="s">
        <v>305</v>
      </c>
      <c r="G204" s="131" t="s">
        <v>157</v>
      </c>
      <c r="H204" s="132">
        <v>2</v>
      </c>
      <c r="I204" s="133"/>
      <c r="J204" s="134">
        <f>ROUND(I204*H204,2)</f>
        <v>0</v>
      </c>
      <c r="K204" s="135"/>
      <c r="L204" s="33"/>
      <c r="M204" s="136" t="s">
        <v>1</v>
      </c>
      <c r="N204" s="137" t="s">
        <v>47</v>
      </c>
      <c r="P204" s="138">
        <f>O204*H204</f>
        <v>0</v>
      </c>
      <c r="Q204" s="138">
        <v>0</v>
      </c>
      <c r="R204" s="138">
        <f>Q204*H204</f>
        <v>0</v>
      </c>
      <c r="S204" s="138">
        <v>0</v>
      </c>
      <c r="T204" s="139">
        <f>S204*H204</f>
        <v>0</v>
      </c>
      <c r="AR204" s="140" t="s">
        <v>145</v>
      </c>
      <c r="AT204" s="140" t="s">
        <v>141</v>
      </c>
      <c r="AU204" s="140" t="s">
        <v>90</v>
      </c>
      <c r="AY204" s="17" t="s">
        <v>140</v>
      </c>
      <c r="BE204" s="141">
        <f>IF(N204="základní",J204,0)</f>
        <v>0</v>
      </c>
      <c r="BF204" s="141">
        <f>IF(N204="snížená",J204,0)</f>
        <v>0</v>
      </c>
      <c r="BG204" s="141">
        <f>IF(N204="zákl. přenesená",J204,0)</f>
        <v>0</v>
      </c>
      <c r="BH204" s="141">
        <f>IF(N204="sníž. přenesená",J204,0)</f>
        <v>0</v>
      </c>
      <c r="BI204" s="141">
        <f>IF(N204="nulová",J204,0)</f>
        <v>0</v>
      </c>
      <c r="BJ204" s="17" t="s">
        <v>90</v>
      </c>
      <c r="BK204" s="141">
        <f>ROUND(I204*H204,2)</f>
        <v>0</v>
      </c>
      <c r="BL204" s="17" t="s">
        <v>145</v>
      </c>
      <c r="BM204" s="140" t="s">
        <v>306</v>
      </c>
    </row>
    <row r="205" spans="2:65" s="1" customFormat="1" ht="29.25">
      <c r="B205" s="33"/>
      <c r="D205" s="143" t="s">
        <v>179</v>
      </c>
      <c r="F205" s="150" t="s">
        <v>303</v>
      </c>
      <c r="I205" s="151"/>
      <c r="L205" s="33"/>
      <c r="M205" s="152"/>
      <c r="T205" s="57"/>
      <c r="AT205" s="17" t="s">
        <v>179</v>
      </c>
      <c r="AU205" s="17" t="s">
        <v>90</v>
      </c>
    </row>
    <row r="206" spans="2:65" s="1" customFormat="1" ht="16.5" customHeight="1">
      <c r="B206" s="33"/>
      <c r="C206" s="128" t="s">
        <v>29</v>
      </c>
      <c r="D206" s="128" t="s">
        <v>141</v>
      </c>
      <c r="E206" s="129" t="s">
        <v>307</v>
      </c>
      <c r="F206" s="130" t="s">
        <v>308</v>
      </c>
      <c r="G206" s="131" t="s">
        <v>163</v>
      </c>
      <c r="H206" s="132">
        <v>4.25</v>
      </c>
      <c r="I206" s="133"/>
      <c r="J206" s="134">
        <f>ROUND(I206*H206,2)</f>
        <v>0</v>
      </c>
      <c r="K206" s="135"/>
      <c r="L206" s="33"/>
      <c r="M206" s="136" t="s">
        <v>1</v>
      </c>
      <c r="N206" s="137" t="s">
        <v>47</v>
      </c>
      <c r="P206" s="138">
        <f>O206*H206</f>
        <v>0</v>
      </c>
      <c r="Q206" s="138">
        <v>0</v>
      </c>
      <c r="R206" s="138">
        <f>Q206*H206</f>
        <v>0</v>
      </c>
      <c r="S206" s="138">
        <v>0</v>
      </c>
      <c r="T206" s="139">
        <f>S206*H206</f>
        <v>0</v>
      </c>
      <c r="AR206" s="140" t="s">
        <v>145</v>
      </c>
      <c r="AT206" s="140" t="s">
        <v>141</v>
      </c>
      <c r="AU206" s="140" t="s">
        <v>90</v>
      </c>
      <c r="AY206" s="17" t="s">
        <v>140</v>
      </c>
      <c r="BE206" s="141">
        <f>IF(N206="základní",J206,0)</f>
        <v>0</v>
      </c>
      <c r="BF206" s="141">
        <f>IF(N206="snížená",J206,0)</f>
        <v>0</v>
      </c>
      <c r="BG206" s="141">
        <f>IF(N206="zákl. přenesená",J206,0)</f>
        <v>0</v>
      </c>
      <c r="BH206" s="141">
        <f>IF(N206="sníž. přenesená",J206,0)</f>
        <v>0</v>
      </c>
      <c r="BI206" s="141">
        <f>IF(N206="nulová",J206,0)</f>
        <v>0</v>
      </c>
      <c r="BJ206" s="17" t="s">
        <v>90</v>
      </c>
      <c r="BK206" s="141">
        <f>ROUND(I206*H206,2)</f>
        <v>0</v>
      </c>
      <c r="BL206" s="17" t="s">
        <v>145</v>
      </c>
      <c r="BM206" s="140" t="s">
        <v>309</v>
      </c>
    </row>
    <row r="207" spans="2:65" s="1" customFormat="1" ht="29.25">
      <c r="B207" s="33"/>
      <c r="D207" s="143" t="s">
        <v>179</v>
      </c>
      <c r="F207" s="150" t="s">
        <v>303</v>
      </c>
      <c r="I207" s="151"/>
      <c r="L207" s="33"/>
      <c r="M207" s="152"/>
      <c r="T207" s="57"/>
      <c r="AT207" s="17" t="s">
        <v>179</v>
      </c>
      <c r="AU207" s="17" t="s">
        <v>90</v>
      </c>
    </row>
    <row r="208" spans="2:65" s="1" customFormat="1" ht="16.5" customHeight="1">
      <c r="B208" s="33"/>
      <c r="C208" s="128" t="s">
        <v>233</v>
      </c>
      <c r="D208" s="128" t="s">
        <v>141</v>
      </c>
      <c r="E208" s="129" t="s">
        <v>310</v>
      </c>
      <c r="F208" s="130" t="s">
        <v>311</v>
      </c>
      <c r="G208" s="131" t="s">
        <v>163</v>
      </c>
      <c r="H208" s="132">
        <v>4.25</v>
      </c>
      <c r="I208" s="133"/>
      <c r="J208" s="134">
        <f>ROUND(I208*H208,2)</f>
        <v>0</v>
      </c>
      <c r="K208" s="135"/>
      <c r="L208" s="33"/>
      <c r="M208" s="136" t="s">
        <v>1</v>
      </c>
      <c r="N208" s="137" t="s">
        <v>47</v>
      </c>
      <c r="P208" s="138">
        <f>O208*H208</f>
        <v>0</v>
      </c>
      <c r="Q208" s="138">
        <v>0</v>
      </c>
      <c r="R208" s="138">
        <f>Q208*H208</f>
        <v>0</v>
      </c>
      <c r="S208" s="138">
        <v>0</v>
      </c>
      <c r="T208" s="139">
        <f>S208*H208</f>
        <v>0</v>
      </c>
      <c r="AR208" s="140" t="s">
        <v>145</v>
      </c>
      <c r="AT208" s="140" t="s">
        <v>141</v>
      </c>
      <c r="AU208" s="140" t="s">
        <v>90</v>
      </c>
      <c r="AY208" s="17" t="s">
        <v>140</v>
      </c>
      <c r="BE208" s="141">
        <f>IF(N208="základní",J208,0)</f>
        <v>0</v>
      </c>
      <c r="BF208" s="141">
        <f>IF(N208="snížená",J208,0)</f>
        <v>0</v>
      </c>
      <c r="BG208" s="141">
        <f>IF(N208="zákl. přenesená",J208,0)</f>
        <v>0</v>
      </c>
      <c r="BH208" s="141">
        <f>IF(N208="sníž. přenesená",J208,0)</f>
        <v>0</v>
      </c>
      <c r="BI208" s="141">
        <f>IF(N208="nulová",J208,0)</f>
        <v>0</v>
      </c>
      <c r="BJ208" s="17" t="s">
        <v>90</v>
      </c>
      <c r="BK208" s="141">
        <f>ROUND(I208*H208,2)</f>
        <v>0</v>
      </c>
      <c r="BL208" s="17" t="s">
        <v>145</v>
      </c>
      <c r="BM208" s="140" t="s">
        <v>312</v>
      </c>
    </row>
    <row r="209" spans="2:65" s="1" customFormat="1" ht="29.25">
      <c r="B209" s="33"/>
      <c r="D209" s="143" t="s">
        <v>179</v>
      </c>
      <c r="F209" s="150" t="s">
        <v>303</v>
      </c>
      <c r="I209" s="151"/>
      <c r="L209" s="33"/>
      <c r="M209" s="152"/>
      <c r="T209" s="57"/>
      <c r="AT209" s="17" t="s">
        <v>179</v>
      </c>
      <c r="AU209" s="17" t="s">
        <v>90</v>
      </c>
    </row>
    <row r="210" spans="2:65" s="1" customFormat="1" ht="24.2" customHeight="1">
      <c r="B210" s="33"/>
      <c r="C210" s="128" t="s">
        <v>313</v>
      </c>
      <c r="D210" s="128" t="s">
        <v>141</v>
      </c>
      <c r="E210" s="129" t="s">
        <v>314</v>
      </c>
      <c r="F210" s="130" t="s">
        <v>315</v>
      </c>
      <c r="G210" s="131" t="s">
        <v>150</v>
      </c>
      <c r="H210" s="132">
        <v>39</v>
      </c>
      <c r="I210" s="133"/>
      <c r="J210" s="134">
        <f t="shared" ref="J210:J218" si="20">ROUND(I210*H210,2)</f>
        <v>0</v>
      </c>
      <c r="K210" s="135"/>
      <c r="L210" s="33"/>
      <c r="M210" s="136" t="s">
        <v>1</v>
      </c>
      <c r="N210" s="137" t="s">
        <v>47</v>
      </c>
      <c r="P210" s="138">
        <f t="shared" ref="P210:P218" si="21">O210*H210</f>
        <v>0</v>
      </c>
      <c r="Q210" s="138">
        <v>0</v>
      </c>
      <c r="R210" s="138">
        <f t="shared" ref="R210:R218" si="22">Q210*H210</f>
        <v>0</v>
      </c>
      <c r="S210" s="138">
        <v>0</v>
      </c>
      <c r="T210" s="139">
        <f t="shared" ref="T210:T218" si="23">S210*H210</f>
        <v>0</v>
      </c>
      <c r="AR210" s="140" t="s">
        <v>145</v>
      </c>
      <c r="AT210" s="140" t="s">
        <v>141</v>
      </c>
      <c r="AU210" s="140" t="s">
        <v>90</v>
      </c>
      <c r="AY210" s="17" t="s">
        <v>140</v>
      </c>
      <c r="BE210" s="141">
        <f t="shared" ref="BE210:BE218" si="24">IF(N210="základní",J210,0)</f>
        <v>0</v>
      </c>
      <c r="BF210" s="141">
        <f t="shared" ref="BF210:BF218" si="25">IF(N210="snížená",J210,0)</f>
        <v>0</v>
      </c>
      <c r="BG210" s="141">
        <f t="shared" ref="BG210:BG218" si="26">IF(N210="zákl. přenesená",J210,0)</f>
        <v>0</v>
      </c>
      <c r="BH210" s="141">
        <f t="shared" ref="BH210:BH218" si="27">IF(N210="sníž. přenesená",J210,0)</f>
        <v>0</v>
      </c>
      <c r="BI210" s="141">
        <f t="shared" ref="BI210:BI218" si="28">IF(N210="nulová",J210,0)</f>
        <v>0</v>
      </c>
      <c r="BJ210" s="17" t="s">
        <v>90</v>
      </c>
      <c r="BK210" s="141">
        <f t="shared" ref="BK210:BK218" si="29">ROUND(I210*H210,2)</f>
        <v>0</v>
      </c>
      <c r="BL210" s="17" t="s">
        <v>145</v>
      </c>
      <c r="BM210" s="140" t="s">
        <v>316</v>
      </c>
    </row>
    <row r="211" spans="2:65" s="1" customFormat="1" ht="24.2" customHeight="1">
      <c r="B211" s="33"/>
      <c r="C211" s="128" t="s">
        <v>237</v>
      </c>
      <c r="D211" s="128" t="s">
        <v>141</v>
      </c>
      <c r="E211" s="129" t="s">
        <v>317</v>
      </c>
      <c r="F211" s="130" t="s">
        <v>318</v>
      </c>
      <c r="G211" s="131" t="s">
        <v>150</v>
      </c>
      <c r="H211" s="132">
        <v>41</v>
      </c>
      <c r="I211" s="133"/>
      <c r="J211" s="134">
        <f t="shared" si="20"/>
        <v>0</v>
      </c>
      <c r="K211" s="135"/>
      <c r="L211" s="33"/>
      <c r="M211" s="136" t="s">
        <v>1</v>
      </c>
      <c r="N211" s="137" t="s">
        <v>47</v>
      </c>
      <c r="P211" s="138">
        <f t="shared" si="21"/>
        <v>0</v>
      </c>
      <c r="Q211" s="138">
        <v>0</v>
      </c>
      <c r="R211" s="138">
        <f t="shared" si="22"/>
        <v>0</v>
      </c>
      <c r="S211" s="138">
        <v>0</v>
      </c>
      <c r="T211" s="139">
        <f t="shared" si="23"/>
        <v>0</v>
      </c>
      <c r="AR211" s="140" t="s">
        <v>145</v>
      </c>
      <c r="AT211" s="140" t="s">
        <v>141</v>
      </c>
      <c r="AU211" s="140" t="s">
        <v>90</v>
      </c>
      <c r="AY211" s="17" t="s">
        <v>140</v>
      </c>
      <c r="BE211" s="141">
        <f t="shared" si="24"/>
        <v>0</v>
      </c>
      <c r="BF211" s="141">
        <f t="shared" si="25"/>
        <v>0</v>
      </c>
      <c r="BG211" s="141">
        <f t="shared" si="26"/>
        <v>0</v>
      </c>
      <c r="BH211" s="141">
        <f t="shared" si="27"/>
        <v>0</v>
      </c>
      <c r="BI211" s="141">
        <f t="shared" si="28"/>
        <v>0</v>
      </c>
      <c r="BJ211" s="17" t="s">
        <v>90</v>
      </c>
      <c r="BK211" s="141">
        <f t="shared" si="29"/>
        <v>0</v>
      </c>
      <c r="BL211" s="17" t="s">
        <v>145</v>
      </c>
      <c r="BM211" s="140" t="s">
        <v>319</v>
      </c>
    </row>
    <row r="212" spans="2:65" s="1" customFormat="1" ht="24.2" customHeight="1">
      <c r="B212" s="33"/>
      <c r="C212" s="128" t="s">
        <v>320</v>
      </c>
      <c r="D212" s="128" t="s">
        <v>141</v>
      </c>
      <c r="E212" s="129" t="s">
        <v>321</v>
      </c>
      <c r="F212" s="130" t="s">
        <v>322</v>
      </c>
      <c r="G212" s="131" t="s">
        <v>157</v>
      </c>
      <c r="H212" s="132">
        <v>2</v>
      </c>
      <c r="I212" s="133"/>
      <c r="J212" s="134">
        <f t="shared" si="20"/>
        <v>0</v>
      </c>
      <c r="K212" s="135"/>
      <c r="L212" s="33"/>
      <c r="M212" s="136" t="s">
        <v>1</v>
      </c>
      <c r="N212" s="137" t="s">
        <v>47</v>
      </c>
      <c r="P212" s="138">
        <f t="shared" si="21"/>
        <v>0</v>
      </c>
      <c r="Q212" s="138">
        <v>0</v>
      </c>
      <c r="R212" s="138">
        <f t="shared" si="22"/>
        <v>0</v>
      </c>
      <c r="S212" s="138">
        <v>0</v>
      </c>
      <c r="T212" s="139">
        <f t="shared" si="23"/>
        <v>0</v>
      </c>
      <c r="AR212" s="140" t="s">
        <v>145</v>
      </c>
      <c r="AT212" s="140" t="s">
        <v>141</v>
      </c>
      <c r="AU212" s="140" t="s">
        <v>90</v>
      </c>
      <c r="AY212" s="17" t="s">
        <v>140</v>
      </c>
      <c r="BE212" s="141">
        <f t="shared" si="24"/>
        <v>0</v>
      </c>
      <c r="BF212" s="141">
        <f t="shared" si="25"/>
        <v>0</v>
      </c>
      <c r="BG212" s="141">
        <f t="shared" si="26"/>
        <v>0</v>
      </c>
      <c r="BH212" s="141">
        <f t="shared" si="27"/>
        <v>0</v>
      </c>
      <c r="BI212" s="141">
        <f t="shared" si="28"/>
        <v>0</v>
      </c>
      <c r="BJ212" s="17" t="s">
        <v>90</v>
      </c>
      <c r="BK212" s="141">
        <f t="shared" si="29"/>
        <v>0</v>
      </c>
      <c r="BL212" s="17" t="s">
        <v>145</v>
      </c>
      <c r="BM212" s="140" t="s">
        <v>323</v>
      </c>
    </row>
    <row r="213" spans="2:65" s="1" customFormat="1" ht="24.2" customHeight="1">
      <c r="B213" s="33"/>
      <c r="C213" s="128" t="s">
        <v>240</v>
      </c>
      <c r="D213" s="128" t="s">
        <v>141</v>
      </c>
      <c r="E213" s="129" t="s">
        <v>324</v>
      </c>
      <c r="F213" s="130" t="s">
        <v>325</v>
      </c>
      <c r="G213" s="131" t="s">
        <v>150</v>
      </c>
      <c r="H213" s="132">
        <v>166.6</v>
      </c>
      <c r="I213" s="133"/>
      <c r="J213" s="134">
        <f t="shared" si="20"/>
        <v>0</v>
      </c>
      <c r="K213" s="135"/>
      <c r="L213" s="33"/>
      <c r="M213" s="136" t="s">
        <v>1</v>
      </c>
      <c r="N213" s="137" t="s">
        <v>47</v>
      </c>
      <c r="P213" s="138">
        <f t="shared" si="21"/>
        <v>0</v>
      </c>
      <c r="Q213" s="138">
        <v>0</v>
      </c>
      <c r="R213" s="138">
        <f t="shared" si="22"/>
        <v>0</v>
      </c>
      <c r="S213" s="138">
        <v>0</v>
      </c>
      <c r="T213" s="139">
        <f t="shared" si="23"/>
        <v>0</v>
      </c>
      <c r="AR213" s="140" t="s">
        <v>145</v>
      </c>
      <c r="AT213" s="140" t="s">
        <v>141</v>
      </c>
      <c r="AU213" s="140" t="s">
        <v>90</v>
      </c>
      <c r="AY213" s="17" t="s">
        <v>140</v>
      </c>
      <c r="BE213" s="141">
        <f t="shared" si="24"/>
        <v>0</v>
      </c>
      <c r="BF213" s="141">
        <f t="shared" si="25"/>
        <v>0</v>
      </c>
      <c r="BG213" s="141">
        <f t="shared" si="26"/>
        <v>0</v>
      </c>
      <c r="BH213" s="141">
        <f t="shared" si="27"/>
        <v>0</v>
      </c>
      <c r="BI213" s="141">
        <f t="shared" si="28"/>
        <v>0</v>
      </c>
      <c r="BJ213" s="17" t="s">
        <v>90</v>
      </c>
      <c r="BK213" s="141">
        <f t="shared" si="29"/>
        <v>0</v>
      </c>
      <c r="BL213" s="17" t="s">
        <v>145</v>
      </c>
      <c r="BM213" s="140" t="s">
        <v>326</v>
      </c>
    </row>
    <row r="214" spans="2:65" s="1" customFormat="1" ht="24.2" customHeight="1">
      <c r="B214" s="33"/>
      <c r="C214" s="128" t="s">
        <v>327</v>
      </c>
      <c r="D214" s="128" t="s">
        <v>141</v>
      </c>
      <c r="E214" s="129" t="s">
        <v>328</v>
      </c>
      <c r="F214" s="130" t="s">
        <v>329</v>
      </c>
      <c r="G214" s="131" t="s">
        <v>157</v>
      </c>
      <c r="H214" s="132">
        <v>39</v>
      </c>
      <c r="I214" s="133"/>
      <c r="J214" s="134">
        <f t="shared" si="20"/>
        <v>0</v>
      </c>
      <c r="K214" s="135"/>
      <c r="L214" s="33"/>
      <c r="M214" s="136" t="s">
        <v>1</v>
      </c>
      <c r="N214" s="137" t="s">
        <v>47</v>
      </c>
      <c r="P214" s="138">
        <f t="shared" si="21"/>
        <v>0</v>
      </c>
      <c r="Q214" s="138">
        <v>0</v>
      </c>
      <c r="R214" s="138">
        <f t="shared" si="22"/>
        <v>0</v>
      </c>
      <c r="S214" s="138">
        <v>0</v>
      </c>
      <c r="T214" s="139">
        <f t="shared" si="23"/>
        <v>0</v>
      </c>
      <c r="AR214" s="140" t="s">
        <v>145</v>
      </c>
      <c r="AT214" s="140" t="s">
        <v>141</v>
      </c>
      <c r="AU214" s="140" t="s">
        <v>90</v>
      </c>
      <c r="AY214" s="17" t="s">
        <v>140</v>
      </c>
      <c r="BE214" s="141">
        <f t="shared" si="24"/>
        <v>0</v>
      </c>
      <c r="BF214" s="141">
        <f t="shared" si="25"/>
        <v>0</v>
      </c>
      <c r="BG214" s="141">
        <f t="shared" si="26"/>
        <v>0</v>
      </c>
      <c r="BH214" s="141">
        <f t="shared" si="27"/>
        <v>0</v>
      </c>
      <c r="BI214" s="141">
        <f t="shared" si="28"/>
        <v>0</v>
      </c>
      <c r="BJ214" s="17" t="s">
        <v>90</v>
      </c>
      <c r="BK214" s="141">
        <f t="shared" si="29"/>
        <v>0</v>
      </c>
      <c r="BL214" s="17" t="s">
        <v>145</v>
      </c>
      <c r="BM214" s="140" t="s">
        <v>330</v>
      </c>
    </row>
    <row r="215" spans="2:65" s="1" customFormat="1" ht="24.2" customHeight="1">
      <c r="B215" s="33"/>
      <c r="C215" s="128" t="s">
        <v>244</v>
      </c>
      <c r="D215" s="128" t="s">
        <v>141</v>
      </c>
      <c r="E215" s="129" t="s">
        <v>331</v>
      </c>
      <c r="F215" s="130" t="s">
        <v>332</v>
      </c>
      <c r="G215" s="131" t="s">
        <v>150</v>
      </c>
      <c r="H215" s="132">
        <v>291.5</v>
      </c>
      <c r="I215" s="133"/>
      <c r="J215" s="134">
        <f t="shared" si="20"/>
        <v>0</v>
      </c>
      <c r="K215" s="135"/>
      <c r="L215" s="33"/>
      <c r="M215" s="136" t="s">
        <v>1</v>
      </c>
      <c r="N215" s="137" t="s">
        <v>47</v>
      </c>
      <c r="P215" s="138">
        <f t="shared" si="21"/>
        <v>0</v>
      </c>
      <c r="Q215" s="138">
        <v>0</v>
      </c>
      <c r="R215" s="138">
        <f t="shared" si="22"/>
        <v>0</v>
      </c>
      <c r="S215" s="138">
        <v>0</v>
      </c>
      <c r="T215" s="139">
        <f t="shared" si="23"/>
        <v>0</v>
      </c>
      <c r="AR215" s="140" t="s">
        <v>145</v>
      </c>
      <c r="AT215" s="140" t="s">
        <v>141</v>
      </c>
      <c r="AU215" s="140" t="s">
        <v>90</v>
      </c>
      <c r="AY215" s="17" t="s">
        <v>140</v>
      </c>
      <c r="BE215" s="141">
        <f t="shared" si="24"/>
        <v>0</v>
      </c>
      <c r="BF215" s="141">
        <f t="shared" si="25"/>
        <v>0</v>
      </c>
      <c r="BG215" s="141">
        <f t="shared" si="26"/>
        <v>0</v>
      </c>
      <c r="BH215" s="141">
        <f t="shared" si="27"/>
        <v>0</v>
      </c>
      <c r="BI215" s="141">
        <f t="shared" si="28"/>
        <v>0</v>
      </c>
      <c r="BJ215" s="17" t="s">
        <v>90</v>
      </c>
      <c r="BK215" s="141">
        <f t="shared" si="29"/>
        <v>0</v>
      </c>
      <c r="BL215" s="17" t="s">
        <v>145</v>
      </c>
      <c r="BM215" s="140" t="s">
        <v>333</v>
      </c>
    </row>
    <row r="216" spans="2:65" s="1" customFormat="1" ht="16.5" customHeight="1">
      <c r="B216" s="33"/>
      <c r="C216" s="128" t="s">
        <v>334</v>
      </c>
      <c r="D216" s="128" t="s">
        <v>141</v>
      </c>
      <c r="E216" s="129" t="s">
        <v>335</v>
      </c>
      <c r="F216" s="130" t="s">
        <v>336</v>
      </c>
      <c r="G216" s="131" t="s">
        <v>337</v>
      </c>
      <c r="H216" s="132">
        <v>675</v>
      </c>
      <c r="I216" s="133"/>
      <c r="J216" s="134">
        <f t="shared" si="20"/>
        <v>0</v>
      </c>
      <c r="K216" s="135"/>
      <c r="L216" s="33"/>
      <c r="M216" s="136" t="s">
        <v>1</v>
      </c>
      <c r="N216" s="137" t="s">
        <v>47</v>
      </c>
      <c r="P216" s="138">
        <f t="shared" si="21"/>
        <v>0</v>
      </c>
      <c r="Q216" s="138">
        <v>0</v>
      </c>
      <c r="R216" s="138">
        <f t="shared" si="22"/>
        <v>0</v>
      </c>
      <c r="S216" s="138">
        <v>0</v>
      </c>
      <c r="T216" s="139">
        <f t="shared" si="23"/>
        <v>0</v>
      </c>
      <c r="AR216" s="140" t="s">
        <v>145</v>
      </c>
      <c r="AT216" s="140" t="s">
        <v>141</v>
      </c>
      <c r="AU216" s="140" t="s">
        <v>90</v>
      </c>
      <c r="AY216" s="17" t="s">
        <v>140</v>
      </c>
      <c r="BE216" s="141">
        <f t="shared" si="24"/>
        <v>0</v>
      </c>
      <c r="BF216" s="141">
        <f t="shared" si="25"/>
        <v>0</v>
      </c>
      <c r="BG216" s="141">
        <f t="shared" si="26"/>
        <v>0</v>
      </c>
      <c r="BH216" s="141">
        <f t="shared" si="27"/>
        <v>0</v>
      </c>
      <c r="BI216" s="141">
        <f t="shared" si="28"/>
        <v>0</v>
      </c>
      <c r="BJ216" s="17" t="s">
        <v>90</v>
      </c>
      <c r="BK216" s="141">
        <f t="shared" si="29"/>
        <v>0</v>
      </c>
      <c r="BL216" s="17" t="s">
        <v>145</v>
      </c>
      <c r="BM216" s="140" t="s">
        <v>338</v>
      </c>
    </row>
    <row r="217" spans="2:65" s="1" customFormat="1" ht="24.2" customHeight="1">
      <c r="B217" s="33"/>
      <c r="C217" s="128" t="s">
        <v>247</v>
      </c>
      <c r="D217" s="128" t="s">
        <v>141</v>
      </c>
      <c r="E217" s="129" t="s">
        <v>339</v>
      </c>
      <c r="F217" s="130" t="s">
        <v>340</v>
      </c>
      <c r="G217" s="131" t="s">
        <v>157</v>
      </c>
      <c r="H217" s="132">
        <v>39</v>
      </c>
      <c r="I217" s="133"/>
      <c r="J217" s="134">
        <f t="shared" si="20"/>
        <v>0</v>
      </c>
      <c r="K217" s="135"/>
      <c r="L217" s="33"/>
      <c r="M217" s="136" t="s">
        <v>1</v>
      </c>
      <c r="N217" s="137" t="s">
        <v>47</v>
      </c>
      <c r="P217" s="138">
        <f t="shared" si="21"/>
        <v>0</v>
      </c>
      <c r="Q217" s="138">
        <v>0</v>
      </c>
      <c r="R217" s="138">
        <f t="shared" si="22"/>
        <v>0</v>
      </c>
      <c r="S217" s="138">
        <v>0</v>
      </c>
      <c r="T217" s="139">
        <f t="shared" si="23"/>
        <v>0</v>
      </c>
      <c r="AR217" s="140" t="s">
        <v>145</v>
      </c>
      <c r="AT217" s="140" t="s">
        <v>141</v>
      </c>
      <c r="AU217" s="140" t="s">
        <v>90</v>
      </c>
      <c r="AY217" s="17" t="s">
        <v>140</v>
      </c>
      <c r="BE217" s="141">
        <f t="shared" si="24"/>
        <v>0</v>
      </c>
      <c r="BF217" s="141">
        <f t="shared" si="25"/>
        <v>0</v>
      </c>
      <c r="BG217" s="141">
        <f t="shared" si="26"/>
        <v>0</v>
      </c>
      <c r="BH217" s="141">
        <f t="shared" si="27"/>
        <v>0</v>
      </c>
      <c r="BI217" s="141">
        <f t="shared" si="28"/>
        <v>0</v>
      </c>
      <c r="BJ217" s="17" t="s">
        <v>90</v>
      </c>
      <c r="BK217" s="141">
        <f t="shared" si="29"/>
        <v>0</v>
      </c>
      <c r="BL217" s="17" t="s">
        <v>145</v>
      </c>
      <c r="BM217" s="140" t="s">
        <v>341</v>
      </c>
    </row>
    <row r="218" spans="2:65" s="1" customFormat="1" ht="16.5" customHeight="1">
      <c r="B218" s="33"/>
      <c r="C218" s="128" t="s">
        <v>342</v>
      </c>
      <c r="D218" s="128" t="s">
        <v>141</v>
      </c>
      <c r="E218" s="129" t="s">
        <v>343</v>
      </c>
      <c r="F218" s="130" t="s">
        <v>344</v>
      </c>
      <c r="G218" s="131" t="s">
        <v>157</v>
      </c>
      <c r="H218" s="132">
        <v>1</v>
      </c>
      <c r="I218" s="133"/>
      <c r="J218" s="134">
        <f t="shared" si="20"/>
        <v>0</v>
      </c>
      <c r="K218" s="135"/>
      <c r="L218" s="33"/>
      <c r="M218" s="136" t="s">
        <v>1</v>
      </c>
      <c r="N218" s="137" t="s">
        <v>47</v>
      </c>
      <c r="P218" s="138">
        <f t="shared" si="21"/>
        <v>0</v>
      </c>
      <c r="Q218" s="138">
        <v>0</v>
      </c>
      <c r="R218" s="138">
        <f t="shared" si="22"/>
        <v>0</v>
      </c>
      <c r="S218" s="138">
        <v>0</v>
      </c>
      <c r="T218" s="139">
        <f t="shared" si="23"/>
        <v>0</v>
      </c>
      <c r="AR218" s="140" t="s">
        <v>145</v>
      </c>
      <c r="AT218" s="140" t="s">
        <v>141</v>
      </c>
      <c r="AU218" s="140" t="s">
        <v>90</v>
      </c>
      <c r="AY218" s="17" t="s">
        <v>140</v>
      </c>
      <c r="BE218" s="141">
        <f t="shared" si="24"/>
        <v>0</v>
      </c>
      <c r="BF218" s="141">
        <f t="shared" si="25"/>
        <v>0</v>
      </c>
      <c r="BG218" s="141">
        <f t="shared" si="26"/>
        <v>0</v>
      </c>
      <c r="BH218" s="141">
        <f t="shared" si="27"/>
        <v>0</v>
      </c>
      <c r="BI218" s="141">
        <f t="shared" si="28"/>
        <v>0</v>
      </c>
      <c r="BJ218" s="17" t="s">
        <v>90</v>
      </c>
      <c r="BK218" s="141">
        <f t="shared" si="29"/>
        <v>0</v>
      </c>
      <c r="BL218" s="17" t="s">
        <v>145</v>
      </c>
      <c r="BM218" s="140" t="s">
        <v>345</v>
      </c>
    </row>
    <row r="219" spans="2:65" s="10" customFormat="1" ht="25.9" customHeight="1">
      <c r="B219" s="118"/>
      <c r="D219" s="119" t="s">
        <v>81</v>
      </c>
      <c r="E219" s="120" t="s">
        <v>145</v>
      </c>
      <c r="F219" s="120" t="s">
        <v>346</v>
      </c>
      <c r="I219" s="121"/>
      <c r="J219" s="122">
        <f>BK219</f>
        <v>0</v>
      </c>
      <c r="L219" s="118"/>
      <c r="M219" s="123"/>
      <c r="P219" s="124">
        <f>SUM(P220:P230)</f>
        <v>0</v>
      </c>
      <c r="R219" s="124">
        <f>SUM(R220:R230)</f>
        <v>0</v>
      </c>
      <c r="T219" s="125">
        <f>SUM(T220:T230)</f>
        <v>0</v>
      </c>
      <c r="AR219" s="119" t="s">
        <v>90</v>
      </c>
      <c r="AT219" s="126" t="s">
        <v>81</v>
      </c>
      <c r="AU219" s="126" t="s">
        <v>82</v>
      </c>
      <c r="AY219" s="119" t="s">
        <v>140</v>
      </c>
      <c r="BK219" s="127">
        <f>SUM(BK220:BK230)</f>
        <v>0</v>
      </c>
    </row>
    <row r="220" spans="2:65" s="1" customFormat="1" ht="24.2" customHeight="1">
      <c r="B220" s="33"/>
      <c r="C220" s="128" t="s">
        <v>251</v>
      </c>
      <c r="D220" s="128" t="s">
        <v>141</v>
      </c>
      <c r="E220" s="129" t="s">
        <v>347</v>
      </c>
      <c r="F220" s="130" t="s">
        <v>348</v>
      </c>
      <c r="G220" s="131" t="s">
        <v>144</v>
      </c>
      <c r="H220" s="132">
        <v>200.28</v>
      </c>
      <c r="I220" s="133"/>
      <c r="J220" s="134">
        <f t="shared" ref="J220:J230" si="30">ROUND(I220*H220,2)</f>
        <v>0</v>
      </c>
      <c r="K220" s="135"/>
      <c r="L220" s="33"/>
      <c r="M220" s="136" t="s">
        <v>1</v>
      </c>
      <c r="N220" s="137" t="s">
        <v>47</v>
      </c>
      <c r="P220" s="138">
        <f t="shared" ref="P220:P230" si="31">O220*H220</f>
        <v>0</v>
      </c>
      <c r="Q220" s="138">
        <v>0</v>
      </c>
      <c r="R220" s="138">
        <f t="shared" ref="R220:R230" si="32">Q220*H220</f>
        <v>0</v>
      </c>
      <c r="S220" s="138">
        <v>0</v>
      </c>
      <c r="T220" s="139">
        <f t="shared" ref="T220:T230" si="33">S220*H220</f>
        <v>0</v>
      </c>
      <c r="AR220" s="140" t="s">
        <v>145</v>
      </c>
      <c r="AT220" s="140" t="s">
        <v>141</v>
      </c>
      <c r="AU220" s="140" t="s">
        <v>90</v>
      </c>
      <c r="AY220" s="17" t="s">
        <v>140</v>
      </c>
      <c r="BE220" s="141">
        <f t="shared" ref="BE220:BE230" si="34">IF(N220="základní",J220,0)</f>
        <v>0</v>
      </c>
      <c r="BF220" s="141">
        <f t="shared" ref="BF220:BF230" si="35">IF(N220="snížená",J220,0)</f>
        <v>0</v>
      </c>
      <c r="BG220" s="141">
        <f t="shared" ref="BG220:BG230" si="36">IF(N220="zákl. přenesená",J220,0)</f>
        <v>0</v>
      </c>
      <c r="BH220" s="141">
        <f t="shared" ref="BH220:BH230" si="37">IF(N220="sníž. přenesená",J220,0)</f>
        <v>0</v>
      </c>
      <c r="BI220" s="141">
        <f t="shared" ref="BI220:BI230" si="38">IF(N220="nulová",J220,0)</f>
        <v>0</v>
      </c>
      <c r="BJ220" s="17" t="s">
        <v>90</v>
      </c>
      <c r="BK220" s="141">
        <f t="shared" ref="BK220:BK230" si="39">ROUND(I220*H220,2)</f>
        <v>0</v>
      </c>
      <c r="BL220" s="17" t="s">
        <v>145</v>
      </c>
      <c r="BM220" s="140" t="s">
        <v>349</v>
      </c>
    </row>
    <row r="221" spans="2:65" s="1" customFormat="1" ht="24.2" customHeight="1">
      <c r="B221" s="33"/>
      <c r="C221" s="128" t="s">
        <v>350</v>
      </c>
      <c r="D221" s="128" t="s">
        <v>141</v>
      </c>
      <c r="E221" s="129" t="s">
        <v>351</v>
      </c>
      <c r="F221" s="130" t="s">
        <v>352</v>
      </c>
      <c r="G221" s="131" t="s">
        <v>144</v>
      </c>
      <c r="H221" s="132">
        <v>119.28</v>
      </c>
      <c r="I221" s="133"/>
      <c r="J221" s="134">
        <f t="shared" si="30"/>
        <v>0</v>
      </c>
      <c r="K221" s="135"/>
      <c r="L221" s="33"/>
      <c r="M221" s="136" t="s">
        <v>1</v>
      </c>
      <c r="N221" s="137" t="s">
        <v>47</v>
      </c>
      <c r="P221" s="138">
        <f t="shared" si="31"/>
        <v>0</v>
      </c>
      <c r="Q221" s="138">
        <v>0</v>
      </c>
      <c r="R221" s="138">
        <f t="shared" si="32"/>
        <v>0</v>
      </c>
      <c r="S221" s="138">
        <v>0</v>
      </c>
      <c r="T221" s="139">
        <f t="shared" si="33"/>
        <v>0</v>
      </c>
      <c r="AR221" s="140" t="s">
        <v>145</v>
      </c>
      <c r="AT221" s="140" t="s">
        <v>141</v>
      </c>
      <c r="AU221" s="140" t="s">
        <v>90</v>
      </c>
      <c r="AY221" s="17" t="s">
        <v>140</v>
      </c>
      <c r="BE221" s="141">
        <f t="shared" si="34"/>
        <v>0</v>
      </c>
      <c r="BF221" s="141">
        <f t="shared" si="35"/>
        <v>0</v>
      </c>
      <c r="BG221" s="141">
        <f t="shared" si="36"/>
        <v>0</v>
      </c>
      <c r="BH221" s="141">
        <f t="shared" si="37"/>
        <v>0</v>
      </c>
      <c r="BI221" s="141">
        <f t="shared" si="38"/>
        <v>0</v>
      </c>
      <c r="BJ221" s="17" t="s">
        <v>90</v>
      </c>
      <c r="BK221" s="141">
        <f t="shared" si="39"/>
        <v>0</v>
      </c>
      <c r="BL221" s="17" t="s">
        <v>145</v>
      </c>
      <c r="BM221" s="140" t="s">
        <v>353</v>
      </c>
    </row>
    <row r="222" spans="2:65" s="1" customFormat="1" ht="24.2" customHeight="1">
      <c r="B222" s="33"/>
      <c r="C222" s="128" t="s">
        <v>260</v>
      </c>
      <c r="D222" s="128" t="s">
        <v>141</v>
      </c>
      <c r="E222" s="129" t="s">
        <v>354</v>
      </c>
      <c r="F222" s="130" t="s">
        <v>355</v>
      </c>
      <c r="G222" s="131" t="s">
        <v>144</v>
      </c>
      <c r="H222" s="132">
        <v>44.64</v>
      </c>
      <c r="I222" s="133"/>
      <c r="J222" s="134">
        <f t="shared" si="30"/>
        <v>0</v>
      </c>
      <c r="K222" s="135"/>
      <c r="L222" s="33"/>
      <c r="M222" s="136" t="s">
        <v>1</v>
      </c>
      <c r="N222" s="137" t="s">
        <v>47</v>
      </c>
      <c r="P222" s="138">
        <f t="shared" si="31"/>
        <v>0</v>
      </c>
      <c r="Q222" s="138">
        <v>0</v>
      </c>
      <c r="R222" s="138">
        <f t="shared" si="32"/>
        <v>0</v>
      </c>
      <c r="S222" s="138">
        <v>0</v>
      </c>
      <c r="T222" s="139">
        <f t="shared" si="33"/>
        <v>0</v>
      </c>
      <c r="AR222" s="140" t="s">
        <v>145</v>
      </c>
      <c r="AT222" s="140" t="s">
        <v>141</v>
      </c>
      <c r="AU222" s="140" t="s">
        <v>90</v>
      </c>
      <c r="AY222" s="17" t="s">
        <v>140</v>
      </c>
      <c r="BE222" s="141">
        <f t="shared" si="34"/>
        <v>0</v>
      </c>
      <c r="BF222" s="141">
        <f t="shared" si="35"/>
        <v>0</v>
      </c>
      <c r="BG222" s="141">
        <f t="shared" si="36"/>
        <v>0</v>
      </c>
      <c r="BH222" s="141">
        <f t="shared" si="37"/>
        <v>0</v>
      </c>
      <c r="BI222" s="141">
        <f t="shared" si="38"/>
        <v>0</v>
      </c>
      <c r="BJ222" s="17" t="s">
        <v>90</v>
      </c>
      <c r="BK222" s="141">
        <f t="shared" si="39"/>
        <v>0</v>
      </c>
      <c r="BL222" s="17" t="s">
        <v>145</v>
      </c>
      <c r="BM222" s="140" t="s">
        <v>356</v>
      </c>
    </row>
    <row r="223" spans="2:65" s="1" customFormat="1" ht="24.2" customHeight="1">
      <c r="B223" s="33"/>
      <c r="C223" s="128" t="s">
        <v>357</v>
      </c>
      <c r="D223" s="128" t="s">
        <v>141</v>
      </c>
      <c r="E223" s="129" t="s">
        <v>358</v>
      </c>
      <c r="F223" s="130" t="s">
        <v>359</v>
      </c>
      <c r="G223" s="131" t="s">
        <v>144</v>
      </c>
      <c r="H223" s="132">
        <v>36.36</v>
      </c>
      <c r="I223" s="133"/>
      <c r="J223" s="134">
        <f t="shared" si="30"/>
        <v>0</v>
      </c>
      <c r="K223" s="135"/>
      <c r="L223" s="33"/>
      <c r="M223" s="136" t="s">
        <v>1</v>
      </c>
      <c r="N223" s="137" t="s">
        <v>47</v>
      </c>
      <c r="P223" s="138">
        <f t="shared" si="31"/>
        <v>0</v>
      </c>
      <c r="Q223" s="138">
        <v>0</v>
      </c>
      <c r="R223" s="138">
        <f t="shared" si="32"/>
        <v>0</v>
      </c>
      <c r="S223" s="138">
        <v>0</v>
      </c>
      <c r="T223" s="139">
        <f t="shared" si="33"/>
        <v>0</v>
      </c>
      <c r="AR223" s="140" t="s">
        <v>145</v>
      </c>
      <c r="AT223" s="140" t="s">
        <v>141</v>
      </c>
      <c r="AU223" s="140" t="s">
        <v>90</v>
      </c>
      <c r="AY223" s="17" t="s">
        <v>140</v>
      </c>
      <c r="BE223" s="141">
        <f t="shared" si="34"/>
        <v>0</v>
      </c>
      <c r="BF223" s="141">
        <f t="shared" si="35"/>
        <v>0</v>
      </c>
      <c r="BG223" s="141">
        <f t="shared" si="36"/>
        <v>0</v>
      </c>
      <c r="BH223" s="141">
        <f t="shared" si="37"/>
        <v>0</v>
      </c>
      <c r="BI223" s="141">
        <f t="shared" si="38"/>
        <v>0</v>
      </c>
      <c r="BJ223" s="17" t="s">
        <v>90</v>
      </c>
      <c r="BK223" s="141">
        <f t="shared" si="39"/>
        <v>0</v>
      </c>
      <c r="BL223" s="17" t="s">
        <v>145</v>
      </c>
      <c r="BM223" s="140" t="s">
        <v>360</v>
      </c>
    </row>
    <row r="224" spans="2:65" s="1" customFormat="1" ht="16.5" customHeight="1">
      <c r="B224" s="33"/>
      <c r="C224" s="128" t="s">
        <v>263</v>
      </c>
      <c r="D224" s="128" t="s">
        <v>141</v>
      </c>
      <c r="E224" s="129" t="s">
        <v>361</v>
      </c>
      <c r="F224" s="130" t="s">
        <v>362</v>
      </c>
      <c r="G224" s="131" t="s">
        <v>144</v>
      </c>
      <c r="H224" s="132">
        <v>200.28</v>
      </c>
      <c r="I224" s="133"/>
      <c r="J224" s="134">
        <f t="shared" si="30"/>
        <v>0</v>
      </c>
      <c r="K224" s="135"/>
      <c r="L224" s="33"/>
      <c r="M224" s="136" t="s">
        <v>1</v>
      </c>
      <c r="N224" s="137" t="s">
        <v>47</v>
      </c>
      <c r="P224" s="138">
        <f t="shared" si="31"/>
        <v>0</v>
      </c>
      <c r="Q224" s="138">
        <v>0</v>
      </c>
      <c r="R224" s="138">
        <f t="shared" si="32"/>
        <v>0</v>
      </c>
      <c r="S224" s="138">
        <v>0</v>
      </c>
      <c r="T224" s="139">
        <f t="shared" si="33"/>
        <v>0</v>
      </c>
      <c r="AR224" s="140" t="s">
        <v>145</v>
      </c>
      <c r="AT224" s="140" t="s">
        <v>141</v>
      </c>
      <c r="AU224" s="140" t="s">
        <v>90</v>
      </c>
      <c r="AY224" s="17" t="s">
        <v>140</v>
      </c>
      <c r="BE224" s="141">
        <f t="shared" si="34"/>
        <v>0</v>
      </c>
      <c r="BF224" s="141">
        <f t="shared" si="35"/>
        <v>0</v>
      </c>
      <c r="BG224" s="141">
        <f t="shared" si="36"/>
        <v>0</v>
      </c>
      <c r="BH224" s="141">
        <f t="shared" si="37"/>
        <v>0</v>
      </c>
      <c r="BI224" s="141">
        <f t="shared" si="38"/>
        <v>0</v>
      </c>
      <c r="BJ224" s="17" t="s">
        <v>90</v>
      </c>
      <c r="BK224" s="141">
        <f t="shared" si="39"/>
        <v>0</v>
      </c>
      <c r="BL224" s="17" t="s">
        <v>145</v>
      </c>
      <c r="BM224" s="140" t="s">
        <v>363</v>
      </c>
    </row>
    <row r="225" spans="2:65" s="1" customFormat="1" ht="16.5" customHeight="1">
      <c r="B225" s="33"/>
      <c r="C225" s="128" t="s">
        <v>364</v>
      </c>
      <c r="D225" s="128" t="s">
        <v>141</v>
      </c>
      <c r="E225" s="129" t="s">
        <v>365</v>
      </c>
      <c r="F225" s="130" t="s">
        <v>366</v>
      </c>
      <c r="G225" s="131" t="s">
        <v>157</v>
      </c>
      <c r="H225" s="132">
        <v>4162</v>
      </c>
      <c r="I225" s="133"/>
      <c r="J225" s="134">
        <f t="shared" si="30"/>
        <v>0</v>
      </c>
      <c r="K225" s="135"/>
      <c r="L225" s="33"/>
      <c r="M225" s="136" t="s">
        <v>1</v>
      </c>
      <c r="N225" s="137" t="s">
        <v>47</v>
      </c>
      <c r="P225" s="138">
        <f t="shared" si="31"/>
        <v>0</v>
      </c>
      <c r="Q225" s="138">
        <v>0</v>
      </c>
      <c r="R225" s="138">
        <f t="shared" si="32"/>
        <v>0</v>
      </c>
      <c r="S225" s="138">
        <v>0</v>
      </c>
      <c r="T225" s="139">
        <f t="shared" si="33"/>
        <v>0</v>
      </c>
      <c r="AR225" s="140" t="s">
        <v>145</v>
      </c>
      <c r="AT225" s="140" t="s">
        <v>141</v>
      </c>
      <c r="AU225" s="140" t="s">
        <v>90</v>
      </c>
      <c r="AY225" s="17" t="s">
        <v>140</v>
      </c>
      <c r="BE225" s="141">
        <f t="shared" si="34"/>
        <v>0</v>
      </c>
      <c r="BF225" s="141">
        <f t="shared" si="35"/>
        <v>0</v>
      </c>
      <c r="BG225" s="141">
        <f t="shared" si="36"/>
        <v>0</v>
      </c>
      <c r="BH225" s="141">
        <f t="shared" si="37"/>
        <v>0</v>
      </c>
      <c r="BI225" s="141">
        <f t="shared" si="38"/>
        <v>0</v>
      </c>
      <c r="BJ225" s="17" t="s">
        <v>90</v>
      </c>
      <c r="BK225" s="141">
        <f t="shared" si="39"/>
        <v>0</v>
      </c>
      <c r="BL225" s="17" t="s">
        <v>145</v>
      </c>
      <c r="BM225" s="140" t="s">
        <v>367</v>
      </c>
    </row>
    <row r="226" spans="2:65" s="1" customFormat="1" ht="33" customHeight="1">
      <c r="B226" s="33"/>
      <c r="C226" s="128" t="s">
        <v>267</v>
      </c>
      <c r="D226" s="128" t="s">
        <v>141</v>
      </c>
      <c r="E226" s="129" t="s">
        <v>368</v>
      </c>
      <c r="F226" s="130" t="s">
        <v>369</v>
      </c>
      <c r="G226" s="131" t="s">
        <v>144</v>
      </c>
      <c r="H226" s="132">
        <v>200.28</v>
      </c>
      <c r="I226" s="133"/>
      <c r="J226" s="134">
        <f t="shared" si="30"/>
        <v>0</v>
      </c>
      <c r="K226" s="135"/>
      <c r="L226" s="33"/>
      <c r="M226" s="136" t="s">
        <v>1</v>
      </c>
      <c r="N226" s="137" t="s">
        <v>47</v>
      </c>
      <c r="P226" s="138">
        <f t="shared" si="31"/>
        <v>0</v>
      </c>
      <c r="Q226" s="138">
        <v>0</v>
      </c>
      <c r="R226" s="138">
        <f t="shared" si="32"/>
        <v>0</v>
      </c>
      <c r="S226" s="138">
        <v>0</v>
      </c>
      <c r="T226" s="139">
        <f t="shared" si="33"/>
        <v>0</v>
      </c>
      <c r="AR226" s="140" t="s">
        <v>145</v>
      </c>
      <c r="AT226" s="140" t="s">
        <v>141</v>
      </c>
      <c r="AU226" s="140" t="s">
        <v>90</v>
      </c>
      <c r="AY226" s="17" t="s">
        <v>140</v>
      </c>
      <c r="BE226" s="141">
        <f t="shared" si="34"/>
        <v>0</v>
      </c>
      <c r="BF226" s="141">
        <f t="shared" si="35"/>
        <v>0</v>
      </c>
      <c r="BG226" s="141">
        <f t="shared" si="36"/>
        <v>0</v>
      </c>
      <c r="BH226" s="141">
        <f t="shared" si="37"/>
        <v>0</v>
      </c>
      <c r="BI226" s="141">
        <f t="shared" si="38"/>
        <v>0</v>
      </c>
      <c r="BJ226" s="17" t="s">
        <v>90</v>
      </c>
      <c r="BK226" s="141">
        <f t="shared" si="39"/>
        <v>0</v>
      </c>
      <c r="BL226" s="17" t="s">
        <v>145</v>
      </c>
      <c r="BM226" s="140" t="s">
        <v>370</v>
      </c>
    </row>
    <row r="227" spans="2:65" s="1" customFormat="1" ht="24.2" customHeight="1">
      <c r="B227" s="33"/>
      <c r="C227" s="128" t="s">
        <v>371</v>
      </c>
      <c r="D227" s="128" t="s">
        <v>141</v>
      </c>
      <c r="E227" s="129" t="s">
        <v>372</v>
      </c>
      <c r="F227" s="130" t="s">
        <v>373</v>
      </c>
      <c r="G227" s="131" t="s">
        <v>374</v>
      </c>
      <c r="H227" s="132">
        <v>2403.36</v>
      </c>
      <c r="I227" s="133"/>
      <c r="J227" s="134">
        <f t="shared" si="30"/>
        <v>0</v>
      </c>
      <c r="K227" s="135"/>
      <c r="L227" s="33"/>
      <c r="M227" s="136" t="s">
        <v>1</v>
      </c>
      <c r="N227" s="137" t="s">
        <v>47</v>
      </c>
      <c r="P227" s="138">
        <f t="shared" si="31"/>
        <v>0</v>
      </c>
      <c r="Q227" s="138">
        <v>0</v>
      </c>
      <c r="R227" s="138">
        <f t="shared" si="32"/>
        <v>0</v>
      </c>
      <c r="S227" s="138">
        <v>0</v>
      </c>
      <c r="T227" s="139">
        <f t="shared" si="33"/>
        <v>0</v>
      </c>
      <c r="AR227" s="140" t="s">
        <v>145</v>
      </c>
      <c r="AT227" s="140" t="s">
        <v>141</v>
      </c>
      <c r="AU227" s="140" t="s">
        <v>90</v>
      </c>
      <c r="AY227" s="17" t="s">
        <v>140</v>
      </c>
      <c r="BE227" s="141">
        <f t="shared" si="34"/>
        <v>0</v>
      </c>
      <c r="BF227" s="141">
        <f t="shared" si="35"/>
        <v>0</v>
      </c>
      <c r="BG227" s="141">
        <f t="shared" si="36"/>
        <v>0</v>
      </c>
      <c r="BH227" s="141">
        <f t="shared" si="37"/>
        <v>0</v>
      </c>
      <c r="BI227" s="141">
        <f t="shared" si="38"/>
        <v>0</v>
      </c>
      <c r="BJ227" s="17" t="s">
        <v>90</v>
      </c>
      <c r="BK227" s="141">
        <f t="shared" si="39"/>
        <v>0</v>
      </c>
      <c r="BL227" s="17" t="s">
        <v>145</v>
      </c>
      <c r="BM227" s="140" t="s">
        <v>375</v>
      </c>
    </row>
    <row r="228" spans="2:65" s="1" customFormat="1" ht="16.5" customHeight="1">
      <c r="B228" s="33"/>
      <c r="C228" s="128" t="s">
        <v>270</v>
      </c>
      <c r="D228" s="128" t="s">
        <v>141</v>
      </c>
      <c r="E228" s="129" t="s">
        <v>376</v>
      </c>
      <c r="F228" s="130" t="s">
        <v>377</v>
      </c>
      <c r="G228" s="131" t="s">
        <v>157</v>
      </c>
      <c r="H228" s="132">
        <v>4162</v>
      </c>
      <c r="I228" s="133"/>
      <c r="J228" s="134">
        <f t="shared" si="30"/>
        <v>0</v>
      </c>
      <c r="K228" s="135"/>
      <c r="L228" s="33"/>
      <c r="M228" s="136" t="s">
        <v>1</v>
      </c>
      <c r="N228" s="137" t="s">
        <v>47</v>
      </c>
      <c r="P228" s="138">
        <f t="shared" si="31"/>
        <v>0</v>
      </c>
      <c r="Q228" s="138">
        <v>0</v>
      </c>
      <c r="R228" s="138">
        <f t="shared" si="32"/>
        <v>0</v>
      </c>
      <c r="S228" s="138">
        <v>0</v>
      </c>
      <c r="T228" s="139">
        <f t="shared" si="33"/>
        <v>0</v>
      </c>
      <c r="AR228" s="140" t="s">
        <v>145</v>
      </c>
      <c r="AT228" s="140" t="s">
        <v>141</v>
      </c>
      <c r="AU228" s="140" t="s">
        <v>90</v>
      </c>
      <c r="AY228" s="17" t="s">
        <v>140</v>
      </c>
      <c r="BE228" s="141">
        <f t="shared" si="34"/>
        <v>0</v>
      </c>
      <c r="BF228" s="141">
        <f t="shared" si="35"/>
        <v>0</v>
      </c>
      <c r="BG228" s="141">
        <f t="shared" si="36"/>
        <v>0</v>
      </c>
      <c r="BH228" s="141">
        <f t="shared" si="37"/>
        <v>0</v>
      </c>
      <c r="BI228" s="141">
        <f t="shared" si="38"/>
        <v>0</v>
      </c>
      <c r="BJ228" s="17" t="s">
        <v>90</v>
      </c>
      <c r="BK228" s="141">
        <f t="shared" si="39"/>
        <v>0</v>
      </c>
      <c r="BL228" s="17" t="s">
        <v>145</v>
      </c>
      <c r="BM228" s="140" t="s">
        <v>378</v>
      </c>
    </row>
    <row r="229" spans="2:65" s="1" customFormat="1" ht="16.5" customHeight="1">
      <c r="B229" s="33"/>
      <c r="C229" s="128" t="s">
        <v>379</v>
      </c>
      <c r="D229" s="128" t="s">
        <v>141</v>
      </c>
      <c r="E229" s="129" t="s">
        <v>380</v>
      </c>
      <c r="F229" s="130" t="s">
        <v>381</v>
      </c>
      <c r="G229" s="131" t="s">
        <v>144</v>
      </c>
      <c r="H229" s="132">
        <v>200.28</v>
      </c>
      <c r="I229" s="133"/>
      <c r="J229" s="134">
        <f t="shared" si="30"/>
        <v>0</v>
      </c>
      <c r="K229" s="135"/>
      <c r="L229" s="33"/>
      <c r="M229" s="136" t="s">
        <v>1</v>
      </c>
      <c r="N229" s="137" t="s">
        <v>47</v>
      </c>
      <c r="P229" s="138">
        <f t="shared" si="31"/>
        <v>0</v>
      </c>
      <c r="Q229" s="138">
        <v>0</v>
      </c>
      <c r="R229" s="138">
        <f t="shared" si="32"/>
        <v>0</v>
      </c>
      <c r="S229" s="138">
        <v>0</v>
      </c>
      <c r="T229" s="139">
        <f t="shared" si="33"/>
        <v>0</v>
      </c>
      <c r="AR229" s="140" t="s">
        <v>145</v>
      </c>
      <c r="AT229" s="140" t="s">
        <v>141</v>
      </c>
      <c r="AU229" s="140" t="s">
        <v>90</v>
      </c>
      <c r="AY229" s="17" t="s">
        <v>140</v>
      </c>
      <c r="BE229" s="141">
        <f t="shared" si="34"/>
        <v>0</v>
      </c>
      <c r="BF229" s="141">
        <f t="shared" si="35"/>
        <v>0</v>
      </c>
      <c r="BG229" s="141">
        <f t="shared" si="36"/>
        <v>0</v>
      </c>
      <c r="BH229" s="141">
        <f t="shared" si="37"/>
        <v>0</v>
      </c>
      <c r="BI229" s="141">
        <f t="shared" si="38"/>
        <v>0</v>
      </c>
      <c r="BJ229" s="17" t="s">
        <v>90</v>
      </c>
      <c r="BK229" s="141">
        <f t="shared" si="39"/>
        <v>0</v>
      </c>
      <c r="BL229" s="17" t="s">
        <v>145</v>
      </c>
      <c r="BM229" s="140" t="s">
        <v>382</v>
      </c>
    </row>
    <row r="230" spans="2:65" s="1" customFormat="1" ht="16.5" customHeight="1">
      <c r="B230" s="33"/>
      <c r="C230" s="128" t="s">
        <v>274</v>
      </c>
      <c r="D230" s="128" t="s">
        <v>141</v>
      </c>
      <c r="E230" s="129" t="s">
        <v>383</v>
      </c>
      <c r="F230" s="130" t="s">
        <v>384</v>
      </c>
      <c r="G230" s="131" t="s">
        <v>278</v>
      </c>
      <c r="H230" s="159"/>
      <c r="I230" s="133"/>
      <c r="J230" s="134">
        <f t="shared" si="30"/>
        <v>0</v>
      </c>
      <c r="K230" s="135"/>
      <c r="L230" s="33"/>
      <c r="M230" s="136" t="s">
        <v>1</v>
      </c>
      <c r="N230" s="137" t="s">
        <v>47</v>
      </c>
      <c r="P230" s="138">
        <f t="shared" si="31"/>
        <v>0</v>
      </c>
      <c r="Q230" s="138">
        <v>0</v>
      </c>
      <c r="R230" s="138">
        <f t="shared" si="32"/>
        <v>0</v>
      </c>
      <c r="S230" s="138">
        <v>0</v>
      </c>
      <c r="T230" s="139">
        <f t="shared" si="33"/>
        <v>0</v>
      </c>
      <c r="AR230" s="140" t="s">
        <v>145</v>
      </c>
      <c r="AT230" s="140" t="s">
        <v>141</v>
      </c>
      <c r="AU230" s="140" t="s">
        <v>90</v>
      </c>
      <c r="AY230" s="17" t="s">
        <v>140</v>
      </c>
      <c r="BE230" s="141">
        <f t="shared" si="34"/>
        <v>0</v>
      </c>
      <c r="BF230" s="141">
        <f t="shared" si="35"/>
        <v>0</v>
      </c>
      <c r="BG230" s="141">
        <f t="shared" si="36"/>
        <v>0</v>
      </c>
      <c r="BH230" s="141">
        <f t="shared" si="37"/>
        <v>0</v>
      </c>
      <c r="BI230" s="141">
        <f t="shared" si="38"/>
        <v>0</v>
      </c>
      <c r="BJ230" s="17" t="s">
        <v>90</v>
      </c>
      <c r="BK230" s="141">
        <f t="shared" si="39"/>
        <v>0</v>
      </c>
      <c r="BL230" s="17" t="s">
        <v>145</v>
      </c>
      <c r="BM230" s="140" t="s">
        <v>385</v>
      </c>
    </row>
    <row r="231" spans="2:65" s="10" customFormat="1" ht="25.9" customHeight="1">
      <c r="B231" s="118"/>
      <c r="D231" s="119" t="s">
        <v>81</v>
      </c>
      <c r="E231" s="120" t="s">
        <v>160</v>
      </c>
      <c r="F231" s="120" t="s">
        <v>386</v>
      </c>
      <c r="I231" s="121"/>
      <c r="J231" s="122">
        <f>BK231</f>
        <v>0</v>
      </c>
      <c r="L231" s="118"/>
      <c r="M231" s="123"/>
      <c r="P231" s="124">
        <f>SUM(P232:P242)</f>
        <v>0</v>
      </c>
      <c r="R231" s="124">
        <f>SUM(R232:R242)</f>
        <v>0</v>
      </c>
      <c r="T231" s="125">
        <f>SUM(T232:T242)</f>
        <v>0</v>
      </c>
      <c r="AR231" s="119" t="s">
        <v>90</v>
      </c>
      <c r="AT231" s="126" t="s">
        <v>81</v>
      </c>
      <c r="AU231" s="126" t="s">
        <v>82</v>
      </c>
      <c r="AY231" s="119" t="s">
        <v>140</v>
      </c>
      <c r="BK231" s="127">
        <f>SUM(BK232:BK242)</f>
        <v>0</v>
      </c>
    </row>
    <row r="232" spans="2:65" s="1" customFormat="1" ht="16.5" customHeight="1">
      <c r="B232" s="33"/>
      <c r="C232" s="128" t="s">
        <v>387</v>
      </c>
      <c r="D232" s="128" t="s">
        <v>141</v>
      </c>
      <c r="E232" s="129" t="s">
        <v>388</v>
      </c>
      <c r="F232" s="130" t="s">
        <v>389</v>
      </c>
      <c r="G232" s="131" t="s">
        <v>144</v>
      </c>
      <c r="H232" s="132">
        <v>1139</v>
      </c>
      <c r="I232" s="133"/>
      <c r="J232" s="134">
        <f>ROUND(I232*H232,2)</f>
        <v>0</v>
      </c>
      <c r="K232" s="135"/>
      <c r="L232" s="33"/>
      <c r="M232" s="136" t="s">
        <v>1</v>
      </c>
      <c r="N232" s="137" t="s">
        <v>47</v>
      </c>
      <c r="P232" s="138">
        <f>O232*H232</f>
        <v>0</v>
      </c>
      <c r="Q232" s="138">
        <v>0</v>
      </c>
      <c r="R232" s="138">
        <f>Q232*H232</f>
        <v>0</v>
      </c>
      <c r="S232" s="138">
        <v>0</v>
      </c>
      <c r="T232" s="139">
        <f>S232*H232</f>
        <v>0</v>
      </c>
      <c r="AR232" s="140" t="s">
        <v>145</v>
      </c>
      <c r="AT232" s="140" t="s">
        <v>141</v>
      </c>
      <c r="AU232" s="140" t="s">
        <v>90</v>
      </c>
      <c r="AY232" s="17" t="s">
        <v>140</v>
      </c>
      <c r="BE232" s="141">
        <f>IF(N232="základní",J232,0)</f>
        <v>0</v>
      </c>
      <c r="BF232" s="141">
        <f>IF(N232="snížená",J232,0)</f>
        <v>0</v>
      </c>
      <c r="BG232" s="141">
        <f>IF(N232="zákl. přenesená",J232,0)</f>
        <v>0</v>
      </c>
      <c r="BH232" s="141">
        <f>IF(N232="sníž. přenesená",J232,0)</f>
        <v>0</v>
      </c>
      <c r="BI232" s="141">
        <f>IF(N232="nulová",J232,0)</f>
        <v>0</v>
      </c>
      <c r="BJ232" s="17" t="s">
        <v>90</v>
      </c>
      <c r="BK232" s="141">
        <f>ROUND(I232*H232,2)</f>
        <v>0</v>
      </c>
      <c r="BL232" s="17" t="s">
        <v>145</v>
      </c>
      <c r="BM232" s="140" t="s">
        <v>390</v>
      </c>
    </row>
    <row r="233" spans="2:65" s="1" customFormat="1" ht="16.5" customHeight="1">
      <c r="B233" s="33"/>
      <c r="C233" s="128" t="s">
        <v>279</v>
      </c>
      <c r="D233" s="128" t="s">
        <v>141</v>
      </c>
      <c r="E233" s="129" t="s">
        <v>391</v>
      </c>
      <c r="F233" s="130" t="s">
        <v>392</v>
      </c>
      <c r="G233" s="131" t="s">
        <v>144</v>
      </c>
      <c r="H233" s="132">
        <v>940.49</v>
      </c>
      <c r="I233" s="133"/>
      <c r="J233" s="134">
        <f>ROUND(I233*H233,2)</f>
        <v>0</v>
      </c>
      <c r="K233" s="135"/>
      <c r="L233" s="33"/>
      <c r="M233" s="136" t="s">
        <v>1</v>
      </c>
      <c r="N233" s="137" t="s">
        <v>47</v>
      </c>
      <c r="P233" s="138">
        <f>O233*H233</f>
        <v>0</v>
      </c>
      <c r="Q233" s="138">
        <v>0</v>
      </c>
      <c r="R233" s="138">
        <f>Q233*H233</f>
        <v>0</v>
      </c>
      <c r="S233" s="138">
        <v>0</v>
      </c>
      <c r="T233" s="139">
        <f>S233*H233</f>
        <v>0</v>
      </c>
      <c r="AR233" s="140" t="s">
        <v>145</v>
      </c>
      <c r="AT233" s="140" t="s">
        <v>141</v>
      </c>
      <c r="AU233" s="140" t="s">
        <v>90</v>
      </c>
      <c r="AY233" s="17" t="s">
        <v>140</v>
      </c>
      <c r="BE233" s="141">
        <f>IF(N233="základní",J233,0)</f>
        <v>0</v>
      </c>
      <c r="BF233" s="141">
        <f>IF(N233="snížená",J233,0)</f>
        <v>0</v>
      </c>
      <c r="BG233" s="141">
        <f>IF(N233="zákl. přenesená",J233,0)</f>
        <v>0</v>
      </c>
      <c r="BH233" s="141">
        <f>IF(N233="sníž. přenesená",J233,0)</f>
        <v>0</v>
      </c>
      <c r="BI233" s="141">
        <f>IF(N233="nulová",J233,0)</f>
        <v>0</v>
      </c>
      <c r="BJ233" s="17" t="s">
        <v>90</v>
      </c>
      <c r="BK233" s="141">
        <f>ROUND(I233*H233,2)</f>
        <v>0</v>
      </c>
      <c r="BL233" s="17" t="s">
        <v>145</v>
      </c>
      <c r="BM233" s="140" t="s">
        <v>393</v>
      </c>
    </row>
    <row r="234" spans="2:65" s="1" customFormat="1" ht="16.5" customHeight="1">
      <c r="B234" s="33"/>
      <c r="C234" s="128" t="s">
        <v>394</v>
      </c>
      <c r="D234" s="128" t="s">
        <v>141</v>
      </c>
      <c r="E234" s="129" t="s">
        <v>395</v>
      </c>
      <c r="F234" s="130" t="s">
        <v>396</v>
      </c>
      <c r="G234" s="131" t="s">
        <v>144</v>
      </c>
      <c r="H234" s="132">
        <v>940.49</v>
      </c>
      <c r="I234" s="133"/>
      <c r="J234" s="134">
        <f>ROUND(I234*H234,2)</f>
        <v>0</v>
      </c>
      <c r="K234" s="135"/>
      <c r="L234" s="33"/>
      <c r="M234" s="136" t="s">
        <v>1</v>
      </c>
      <c r="N234" s="137" t="s">
        <v>47</v>
      </c>
      <c r="P234" s="138">
        <f>O234*H234</f>
        <v>0</v>
      </c>
      <c r="Q234" s="138">
        <v>0</v>
      </c>
      <c r="R234" s="138">
        <f>Q234*H234</f>
        <v>0</v>
      </c>
      <c r="S234" s="138">
        <v>0</v>
      </c>
      <c r="T234" s="139">
        <f>S234*H234</f>
        <v>0</v>
      </c>
      <c r="AR234" s="140" t="s">
        <v>145</v>
      </c>
      <c r="AT234" s="140" t="s">
        <v>141</v>
      </c>
      <c r="AU234" s="140" t="s">
        <v>90</v>
      </c>
      <c r="AY234" s="17" t="s">
        <v>140</v>
      </c>
      <c r="BE234" s="141">
        <f>IF(N234="základní",J234,0)</f>
        <v>0</v>
      </c>
      <c r="BF234" s="141">
        <f>IF(N234="snížená",J234,0)</f>
        <v>0</v>
      </c>
      <c r="BG234" s="141">
        <f>IF(N234="zákl. přenesená",J234,0)</f>
        <v>0</v>
      </c>
      <c r="BH234" s="141">
        <f>IF(N234="sníž. přenesená",J234,0)</f>
        <v>0</v>
      </c>
      <c r="BI234" s="141">
        <f>IF(N234="nulová",J234,0)</f>
        <v>0</v>
      </c>
      <c r="BJ234" s="17" t="s">
        <v>90</v>
      </c>
      <c r="BK234" s="141">
        <f>ROUND(I234*H234,2)</f>
        <v>0</v>
      </c>
      <c r="BL234" s="17" t="s">
        <v>145</v>
      </c>
      <c r="BM234" s="140" t="s">
        <v>397</v>
      </c>
    </row>
    <row r="235" spans="2:65" s="1" customFormat="1" ht="21.75" customHeight="1">
      <c r="B235" s="33"/>
      <c r="C235" s="128" t="s">
        <v>298</v>
      </c>
      <c r="D235" s="128" t="s">
        <v>141</v>
      </c>
      <c r="E235" s="129" t="s">
        <v>398</v>
      </c>
      <c r="F235" s="130" t="s">
        <v>301</v>
      </c>
      <c r="G235" s="131" t="s">
        <v>163</v>
      </c>
      <c r="H235" s="132">
        <v>63.95</v>
      </c>
      <c r="I235" s="133"/>
      <c r="J235" s="134">
        <f>ROUND(I235*H235,2)</f>
        <v>0</v>
      </c>
      <c r="K235" s="135"/>
      <c r="L235" s="33"/>
      <c r="M235" s="136" t="s">
        <v>1</v>
      </c>
      <c r="N235" s="137" t="s">
        <v>47</v>
      </c>
      <c r="P235" s="138">
        <f>O235*H235</f>
        <v>0</v>
      </c>
      <c r="Q235" s="138">
        <v>0</v>
      </c>
      <c r="R235" s="138">
        <f>Q235*H235</f>
        <v>0</v>
      </c>
      <c r="S235" s="138">
        <v>0</v>
      </c>
      <c r="T235" s="139">
        <f>S235*H235</f>
        <v>0</v>
      </c>
      <c r="AR235" s="140" t="s">
        <v>145</v>
      </c>
      <c r="AT235" s="140" t="s">
        <v>141</v>
      </c>
      <c r="AU235" s="140" t="s">
        <v>90</v>
      </c>
      <c r="AY235" s="17" t="s">
        <v>140</v>
      </c>
      <c r="BE235" s="141">
        <f>IF(N235="základní",J235,0)</f>
        <v>0</v>
      </c>
      <c r="BF235" s="141">
        <f>IF(N235="snížená",J235,0)</f>
        <v>0</v>
      </c>
      <c r="BG235" s="141">
        <f>IF(N235="zákl. přenesená",J235,0)</f>
        <v>0</v>
      </c>
      <c r="BH235" s="141">
        <f>IF(N235="sníž. přenesená",J235,0)</f>
        <v>0</v>
      </c>
      <c r="BI235" s="141">
        <f>IF(N235="nulová",J235,0)</f>
        <v>0</v>
      </c>
      <c r="BJ235" s="17" t="s">
        <v>90</v>
      </c>
      <c r="BK235" s="141">
        <f>ROUND(I235*H235,2)</f>
        <v>0</v>
      </c>
      <c r="BL235" s="17" t="s">
        <v>145</v>
      </c>
      <c r="BM235" s="140" t="s">
        <v>399</v>
      </c>
    </row>
    <row r="236" spans="2:65" s="1" customFormat="1" ht="29.25">
      <c r="B236" s="33"/>
      <c r="D236" s="143" t="s">
        <v>179</v>
      </c>
      <c r="F236" s="150" t="s">
        <v>303</v>
      </c>
      <c r="I236" s="151"/>
      <c r="L236" s="33"/>
      <c r="M236" s="152"/>
      <c r="T236" s="57"/>
      <c r="AT236" s="17" t="s">
        <v>179</v>
      </c>
      <c r="AU236" s="17" t="s">
        <v>90</v>
      </c>
    </row>
    <row r="237" spans="2:65" s="1" customFormat="1" ht="16.5" customHeight="1">
      <c r="B237" s="33"/>
      <c r="C237" s="128" t="s">
        <v>400</v>
      </c>
      <c r="D237" s="128" t="s">
        <v>141</v>
      </c>
      <c r="E237" s="129" t="s">
        <v>401</v>
      </c>
      <c r="F237" s="130" t="s">
        <v>402</v>
      </c>
      <c r="G237" s="131" t="s">
        <v>157</v>
      </c>
      <c r="H237" s="132">
        <v>6</v>
      </c>
      <c r="I237" s="133"/>
      <c r="J237" s="134">
        <f>ROUND(I237*H237,2)</f>
        <v>0</v>
      </c>
      <c r="K237" s="135"/>
      <c r="L237" s="33"/>
      <c r="M237" s="136" t="s">
        <v>1</v>
      </c>
      <c r="N237" s="137" t="s">
        <v>47</v>
      </c>
      <c r="P237" s="138">
        <f>O237*H237</f>
        <v>0</v>
      </c>
      <c r="Q237" s="138">
        <v>0</v>
      </c>
      <c r="R237" s="138">
        <f>Q237*H237</f>
        <v>0</v>
      </c>
      <c r="S237" s="138">
        <v>0</v>
      </c>
      <c r="T237" s="139">
        <f>S237*H237</f>
        <v>0</v>
      </c>
      <c r="AR237" s="140" t="s">
        <v>145</v>
      </c>
      <c r="AT237" s="140" t="s">
        <v>141</v>
      </c>
      <c r="AU237" s="140" t="s">
        <v>90</v>
      </c>
      <c r="AY237" s="17" t="s">
        <v>140</v>
      </c>
      <c r="BE237" s="141">
        <f>IF(N237="základní",J237,0)</f>
        <v>0</v>
      </c>
      <c r="BF237" s="141">
        <f>IF(N237="snížená",J237,0)</f>
        <v>0</v>
      </c>
      <c r="BG237" s="141">
        <f>IF(N237="zákl. přenesená",J237,0)</f>
        <v>0</v>
      </c>
      <c r="BH237" s="141">
        <f>IF(N237="sníž. přenesená",J237,0)</f>
        <v>0</v>
      </c>
      <c r="BI237" s="141">
        <f>IF(N237="nulová",J237,0)</f>
        <v>0</v>
      </c>
      <c r="BJ237" s="17" t="s">
        <v>90</v>
      </c>
      <c r="BK237" s="141">
        <f>ROUND(I237*H237,2)</f>
        <v>0</v>
      </c>
      <c r="BL237" s="17" t="s">
        <v>145</v>
      </c>
      <c r="BM237" s="140" t="s">
        <v>403</v>
      </c>
    </row>
    <row r="238" spans="2:65" s="1" customFormat="1" ht="29.25">
      <c r="B238" s="33"/>
      <c r="D238" s="143" t="s">
        <v>179</v>
      </c>
      <c r="F238" s="150" t="s">
        <v>303</v>
      </c>
      <c r="I238" s="151"/>
      <c r="L238" s="33"/>
      <c r="M238" s="152"/>
      <c r="T238" s="57"/>
      <c r="AT238" s="17" t="s">
        <v>179</v>
      </c>
      <c r="AU238" s="17" t="s">
        <v>90</v>
      </c>
    </row>
    <row r="239" spans="2:65" s="1" customFormat="1" ht="16.5" customHeight="1">
      <c r="B239" s="33"/>
      <c r="C239" s="128" t="s">
        <v>302</v>
      </c>
      <c r="D239" s="128" t="s">
        <v>141</v>
      </c>
      <c r="E239" s="129" t="s">
        <v>404</v>
      </c>
      <c r="F239" s="130" t="s">
        <v>405</v>
      </c>
      <c r="G239" s="131" t="s">
        <v>163</v>
      </c>
      <c r="H239" s="132">
        <v>63.95</v>
      </c>
      <c r="I239" s="133"/>
      <c r="J239" s="134">
        <f>ROUND(I239*H239,2)</f>
        <v>0</v>
      </c>
      <c r="K239" s="135"/>
      <c r="L239" s="33"/>
      <c r="M239" s="136" t="s">
        <v>1</v>
      </c>
      <c r="N239" s="137" t="s">
        <v>47</v>
      </c>
      <c r="P239" s="138">
        <f>O239*H239</f>
        <v>0</v>
      </c>
      <c r="Q239" s="138">
        <v>0</v>
      </c>
      <c r="R239" s="138">
        <f>Q239*H239</f>
        <v>0</v>
      </c>
      <c r="S239" s="138">
        <v>0</v>
      </c>
      <c r="T239" s="139">
        <f>S239*H239</f>
        <v>0</v>
      </c>
      <c r="AR239" s="140" t="s">
        <v>145</v>
      </c>
      <c r="AT239" s="140" t="s">
        <v>141</v>
      </c>
      <c r="AU239" s="140" t="s">
        <v>90</v>
      </c>
      <c r="AY239" s="17" t="s">
        <v>140</v>
      </c>
      <c r="BE239" s="141">
        <f>IF(N239="základní",J239,0)</f>
        <v>0</v>
      </c>
      <c r="BF239" s="141">
        <f>IF(N239="snížená",J239,0)</f>
        <v>0</v>
      </c>
      <c r="BG239" s="141">
        <f>IF(N239="zákl. přenesená",J239,0)</f>
        <v>0</v>
      </c>
      <c r="BH239" s="141">
        <f>IF(N239="sníž. přenesená",J239,0)</f>
        <v>0</v>
      </c>
      <c r="BI239" s="141">
        <f>IF(N239="nulová",J239,0)</f>
        <v>0</v>
      </c>
      <c r="BJ239" s="17" t="s">
        <v>90</v>
      </c>
      <c r="BK239" s="141">
        <f>ROUND(I239*H239,2)</f>
        <v>0</v>
      </c>
      <c r="BL239" s="17" t="s">
        <v>145</v>
      </c>
      <c r="BM239" s="140" t="s">
        <v>406</v>
      </c>
    </row>
    <row r="240" spans="2:65" s="1" customFormat="1" ht="29.25">
      <c r="B240" s="33"/>
      <c r="D240" s="143" t="s">
        <v>179</v>
      </c>
      <c r="F240" s="150" t="s">
        <v>303</v>
      </c>
      <c r="I240" s="151"/>
      <c r="L240" s="33"/>
      <c r="M240" s="152"/>
      <c r="T240" s="57"/>
      <c r="AT240" s="17" t="s">
        <v>179</v>
      </c>
      <c r="AU240" s="17" t="s">
        <v>90</v>
      </c>
    </row>
    <row r="241" spans="2:65" s="1" customFormat="1" ht="16.5" customHeight="1">
      <c r="B241" s="33"/>
      <c r="C241" s="128" t="s">
        <v>407</v>
      </c>
      <c r="D241" s="128" t="s">
        <v>141</v>
      </c>
      <c r="E241" s="129" t="s">
        <v>408</v>
      </c>
      <c r="F241" s="130" t="s">
        <v>409</v>
      </c>
      <c r="G241" s="131" t="s">
        <v>163</v>
      </c>
      <c r="H241" s="132">
        <v>63.95</v>
      </c>
      <c r="I241" s="133"/>
      <c r="J241" s="134">
        <f>ROUND(I241*H241,2)</f>
        <v>0</v>
      </c>
      <c r="K241" s="135"/>
      <c r="L241" s="33"/>
      <c r="M241" s="136" t="s">
        <v>1</v>
      </c>
      <c r="N241" s="137" t="s">
        <v>47</v>
      </c>
      <c r="P241" s="138">
        <f>O241*H241</f>
        <v>0</v>
      </c>
      <c r="Q241" s="138">
        <v>0</v>
      </c>
      <c r="R241" s="138">
        <f>Q241*H241</f>
        <v>0</v>
      </c>
      <c r="S241" s="138">
        <v>0</v>
      </c>
      <c r="T241" s="139">
        <f>S241*H241</f>
        <v>0</v>
      </c>
      <c r="AR241" s="140" t="s">
        <v>145</v>
      </c>
      <c r="AT241" s="140" t="s">
        <v>141</v>
      </c>
      <c r="AU241" s="140" t="s">
        <v>90</v>
      </c>
      <c r="AY241" s="17" t="s">
        <v>140</v>
      </c>
      <c r="BE241" s="141">
        <f>IF(N241="základní",J241,0)</f>
        <v>0</v>
      </c>
      <c r="BF241" s="141">
        <f>IF(N241="snížená",J241,0)</f>
        <v>0</v>
      </c>
      <c r="BG241" s="141">
        <f>IF(N241="zákl. přenesená",J241,0)</f>
        <v>0</v>
      </c>
      <c r="BH241" s="141">
        <f>IF(N241="sníž. přenesená",J241,0)</f>
        <v>0</v>
      </c>
      <c r="BI241" s="141">
        <f>IF(N241="nulová",J241,0)</f>
        <v>0</v>
      </c>
      <c r="BJ241" s="17" t="s">
        <v>90</v>
      </c>
      <c r="BK241" s="141">
        <f>ROUND(I241*H241,2)</f>
        <v>0</v>
      </c>
      <c r="BL241" s="17" t="s">
        <v>145</v>
      </c>
      <c r="BM241" s="140" t="s">
        <v>410</v>
      </c>
    </row>
    <row r="242" spans="2:65" s="1" customFormat="1" ht="29.25">
      <c r="B242" s="33"/>
      <c r="D242" s="143" t="s">
        <v>179</v>
      </c>
      <c r="F242" s="150" t="s">
        <v>303</v>
      </c>
      <c r="I242" s="151"/>
      <c r="L242" s="33"/>
      <c r="M242" s="152"/>
      <c r="T242" s="57"/>
      <c r="AT242" s="17" t="s">
        <v>179</v>
      </c>
      <c r="AU242" s="17" t="s">
        <v>90</v>
      </c>
    </row>
    <row r="243" spans="2:65" s="10" customFormat="1" ht="25.9" customHeight="1">
      <c r="B243" s="118"/>
      <c r="D243" s="119" t="s">
        <v>81</v>
      </c>
      <c r="E243" s="120" t="s">
        <v>154</v>
      </c>
      <c r="F243" s="120" t="s">
        <v>411</v>
      </c>
      <c r="I243" s="121"/>
      <c r="J243" s="122">
        <f>BK243</f>
        <v>0</v>
      </c>
      <c r="L243" s="118"/>
      <c r="M243" s="123"/>
      <c r="P243" s="124">
        <f>SUM(P244:P260)</f>
        <v>0</v>
      </c>
      <c r="R243" s="124">
        <f>SUM(R244:R260)</f>
        <v>0</v>
      </c>
      <c r="T243" s="125">
        <f>SUM(T244:T260)</f>
        <v>0</v>
      </c>
      <c r="AR243" s="119" t="s">
        <v>90</v>
      </c>
      <c r="AT243" s="126" t="s">
        <v>81</v>
      </c>
      <c r="AU243" s="126" t="s">
        <v>82</v>
      </c>
      <c r="AY243" s="119" t="s">
        <v>140</v>
      </c>
      <c r="BK243" s="127">
        <f>SUM(BK244:BK260)</f>
        <v>0</v>
      </c>
    </row>
    <row r="244" spans="2:65" s="1" customFormat="1" ht="24.2" customHeight="1">
      <c r="B244" s="33"/>
      <c r="C244" s="128" t="s">
        <v>306</v>
      </c>
      <c r="D244" s="128" t="s">
        <v>141</v>
      </c>
      <c r="E244" s="129" t="s">
        <v>412</v>
      </c>
      <c r="F244" s="130" t="s">
        <v>413</v>
      </c>
      <c r="G244" s="131" t="s">
        <v>144</v>
      </c>
      <c r="H244" s="132">
        <v>207.83</v>
      </c>
      <c r="I244" s="133"/>
      <c r="J244" s="134">
        <f t="shared" ref="J244:J260" si="40">ROUND(I244*H244,2)</f>
        <v>0</v>
      </c>
      <c r="K244" s="135"/>
      <c r="L244" s="33"/>
      <c r="M244" s="136" t="s">
        <v>1</v>
      </c>
      <c r="N244" s="137" t="s">
        <v>47</v>
      </c>
      <c r="P244" s="138">
        <f t="shared" ref="P244:P260" si="41">O244*H244</f>
        <v>0</v>
      </c>
      <c r="Q244" s="138">
        <v>0</v>
      </c>
      <c r="R244" s="138">
        <f t="shared" ref="R244:R260" si="42">Q244*H244</f>
        <v>0</v>
      </c>
      <c r="S244" s="138">
        <v>0</v>
      </c>
      <c r="T244" s="139">
        <f t="shared" ref="T244:T260" si="43">S244*H244</f>
        <v>0</v>
      </c>
      <c r="AR244" s="140" t="s">
        <v>145</v>
      </c>
      <c r="AT244" s="140" t="s">
        <v>141</v>
      </c>
      <c r="AU244" s="140" t="s">
        <v>90</v>
      </c>
      <c r="AY244" s="17" t="s">
        <v>140</v>
      </c>
      <c r="BE244" s="141">
        <f t="shared" ref="BE244:BE260" si="44">IF(N244="základní",J244,0)</f>
        <v>0</v>
      </c>
      <c r="BF244" s="141">
        <f t="shared" ref="BF244:BF260" si="45">IF(N244="snížená",J244,0)</f>
        <v>0</v>
      </c>
      <c r="BG244" s="141">
        <f t="shared" ref="BG244:BG260" si="46">IF(N244="zákl. přenesená",J244,0)</f>
        <v>0</v>
      </c>
      <c r="BH244" s="141">
        <f t="shared" ref="BH244:BH260" si="47">IF(N244="sníž. přenesená",J244,0)</f>
        <v>0</v>
      </c>
      <c r="BI244" s="141">
        <f t="shared" ref="BI244:BI260" si="48">IF(N244="nulová",J244,0)</f>
        <v>0</v>
      </c>
      <c r="BJ244" s="17" t="s">
        <v>90</v>
      </c>
      <c r="BK244" s="141">
        <f t="shared" ref="BK244:BK260" si="49">ROUND(I244*H244,2)</f>
        <v>0</v>
      </c>
      <c r="BL244" s="17" t="s">
        <v>145</v>
      </c>
      <c r="BM244" s="140" t="s">
        <v>414</v>
      </c>
    </row>
    <row r="245" spans="2:65" s="1" customFormat="1" ht="24.2" customHeight="1">
      <c r="B245" s="33"/>
      <c r="C245" s="128" t="s">
        <v>415</v>
      </c>
      <c r="D245" s="128" t="s">
        <v>141</v>
      </c>
      <c r="E245" s="129" t="s">
        <v>416</v>
      </c>
      <c r="F245" s="130" t="s">
        <v>417</v>
      </c>
      <c r="G245" s="131" t="s">
        <v>144</v>
      </c>
      <c r="H245" s="132">
        <v>207.83</v>
      </c>
      <c r="I245" s="133"/>
      <c r="J245" s="134">
        <f t="shared" si="40"/>
        <v>0</v>
      </c>
      <c r="K245" s="135"/>
      <c r="L245" s="33"/>
      <c r="M245" s="136" t="s">
        <v>1</v>
      </c>
      <c r="N245" s="137" t="s">
        <v>47</v>
      </c>
      <c r="P245" s="138">
        <f t="shared" si="41"/>
        <v>0</v>
      </c>
      <c r="Q245" s="138">
        <v>0</v>
      </c>
      <c r="R245" s="138">
        <f t="shared" si="42"/>
        <v>0</v>
      </c>
      <c r="S245" s="138">
        <v>0</v>
      </c>
      <c r="T245" s="139">
        <f t="shared" si="43"/>
        <v>0</v>
      </c>
      <c r="AR245" s="140" t="s">
        <v>145</v>
      </c>
      <c r="AT245" s="140" t="s">
        <v>141</v>
      </c>
      <c r="AU245" s="140" t="s">
        <v>90</v>
      </c>
      <c r="AY245" s="17" t="s">
        <v>140</v>
      </c>
      <c r="BE245" s="141">
        <f t="shared" si="44"/>
        <v>0</v>
      </c>
      <c r="BF245" s="141">
        <f t="shared" si="45"/>
        <v>0</v>
      </c>
      <c r="BG245" s="141">
        <f t="shared" si="46"/>
        <v>0</v>
      </c>
      <c r="BH245" s="141">
        <f t="shared" si="47"/>
        <v>0</v>
      </c>
      <c r="BI245" s="141">
        <f t="shared" si="48"/>
        <v>0</v>
      </c>
      <c r="BJ245" s="17" t="s">
        <v>90</v>
      </c>
      <c r="BK245" s="141">
        <f t="shared" si="49"/>
        <v>0</v>
      </c>
      <c r="BL245" s="17" t="s">
        <v>145</v>
      </c>
      <c r="BM245" s="140" t="s">
        <v>418</v>
      </c>
    </row>
    <row r="246" spans="2:65" s="1" customFormat="1" ht="33" customHeight="1">
      <c r="B246" s="33"/>
      <c r="C246" s="128" t="s">
        <v>309</v>
      </c>
      <c r="D246" s="128" t="s">
        <v>141</v>
      </c>
      <c r="E246" s="129" t="s">
        <v>419</v>
      </c>
      <c r="F246" s="130" t="s">
        <v>420</v>
      </c>
      <c r="G246" s="131" t="s">
        <v>144</v>
      </c>
      <c r="H246" s="132">
        <v>207.83</v>
      </c>
      <c r="I246" s="133"/>
      <c r="J246" s="134">
        <f t="shared" si="40"/>
        <v>0</v>
      </c>
      <c r="K246" s="135"/>
      <c r="L246" s="33"/>
      <c r="M246" s="136" t="s">
        <v>1</v>
      </c>
      <c r="N246" s="137" t="s">
        <v>47</v>
      </c>
      <c r="P246" s="138">
        <f t="shared" si="41"/>
        <v>0</v>
      </c>
      <c r="Q246" s="138">
        <v>0</v>
      </c>
      <c r="R246" s="138">
        <f t="shared" si="42"/>
        <v>0</v>
      </c>
      <c r="S246" s="138">
        <v>0</v>
      </c>
      <c r="T246" s="139">
        <f t="shared" si="43"/>
        <v>0</v>
      </c>
      <c r="AR246" s="140" t="s">
        <v>145</v>
      </c>
      <c r="AT246" s="140" t="s">
        <v>141</v>
      </c>
      <c r="AU246" s="140" t="s">
        <v>90</v>
      </c>
      <c r="AY246" s="17" t="s">
        <v>140</v>
      </c>
      <c r="BE246" s="141">
        <f t="shared" si="44"/>
        <v>0</v>
      </c>
      <c r="BF246" s="141">
        <f t="shared" si="45"/>
        <v>0</v>
      </c>
      <c r="BG246" s="141">
        <f t="shared" si="46"/>
        <v>0</v>
      </c>
      <c r="BH246" s="141">
        <f t="shared" si="47"/>
        <v>0</v>
      </c>
      <c r="BI246" s="141">
        <f t="shared" si="48"/>
        <v>0</v>
      </c>
      <c r="BJ246" s="17" t="s">
        <v>90</v>
      </c>
      <c r="BK246" s="141">
        <f t="shared" si="49"/>
        <v>0</v>
      </c>
      <c r="BL246" s="17" t="s">
        <v>145</v>
      </c>
      <c r="BM246" s="140" t="s">
        <v>421</v>
      </c>
    </row>
    <row r="247" spans="2:65" s="1" customFormat="1" ht="24.2" customHeight="1">
      <c r="B247" s="33"/>
      <c r="C247" s="128" t="s">
        <v>422</v>
      </c>
      <c r="D247" s="128" t="s">
        <v>141</v>
      </c>
      <c r="E247" s="129" t="s">
        <v>423</v>
      </c>
      <c r="F247" s="130" t="s">
        <v>424</v>
      </c>
      <c r="G247" s="131" t="s">
        <v>144</v>
      </c>
      <c r="H247" s="132">
        <v>207.83</v>
      </c>
      <c r="I247" s="133"/>
      <c r="J247" s="134">
        <f t="shared" si="40"/>
        <v>0</v>
      </c>
      <c r="K247" s="135"/>
      <c r="L247" s="33"/>
      <c r="M247" s="136" t="s">
        <v>1</v>
      </c>
      <c r="N247" s="137" t="s">
        <v>47</v>
      </c>
      <c r="P247" s="138">
        <f t="shared" si="41"/>
        <v>0</v>
      </c>
      <c r="Q247" s="138">
        <v>0</v>
      </c>
      <c r="R247" s="138">
        <f t="shared" si="42"/>
        <v>0</v>
      </c>
      <c r="S247" s="138">
        <v>0</v>
      </c>
      <c r="T247" s="139">
        <f t="shared" si="43"/>
        <v>0</v>
      </c>
      <c r="AR247" s="140" t="s">
        <v>145</v>
      </c>
      <c r="AT247" s="140" t="s">
        <v>141</v>
      </c>
      <c r="AU247" s="140" t="s">
        <v>90</v>
      </c>
      <c r="AY247" s="17" t="s">
        <v>140</v>
      </c>
      <c r="BE247" s="141">
        <f t="shared" si="44"/>
        <v>0</v>
      </c>
      <c r="BF247" s="141">
        <f t="shared" si="45"/>
        <v>0</v>
      </c>
      <c r="BG247" s="141">
        <f t="shared" si="46"/>
        <v>0</v>
      </c>
      <c r="BH247" s="141">
        <f t="shared" si="47"/>
        <v>0</v>
      </c>
      <c r="BI247" s="141">
        <f t="shared" si="48"/>
        <v>0</v>
      </c>
      <c r="BJ247" s="17" t="s">
        <v>90</v>
      </c>
      <c r="BK247" s="141">
        <f t="shared" si="49"/>
        <v>0</v>
      </c>
      <c r="BL247" s="17" t="s">
        <v>145</v>
      </c>
      <c r="BM247" s="140" t="s">
        <v>425</v>
      </c>
    </row>
    <row r="248" spans="2:65" s="1" customFormat="1" ht="24.2" customHeight="1">
      <c r="B248" s="33"/>
      <c r="C248" s="128" t="s">
        <v>312</v>
      </c>
      <c r="D248" s="128" t="s">
        <v>141</v>
      </c>
      <c r="E248" s="129" t="s">
        <v>426</v>
      </c>
      <c r="F248" s="130" t="s">
        <v>427</v>
      </c>
      <c r="G248" s="131" t="s">
        <v>144</v>
      </c>
      <c r="H248" s="132">
        <v>207.83</v>
      </c>
      <c r="I248" s="133"/>
      <c r="J248" s="134">
        <f t="shared" si="40"/>
        <v>0</v>
      </c>
      <c r="K248" s="135"/>
      <c r="L248" s="33"/>
      <c r="M248" s="136" t="s">
        <v>1</v>
      </c>
      <c r="N248" s="137" t="s">
        <v>47</v>
      </c>
      <c r="P248" s="138">
        <f t="shared" si="41"/>
        <v>0</v>
      </c>
      <c r="Q248" s="138">
        <v>0</v>
      </c>
      <c r="R248" s="138">
        <f t="shared" si="42"/>
        <v>0</v>
      </c>
      <c r="S248" s="138">
        <v>0</v>
      </c>
      <c r="T248" s="139">
        <f t="shared" si="43"/>
        <v>0</v>
      </c>
      <c r="AR248" s="140" t="s">
        <v>145</v>
      </c>
      <c r="AT248" s="140" t="s">
        <v>141</v>
      </c>
      <c r="AU248" s="140" t="s">
        <v>90</v>
      </c>
      <c r="AY248" s="17" t="s">
        <v>140</v>
      </c>
      <c r="BE248" s="141">
        <f t="shared" si="44"/>
        <v>0</v>
      </c>
      <c r="BF248" s="141">
        <f t="shared" si="45"/>
        <v>0</v>
      </c>
      <c r="BG248" s="141">
        <f t="shared" si="46"/>
        <v>0</v>
      </c>
      <c r="BH248" s="141">
        <f t="shared" si="47"/>
        <v>0</v>
      </c>
      <c r="BI248" s="141">
        <f t="shared" si="48"/>
        <v>0</v>
      </c>
      <c r="BJ248" s="17" t="s">
        <v>90</v>
      </c>
      <c r="BK248" s="141">
        <f t="shared" si="49"/>
        <v>0</v>
      </c>
      <c r="BL248" s="17" t="s">
        <v>145</v>
      </c>
      <c r="BM248" s="140" t="s">
        <v>428</v>
      </c>
    </row>
    <row r="249" spans="2:65" s="1" customFormat="1" ht="24.2" customHeight="1">
      <c r="B249" s="33"/>
      <c r="C249" s="128" t="s">
        <v>429</v>
      </c>
      <c r="D249" s="128" t="s">
        <v>141</v>
      </c>
      <c r="E249" s="129" t="s">
        <v>430</v>
      </c>
      <c r="F249" s="130" t="s">
        <v>431</v>
      </c>
      <c r="G249" s="131" t="s">
        <v>144</v>
      </c>
      <c r="H249" s="132">
        <v>207.83</v>
      </c>
      <c r="I249" s="133"/>
      <c r="J249" s="134">
        <f t="shared" si="40"/>
        <v>0</v>
      </c>
      <c r="K249" s="135"/>
      <c r="L249" s="33"/>
      <c r="M249" s="136" t="s">
        <v>1</v>
      </c>
      <c r="N249" s="137" t="s">
        <v>47</v>
      </c>
      <c r="P249" s="138">
        <f t="shared" si="41"/>
        <v>0</v>
      </c>
      <c r="Q249" s="138">
        <v>0</v>
      </c>
      <c r="R249" s="138">
        <f t="shared" si="42"/>
        <v>0</v>
      </c>
      <c r="S249" s="138">
        <v>0</v>
      </c>
      <c r="T249" s="139">
        <f t="shared" si="43"/>
        <v>0</v>
      </c>
      <c r="AR249" s="140" t="s">
        <v>145</v>
      </c>
      <c r="AT249" s="140" t="s">
        <v>141</v>
      </c>
      <c r="AU249" s="140" t="s">
        <v>90</v>
      </c>
      <c r="AY249" s="17" t="s">
        <v>140</v>
      </c>
      <c r="BE249" s="141">
        <f t="shared" si="44"/>
        <v>0</v>
      </c>
      <c r="BF249" s="141">
        <f t="shared" si="45"/>
        <v>0</v>
      </c>
      <c r="BG249" s="141">
        <f t="shared" si="46"/>
        <v>0</v>
      </c>
      <c r="BH249" s="141">
        <f t="shared" si="47"/>
        <v>0</v>
      </c>
      <c r="BI249" s="141">
        <f t="shared" si="48"/>
        <v>0</v>
      </c>
      <c r="BJ249" s="17" t="s">
        <v>90</v>
      </c>
      <c r="BK249" s="141">
        <f t="shared" si="49"/>
        <v>0</v>
      </c>
      <c r="BL249" s="17" t="s">
        <v>145</v>
      </c>
      <c r="BM249" s="140" t="s">
        <v>432</v>
      </c>
    </row>
    <row r="250" spans="2:65" s="1" customFormat="1" ht="24.2" customHeight="1">
      <c r="B250" s="33"/>
      <c r="C250" s="128" t="s">
        <v>316</v>
      </c>
      <c r="D250" s="128" t="s">
        <v>141</v>
      </c>
      <c r="E250" s="129" t="s">
        <v>433</v>
      </c>
      <c r="F250" s="130" t="s">
        <v>434</v>
      </c>
      <c r="G250" s="131" t="s">
        <v>144</v>
      </c>
      <c r="H250" s="132">
        <v>207.83</v>
      </c>
      <c r="I250" s="133"/>
      <c r="J250" s="134">
        <f t="shared" si="40"/>
        <v>0</v>
      </c>
      <c r="K250" s="135"/>
      <c r="L250" s="33"/>
      <c r="M250" s="136" t="s">
        <v>1</v>
      </c>
      <c r="N250" s="137" t="s">
        <v>47</v>
      </c>
      <c r="P250" s="138">
        <f t="shared" si="41"/>
        <v>0</v>
      </c>
      <c r="Q250" s="138">
        <v>0</v>
      </c>
      <c r="R250" s="138">
        <f t="shared" si="42"/>
        <v>0</v>
      </c>
      <c r="S250" s="138">
        <v>0</v>
      </c>
      <c r="T250" s="139">
        <f t="shared" si="43"/>
        <v>0</v>
      </c>
      <c r="AR250" s="140" t="s">
        <v>145</v>
      </c>
      <c r="AT250" s="140" t="s">
        <v>141</v>
      </c>
      <c r="AU250" s="140" t="s">
        <v>90</v>
      </c>
      <c r="AY250" s="17" t="s">
        <v>140</v>
      </c>
      <c r="BE250" s="141">
        <f t="shared" si="44"/>
        <v>0</v>
      </c>
      <c r="BF250" s="141">
        <f t="shared" si="45"/>
        <v>0</v>
      </c>
      <c r="BG250" s="141">
        <f t="shared" si="46"/>
        <v>0</v>
      </c>
      <c r="BH250" s="141">
        <f t="shared" si="47"/>
        <v>0</v>
      </c>
      <c r="BI250" s="141">
        <f t="shared" si="48"/>
        <v>0</v>
      </c>
      <c r="BJ250" s="17" t="s">
        <v>90</v>
      </c>
      <c r="BK250" s="141">
        <f t="shared" si="49"/>
        <v>0</v>
      </c>
      <c r="BL250" s="17" t="s">
        <v>145</v>
      </c>
      <c r="BM250" s="140" t="s">
        <v>435</v>
      </c>
    </row>
    <row r="251" spans="2:65" s="1" customFormat="1" ht="24.2" customHeight="1">
      <c r="B251" s="33"/>
      <c r="C251" s="128" t="s">
        <v>436</v>
      </c>
      <c r="D251" s="128" t="s">
        <v>141</v>
      </c>
      <c r="E251" s="129" t="s">
        <v>437</v>
      </c>
      <c r="F251" s="130" t="s">
        <v>438</v>
      </c>
      <c r="G251" s="131" t="s">
        <v>144</v>
      </c>
      <c r="H251" s="132">
        <v>207.83</v>
      </c>
      <c r="I251" s="133"/>
      <c r="J251" s="134">
        <f t="shared" si="40"/>
        <v>0</v>
      </c>
      <c r="K251" s="135"/>
      <c r="L251" s="33"/>
      <c r="M251" s="136" t="s">
        <v>1</v>
      </c>
      <c r="N251" s="137" t="s">
        <v>47</v>
      </c>
      <c r="P251" s="138">
        <f t="shared" si="41"/>
        <v>0</v>
      </c>
      <c r="Q251" s="138">
        <v>0</v>
      </c>
      <c r="R251" s="138">
        <f t="shared" si="42"/>
        <v>0</v>
      </c>
      <c r="S251" s="138">
        <v>0</v>
      </c>
      <c r="T251" s="139">
        <f t="shared" si="43"/>
        <v>0</v>
      </c>
      <c r="AR251" s="140" t="s">
        <v>145</v>
      </c>
      <c r="AT251" s="140" t="s">
        <v>141</v>
      </c>
      <c r="AU251" s="140" t="s">
        <v>90</v>
      </c>
      <c r="AY251" s="17" t="s">
        <v>140</v>
      </c>
      <c r="BE251" s="141">
        <f t="shared" si="44"/>
        <v>0</v>
      </c>
      <c r="BF251" s="141">
        <f t="shared" si="45"/>
        <v>0</v>
      </c>
      <c r="BG251" s="141">
        <f t="shared" si="46"/>
        <v>0</v>
      </c>
      <c r="BH251" s="141">
        <f t="shared" si="47"/>
        <v>0</v>
      </c>
      <c r="BI251" s="141">
        <f t="shared" si="48"/>
        <v>0</v>
      </c>
      <c r="BJ251" s="17" t="s">
        <v>90</v>
      </c>
      <c r="BK251" s="141">
        <f t="shared" si="49"/>
        <v>0</v>
      </c>
      <c r="BL251" s="17" t="s">
        <v>145</v>
      </c>
      <c r="BM251" s="140" t="s">
        <v>439</v>
      </c>
    </row>
    <row r="252" spans="2:65" s="1" customFormat="1" ht="24.2" customHeight="1">
      <c r="B252" s="33"/>
      <c r="C252" s="128" t="s">
        <v>319</v>
      </c>
      <c r="D252" s="128" t="s">
        <v>141</v>
      </c>
      <c r="E252" s="129" t="s">
        <v>440</v>
      </c>
      <c r="F252" s="130" t="s">
        <v>441</v>
      </c>
      <c r="G252" s="131" t="s">
        <v>150</v>
      </c>
      <c r="H252" s="132">
        <v>47.2</v>
      </c>
      <c r="I252" s="133"/>
      <c r="J252" s="134">
        <f t="shared" si="40"/>
        <v>0</v>
      </c>
      <c r="K252" s="135"/>
      <c r="L252" s="33"/>
      <c r="M252" s="136" t="s">
        <v>1</v>
      </c>
      <c r="N252" s="137" t="s">
        <v>47</v>
      </c>
      <c r="P252" s="138">
        <f t="shared" si="41"/>
        <v>0</v>
      </c>
      <c r="Q252" s="138">
        <v>0</v>
      </c>
      <c r="R252" s="138">
        <f t="shared" si="42"/>
        <v>0</v>
      </c>
      <c r="S252" s="138">
        <v>0</v>
      </c>
      <c r="T252" s="139">
        <f t="shared" si="43"/>
        <v>0</v>
      </c>
      <c r="AR252" s="140" t="s">
        <v>145</v>
      </c>
      <c r="AT252" s="140" t="s">
        <v>141</v>
      </c>
      <c r="AU252" s="140" t="s">
        <v>90</v>
      </c>
      <c r="AY252" s="17" t="s">
        <v>140</v>
      </c>
      <c r="BE252" s="141">
        <f t="shared" si="44"/>
        <v>0</v>
      </c>
      <c r="BF252" s="141">
        <f t="shared" si="45"/>
        <v>0</v>
      </c>
      <c r="BG252" s="141">
        <f t="shared" si="46"/>
        <v>0</v>
      </c>
      <c r="BH252" s="141">
        <f t="shared" si="47"/>
        <v>0</v>
      </c>
      <c r="BI252" s="141">
        <f t="shared" si="48"/>
        <v>0</v>
      </c>
      <c r="BJ252" s="17" t="s">
        <v>90</v>
      </c>
      <c r="BK252" s="141">
        <f t="shared" si="49"/>
        <v>0</v>
      </c>
      <c r="BL252" s="17" t="s">
        <v>145</v>
      </c>
      <c r="BM252" s="140" t="s">
        <v>442</v>
      </c>
    </row>
    <row r="253" spans="2:65" s="1" customFormat="1" ht="24.2" customHeight="1">
      <c r="B253" s="33"/>
      <c r="C253" s="128" t="s">
        <v>443</v>
      </c>
      <c r="D253" s="128" t="s">
        <v>141</v>
      </c>
      <c r="E253" s="129" t="s">
        <v>444</v>
      </c>
      <c r="F253" s="130" t="s">
        <v>445</v>
      </c>
      <c r="G253" s="131" t="s">
        <v>150</v>
      </c>
      <c r="H253" s="132">
        <v>47.2</v>
      </c>
      <c r="I253" s="133"/>
      <c r="J253" s="134">
        <f t="shared" si="40"/>
        <v>0</v>
      </c>
      <c r="K253" s="135"/>
      <c r="L253" s="33"/>
      <c r="M253" s="136" t="s">
        <v>1</v>
      </c>
      <c r="N253" s="137" t="s">
        <v>47</v>
      </c>
      <c r="P253" s="138">
        <f t="shared" si="41"/>
        <v>0</v>
      </c>
      <c r="Q253" s="138">
        <v>0</v>
      </c>
      <c r="R253" s="138">
        <f t="shared" si="42"/>
        <v>0</v>
      </c>
      <c r="S253" s="138">
        <v>0</v>
      </c>
      <c r="T253" s="139">
        <f t="shared" si="43"/>
        <v>0</v>
      </c>
      <c r="AR253" s="140" t="s">
        <v>145</v>
      </c>
      <c r="AT253" s="140" t="s">
        <v>141</v>
      </c>
      <c r="AU253" s="140" t="s">
        <v>90</v>
      </c>
      <c r="AY253" s="17" t="s">
        <v>140</v>
      </c>
      <c r="BE253" s="141">
        <f t="shared" si="44"/>
        <v>0</v>
      </c>
      <c r="BF253" s="141">
        <f t="shared" si="45"/>
        <v>0</v>
      </c>
      <c r="BG253" s="141">
        <f t="shared" si="46"/>
        <v>0</v>
      </c>
      <c r="BH253" s="141">
        <f t="shared" si="47"/>
        <v>0</v>
      </c>
      <c r="BI253" s="141">
        <f t="shared" si="48"/>
        <v>0</v>
      </c>
      <c r="BJ253" s="17" t="s">
        <v>90</v>
      </c>
      <c r="BK253" s="141">
        <f t="shared" si="49"/>
        <v>0</v>
      </c>
      <c r="BL253" s="17" t="s">
        <v>145</v>
      </c>
      <c r="BM253" s="140" t="s">
        <v>446</v>
      </c>
    </row>
    <row r="254" spans="2:65" s="1" customFormat="1" ht="24.2" customHeight="1">
      <c r="B254" s="33"/>
      <c r="C254" s="128" t="s">
        <v>323</v>
      </c>
      <c r="D254" s="128" t="s">
        <v>141</v>
      </c>
      <c r="E254" s="129" t="s">
        <v>447</v>
      </c>
      <c r="F254" s="130" t="s">
        <v>448</v>
      </c>
      <c r="G254" s="131" t="s">
        <v>144</v>
      </c>
      <c r="H254" s="132">
        <v>47.97</v>
      </c>
      <c r="I254" s="133"/>
      <c r="J254" s="134">
        <f t="shared" si="40"/>
        <v>0</v>
      </c>
      <c r="K254" s="135"/>
      <c r="L254" s="33"/>
      <c r="M254" s="136" t="s">
        <v>1</v>
      </c>
      <c r="N254" s="137" t="s">
        <v>47</v>
      </c>
      <c r="P254" s="138">
        <f t="shared" si="41"/>
        <v>0</v>
      </c>
      <c r="Q254" s="138">
        <v>0</v>
      </c>
      <c r="R254" s="138">
        <f t="shared" si="42"/>
        <v>0</v>
      </c>
      <c r="S254" s="138">
        <v>0</v>
      </c>
      <c r="T254" s="139">
        <f t="shared" si="43"/>
        <v>0</v>
      </c>
      <c r="AR254" s="140" t="s">
        <v>145</v>
      </c>
      <c r="AT254" s="140" t="s">
        <v>141</v>
      </c>
      <c r="AU254" s="140" t="s">
        <v>90</v>
      </c>
      <c r="AY254" s="17" t="s">
        <v>140</v>
      </c>
      <c r="BE254" s="141">
        <f t="shared" si="44"/>
        <v>0</v>
      </c>
      <c r="BF254" s="141">
        <f t="shared" si="45"/>
        <v>0</v>
      </c>
      <c r="BG254" s="141">
        <f t="shared" si="46"/>
        <v>0</v>
      </c>
      <c r="BH254" s="141">
        <f t="shared" si="47"/>
        <v>0</v>
      </c>
      <c r="BI254" s="141">
        <f t="shared" si="48"/>
        <v>0</v>
      </c>
      <c r="BJ254" s="17" t="s">
        <v>90</v>
      </c>
      <c r="BK254" s="141">
        <f t="shared" si="49"/>
        <v>0</v>
      </c>
      <c r="BL254" s="17" t="s">
        <v>145</v>
      </c>
      <c r="BM254" s="140" t="s">
        <v>449</v>
      </c>
    </row>
    <row r="255" spans="2:65" s="1" customFormat="1" ht="24.2" customHeight="1">
      <c r="B255" s="33"/>
      <c r="C255" s="128" t="s">
        <v>450</v>
      </c>
      <c r="D255" s="128" t="s">
        <v>141</v>
      </c>
      <c r="E255" s="129" t="s">
        <v>451</v>
      </c>
      <c r="F255" s="130" t="s">
        <v>452</v>
      </c>
      <c r="G255" s="131" t="s">
        <v>144</v>
      </c>
      <c r="H255" s="132">
        <v>47.97</v>
      </c>
      <c r="I255" s="133"/>
      <c r="J255" s="134">
        <f t="shared" si="40"/>
        <v>0</v>
      </c>
      <c r="K255" s="135"/>
      <c r="L255" s="33"/>
      <c r="M255" s="136" t="s">
        <v>1</v>
      </c>
      <c r="N255" s="137" t="s">
        <v>47</v>
      </c>
      <c r="P255" s="138">
        <f t="shared" si="41"/>
        <v>0</v>
      </c>
      <c r="Q255" s="138">
        <v>0</v>
      </c>
      <c r="R255" s="138">
        <f t="shared" si="42"/>
        <v>0</v>
      </c>
      <c r="S255" s="138">
        <v>0</v>
      </c>
      <c r="T255" s="139">
        <f t="shared" si="43"/>
        <v>0</v>
      </c>
      <c r="AR255" s="140" t="s">
        <v>145</v>
      </c>
      <c r="AT255" s="140" t="s">
        <v>141</v>
      </c>
      <c r="AU255" s="140" t="s">
        <v>90</v>
      </c>
      <c r="AY255" s="17" t="s">
        <v>140</v>
      </c>
      <c r="BE255" s="141">
        <f t="shared" si="44"/>
        <v>0</v>
      </c>
      <c r="BF255" s="141">
        <f t="shared" si="45"/>
        <v>0</v>
      </c>
      <c r="BG255" s="141">
        <f t="shared" si="46"/>
        <v>0</v>
      </c>
      <c r="BH255" s="141">
        <f t="shared" si="47"/>
        <v>0</v>
      </c>
      <c r="BI255" s="141">
        <f t="shared" si="48"/>
        <v>0</v>
      </c>
      <c r="BJ255" s="17" t="s">
        <v>90</v>
      </c>
      <c r="BK255" s="141">
        <f t="shared" si="49"/>
        <v>0</v>
      </c>
      <c r="BL255" s="17" t="s">
        <v>145</v>
      </c>
      <c r="BM255" s="140" t="s">
        <v>453</v>
      </c>
    </row>
    <row r="256" spans="2:65" s="1" customFormat="1" ht="33" customHeight="1">
      <c r="B256" s="33"/>
      <c r="C256" s="128" t="s">
        <v>326</v>
      </c>
      <c r="D256" s="128" t="s">
        <v>141</v>
      </c>
      <c r="E256" s="129" t="s">
        <v>454</v>
      </c>
      <c r="F256" s="130" t="s">
        <v>455</v>
      </c>
      <c r="G256" s="131" t="s">
        <v>144</v>
      </c>
      <c r="H256" s="132">
        <v>47.97</v>
      </c>
      <c r="I256" s="133"/>
      <c r="J256" s="134">
        <f t="shared" si="40"/>
        <v>0</v>
      </c>
      <c r="K256" s="135"/>
      <c r="L256" s="33"/>
      <c r="M256" s="136" t="s">
        <v>1</v>
      </c>
      <c r="N256" s="137" t="s">
        <v>47</v>
      </c>
      <c r="P256" s="138">
        <f t="shared" si="41"/>
        <v>0</v>
      </c>
      <c r="Q256" s="138">
        <v>0</v>
      </c>
      <c r="R256" s="138">
        <f t="shared" si="42"/>
        <v>0</v>
      </c>
      <c r="S256" s="138">
        <v>0</v>
      </c>
      <c r="T256" s="139">
        <f t="shared" si="43"/>
        <v>0</v>
      </c>
      <c r="AR256" s="140" t="s">
        <v>145</v>
      </c>
      <c r="AT256" s="140" t="s">
        <v>141</v>
      </c>
      <c r="AU256" s="140" t="s">
        <v>90</v>
      </c>
      <c r="AY256" s="17" t="s">
        <v>140</v>
      </c>
      <c r="BE256" s="141">
        <f t="shared" si="44"/>
        <v>0</v>
      </c>
      <c r="BF256" s="141">
        <f t="shared" si="45"/>
        <v>0</v>
      </c>
      <c r="BG256" s="141">
        <f t="shared" si="46"/>
        <v>0</v>
      </c>
      <c r="BH256" s="141">
        <f t="shared" si="47"/>
        <v>0</v>
      </c>
      <c r="BI256" s="141">
        <f t="shared" si="48"/>
        <v>0</v>
      </c>
      <c r="BJ256" s="17" t="s">
        <v>90</v>
      </c>
      <c r="BK256" s="141">
        <f t="shared" si="49"/>
        <v>0</v>
      </c>
      <c r="BL256" s="17" t="s">
        <v>145</v>
      </c>
      <c r="BM256" s="140" t="s">
        <v>456</v>
      </c>
    </row>
    <row r="257" spans="2:65" s="1" customFormat="1" ht="33" customHeight="1">
      <c r="B257" s="33"/>
      <c r="C257" s="128" t="s">
        <v>457</v>
      </c>
      <c r="D257" s="128" t="s">
        <v>141</v>
      </c>
      <c r="E257" s="129" t="s">
        <v>458</v>
      </c>
      <c r="F257" s="130" t="s">
        <v>459</v>
      </c>
      <c r="G257" s="131" t="s">
        <v>144</v>
      </c>
      <c r="H257" s="132">
        <v>47.97</v>
      </c>
      <c r="I257" s="133"/>
      <c r="J257" s="134">
        <f t="shared" si="40"/>
        <v>0</v>
      </c>
      <c r="K257" s="135"/>
      <c r="L257" s="33"/>
      <c r="M257" s="136" t="s">
        <v>1</v>
      </c>
      <c r="N257" s="137" t="s">
        <v>47</v>
      </c>
      <c r="P257" s="138">
        <f t="shared" si="41"/>
        <v>0</v>
      </c>
      <c r="Q257" s="138">
        <v>0</v>
      </c>
      <c r="R257" s="138">
        <f t="shared" si="42"/>
        <v>0</v>
      </c>
      <c r="S257" s="138">
        <v>0</v>
      </c>
      <c r="T257" s="139">
        <f t="shared" si="43"/>
        <v>0</v>
      </c>
      <c r="AR257" s="140" t="s">
        <v>145</v>
      </c>
      <c r="AT257" s="140" t="s">
        <v>141</v>
      </c>
      <c r="AU257" s="140" t="s">
        <v>90</v>
      </c>
      <c r="AY257" s="17" t="s">
        <v>140</v>
      </c>
      <c r="BE257" s="141">
        <f t="shared" si="44"/>
        <v>0</v>
      </c>
      <c r="BF257" s="141">
        <f t="shared" si="45"/>
        <v>0</v>
      </c>
      <c r="BG257" s="141">
        <f t="shared" si="46"/>
        <v>0</v>
      </c>
      <c r="BH257" s="141">
        <f t="shared" si="47"/>
        <v>0</v>
      </c>
      <c r="BI257" s="141">
        <f t="shared" si="48"/>
        <v>0</v>
      </c>
      <c r="BJ257" s="17" t="s">
        <v>90</v>
      </c>
      <c r="BK257" s="141">
        <f t="shared" si="49"/>
        <v>0</v>
      </c>
      <c r="BL257" s="17" t="s">
        <v>145</v>
      </c>
      <c r="BM257" s="140" t="s">
        <v>460</v>
      </c>
    </row>
    <row r="258" spans="2:65" s="1" customFormat="1" ht="16.5" customHeight="1">
      <c r="B258" s="33"/>
      <c r="C258" s="128" t="s">
        <v>330</v>
      </c>
      <c r="D258" s="128" t="s">
        <v>141</v>
      </c>
      <c r="E258" s="129" t="s">
        <v>461</v>
      </c>
      <c r="F258" s="130" t="s">
        <v>462</v>
      </c>
      <c r="G258" s="131" t="s">
        <v>144</v>
      </c>
      <c r="H258" s="132">
        <v>47.97</v>
      </c>
      <c r="I258" s="133"/>
      <c r="J258" s="134">
        <f t="shared" si="40"/>
        <v>0</v>
      </c>
      <c r="K258" s="135"/>
      <c r="L258" s="33"/>
      <c r="M258" s="136" t="s">
        <v>1</v>
      </c>
      <c r="N258" s="137" t="s">
        <v>47</v>
      </c>
      <c r="P258" s="138">
        <f t="shared" si="41"/>
        <v>0</v>
      </c>
      <c r="Q258" s="138">
        <v>0</v>
      </c>
      <c r="R258" s="138">
        <f t="shared" si="42"/>
        <v>0</v>
      </c>
      <c r="S258" s="138">
        <v>0</v>
      </c>
      <c r="T258" s="139">
        <f t="shared" si="43"/>
        <v>0</v>
      </c>
      <c r="AR258" s="140" t="s">
        <v>145</v>
      </c>
      <c r="AT258" s="140" t="s">
        <v>141</v>
      </c>
      <c r="AU258" s="140" t="s">
        <v>90</v>
      </c>
      <c r="AY258" s="17" t="s">
        <v>140</v>
      </c>
      <c r="BE258" s="141">
        <f t="shared" si="44"/>
        <v>0</v>
      </c>
      <c r="BF258" s="141">
        <f t="shared" si="45"/>
        <v>0</v>
      </c>
      <c r="BG258" s="141">
        <f t="shared" si="46"/>
        <v>0</v>
      </c>
      <c r="BH258" s="141">
        <f t="shared" si="47"/>
        <v>0</v>
      </c>
      <c r="BI258" s="141">
        <f t="shared" si="48"/>
        <v>0</v>
      </c>
      <c r="BJ258" s="17" t="s">
        <v>90</v>
      </c>
      <c r="BK258" s="141">
        <f t="shared" si="49"/>
        <v>0</v>
      </c>
      <c r="BL258" s="17" t="s">
        <v>145</v>
      </c>
      <c r="BM258" s="140" t="s">
        <v>463</v>
      </c>
    </row>
    <row r="259" spans="2:65" s="1" customFormat="1" ht="16.5" customHeight="1">
      <c r="B259" s="33"/>
      <c r="C259" s="128" t="s">
        <v>464</v>
      </c>
      <c r="D259" s="128" t="s">
        <v>141</v>
      </c>
      <c r="E259" s="129" t="s">
        <v>465</v>
      </c>
      <c r="F259" s="130" t="s">
        <v>466</v>
      </c>
      <c r="G259" s="131" t="s">
        <v>144</v>
      </c>
      <c r="H259" s="132">
        <v>47.97</v>
      </c>
      <c r="I259" s="133"/>
      <c r="J259" s="134">
        <f t="shared" si="40"/>
        <v>0</v>
      </c>
      <c r="K259" s="135"/>
      <c r="L259" s="33"/>
      <c r="M259" s="136" t="s">
        <v>1</v>
      </c>
      <c r="N259" s="137" t="s">
        <v>47</v>
      </c>
      <c r="P259" s="138">
        <f t="shared" si="41"/>
        <v>0</v>
      </c>
      <c r="Q259" s="138">
        <v>0</v>
      </c>
      <c r="R259" s="138">
        <f t="shared" si="42"/>
        <v>0</v>
      </c>
      <c r="S259" s="138">
        <v>0</v>
      </c>
      <c r="T259" s="139">
        <f t="shared" si="43"/>
        <v>0</v>
      </c>
      <c r="AR259" s="140" t="s">
        <v>145</v>
      </c>
      <c r="AT259" s="140" t="s">
        <v>141</v>
      </c>
      <c r="AU259" s="140" t="s">
        <v>90</v>
      </c>
      <c r="AY259" s="17" t="s">
        <v>140</v>
      </c>
      <c r="BE259" s="141">
        <f t="shared" si="44"/>
        <v>0</v>
      </c>
      <c r="BF259" s="141">
        <f t="shared" si="45"/>
        <v>0</v>
      </c>
      <c r="BG259" s="141">
        <f t="shared" si="46"/>
        <v>0</v>
      </c>
      <c r="BH259" s="141">
        <f t="shared" si="47"/>
        <v>0</v>
      </c>
      <c r="BI259" s="141">
        <f t="shared" si="48"/>
        <v>0</v>
      </c>
      <c r="BJ259" s="17" t="s">
        <v>90</v>
      </c>
      <c r="BK259" s="141">
        <f t="shared" si="49"/>
        <v>0</v>
      </c>
      <c r="BL259" s="17" t="s">
        <v>145</v>
      </c>
      <c r="BM259" s="140" t="s">
        <v>467</v>
      </c>
    </row>
    <row r="260" spans="2:65" s="1" customFormat="1" ht="16.5" customHeight="1">
      <c r="B260" s="33"/>
      <c r="C260" s="128" t="s">
        <v>333</v>
      </c>
      <c r="D260" s="128" t="s">
        <v>141</v>
      </c>
      <c r="E260" s="129" t="s">
        <v>468</v>
      </c>
      <c r="F260" s="130" t="s">
        <v>469</v>
      </c>
      <c r="G260" s="131" t="s">
        <v>278</v>
      </c>
      <c r="H260" s="159"/>
      <c r="I260" s="133"/>
      <c r="J260" s="134">
        <f t="shared" si="40"/>
        <v>0</v>
      </c>
      <c r="K260" s="135"/>
      <c r="L260" s="33"/>
      <c r="M260" s="136" t="s">
        <v>1</v>
      </c>
      <c r="N260" s="137" t="s">
        <v>47</v>
      </c>
      <c r="P260" s="138">
        <f t="shared" si="41"/>
        <v>0</v>
      </c>
      <c r="Q260" s="138">
        <v>0</v>
      </c>
      <c r="R260" s="138">
        <f t="shared" si="42"/>
        <v>0</v>
      </c>
      <c r="S260" s="138">
        <v>0</v>
      </c>
      <c r="T260" s="139">
        <f t="shared" si="43"/>
        <v>0</v>
      </c>
      <c r="AR260" s="140" t="s">
        <v>145</v>
      </c>
      <c r="AT260" s="140" t="s">
        <v>141</v>
      </c>
      <c r="AU260" s="140" t="s">
        <v>90</v>
      </c>
      <c r="AY260" s="17" t="s">
        <v>140</v>
      </c>
      <c r="BE260" s="141">
        <f t="shared" si="44"/>
        <v>0</v>
      </c>
      <c r="BF260" s="141">
        <f t="shared" si="45"/>
        <v>0</v>
      </c>
      <c r="BG260" s="141">
        <f t="shared" si="46"/>
        <v>0</v>
      </c>
      <c r="BH260" s="141">
        <f t="shared" si="47"/>
        <v>0</v>
      </c>
      <c r="BI260" s="141">
        <f t="shared" si="48"/>
        <v>0</v>
      </c>
      <c r="BJ260" s="17" t="s">
        <v>90</v>
      </c>
      <c r="BK260" s="141">
        <f t="shared" si="49"/>
        <v>0</v>
      </c>
      <c r="BL260" s="17" t="s">
        <v>145</v>
      </c>
      <c r="BM260" s="140" t="s">
        <v>470</v>
      </c>
    </row>
    <row r="261" spans="2:65" s="10" customFormat="1" ht="25.9" customHeight="1">
      <c r="B261" s="118"/>
      <c r="D261" s="119" t="s">
        <v>81</v>
      </c>
      <c r="E261" s="120" t="s">
        <v>167</v>
      </c>
      <c r="F261" s="120" t="s">
        <v>471</v>
      </c>
      <c r="I261" s="121"/>
      <c r="J261" s="122">
        <f>BK261</f>
        <v>0</v>
      </c>
      <c r="L261" s="118"/>
      <c r="M261" s="123"/>
      <c r="P261" s="124">
        <f>SUM(P262:P276)</f>
        <v>0</v>
      </c>
      <c r="R261" s="124">
        <f>SUM(R262:R276)</f>
        <v>0</v>
      </c>
      <c r="T261" s="125">
        <f>SUM(T262:T276)</f>
        <v>0</v>
      </c>
      <c r="AR261" s="119" t="s">
        <v>90</v>
      </c>
      <c r="AT261" s="126" t="s">
        <v>81</v>
      </c>
      <c r="AU261" s="126" t="s">
        <v>82</v>
      </c>
      <c r="AY261" s="119" t="s">
        <v>140</v>
      </c>
      <c r="BK261" s="127">
        <f>SUM(BK262:BK276)</f>
        <v>0</v>
      </c>
    </row>
    <row r="262" spans="2:65" s="1" customFormat="1" ht="21.75" customHeight="1">
      <c r="B262" s="33"/>
      <c r="C262" s="128" t="s">
        <v>472</v>
      </c>
      <c r="D262" s="128" t="s">
        <v>141</v>
      </c>
      <c r="E262" s="129" t="s">
        <v>473</v>
      </c>
      <c r="F262" s="130" t="s">
        <v>474</v>
      </c>
      <c r="G262" s="131" t="s">
        <v>144</v>
      </c>
      <c r="H262" s="132">
        <v>230.01</v>
      </c>
      <c r="I262" s="133"/>
      <c r="J262" s="134">
        <f t="shared" ref="J262:J276" si="50">ROUND(I262*H262,2)</f>
        <v>0</v>
      </c>
      <c r="K262" s="135"/>
      <c r="L262" s="33"/>
      <c r="M262" s="136" t="s">
        <v>1</v>
      </c>
      <c r="N262" s="137" t="s">
        <v>47</v>
      </c>
      <c r="P262" s="138">
        <f t="shared" ref="P262:P276" si="51">O262*H262</f>
        <v>0</v>
      </c>
      <c r="Q262" s="138">
        <v>0</v>
      </c>
      <c r="R262" s="138">
        <f t="shared" ref="R262:R276" si="52">Q262*H262</f>
        <v>0</v>
      </c>
      <c r="S262" s="138">
        <v>0</v>
      </c>
      <c r="T262" s="139">
        <f t="shared" ref="T262:T276" si="53">S262*H262</f>
        <v>0</v>
      </c>
      <c r="AR262" s="140" t="s">
        <v>145</v>
      </c>
      <c r="AT262" s="140" t="s">
        <v>141</v>
      </c>
      <c r="AU262" s="140" t="s">
        <v>90</v>
      </c>
      <c r="AY262" s="17" t="s">
        <v>140</v>
      </c>
      <c r="BE262" s="141">
        <f t="shared" ref="BE262:BE276" si="54">IF(N262="základní",J262,0)</f>
        <v>0</v>
      </c>
      <c r="BF262" s="141">
        <f t="shared" ref="BF262:BF276" si="55">IF(N262="snížená",J262,0)</f>
        <v>0</v>
      </c>
      <c r="BG262" s="141">
        <f t="shared" ref="BG262:BG276" si="56">IF(N262="zákl. přenesená",J262,0)</f>
        <v>0</v>
      </c>
      <c r="BH262" s="141">
        <f t="shared" ref="BH262:BH276" si="57">IF(N262="sníž. přenesená",J262,0)</f>
        <v>0</v>
      </c>
      <c r="BI262" s="141">
        <f t="shared" ref="BI262:BI276" si="58">IF(N262="nulová",J262,0)</f>
        <v>0</v>
      </c>
      <c r="BJ262" s="17" t="s">
        <v>90</v>
      </c>
      <c r="BK262" s="141">
        <f t="shared" ref="BK262:BK276" si="59">ROUND(I262*H262,2)</f>
        <v>0</v>
      </c>
      <c r="BL262" s="17" t="s">
        <v>145</v>
      </c>
      <c r="BM262" s="140" t="s">
        <v>475</v>
      </c>
    </row>
    <row r="263" spans="2:65" s="1" customFormat="1" ht="16.5" customHeight="1">
      <c r="B263" s="33"/>
      <c r="C263" s="128" t="s">
        <v>338</v>
      </c>
      <c r="D263" s="128" t="s">
        <v>141</v>
      </c>
      <c r="E263" s="129" t="s">
        <v>476</v>
      </c>
      <c r="F263" s="130" t="s">
        <v>477</v>
      </c>
      <c r="G263" s="131" t="s">
        <v>144</v>
      </c>
      <c r="H263" s="132">
        <v>230.01</v>
      </c>
      <c r="I263" s="133"/>
      <c r="J263" s="134">
        <f t="shared" si="50"/>
        <v>0</v>
      </c>
      <c r="K263" s="135"/>
      <c r="L263" s="33"/>
      <c r="M263" s="136" t="s">
        <v>1</v>
      </c>
      <c r="N263" s="137" t="s">
        <v>47</v>
      </c>
      <c r="P263" s="138">
        <f t="shared" si="51"/>
        <v>0</v>
      </c>
      <c r="Q263" s="138">
        <v>0</v>
      </c>
      <c r="R263" s="138">
        <f t="shared" si="52"/>
        <v>0</v>
      </c>
      <c r="S263" s="138">
        <v>0</v>
      </c>
      <c r="T263" s="139">
        <f t="shared" si="53"/>
        <v>0</v>
      </c>
      <c r="AR263" s="140" t="s">
        <v>145</v>
      </c>
      <c r="AT263" s="140" t="s">
        <v>141</v>
      </c>
      <c r="AU263" s="140" t="s">
        <v>90</v>
      </c>
      <c r="AY263" s="17" t="s">
        <v>140</v>
      </c>
      <c r="BE263" s="141">
        <f t="shared" si="54"/>
        <v>0</v>
      </c>
      <c r="BF263" s="141">
        <f t="shared" si="55"/>
        <v>0</v>
      </c>
      <c r="BG263" s="141">
        <f t="shared" si="56"/>
        <v>0</v>
      </c>
      <c r="BH263" s="141">
        <f t="shared" si="57"/>
        <v>0</v>
      </c>
      <c r="BI263" s="141">
        <f t="shared" si="58"/>
        <v>0</v>
      </c>
      <c r="BJ263" s="17" t="s">
        <v>90</v>
      </c>
      <c r="BK263" s="141">
        <f t="shared" si="59"/>
        <v>0</v>
      </c>
      <c r="BL263" s="17" t="s">
        <v>145</v>
      </c>
      <c r="BM263" s="140" t="s">
        <v>478</v>
      </c>
    </row>
    <row r="264" spans="2:65" s="1" customFormat="1" ht="24.2" customHeight="1">
      <c r="B264" s="33"/>
      <c r="C264" s="128" t="s">
        <v>479</v>
      </c>
      <c r="D264" s="128" t="s">
        <v>141</v>
      </c>
      <c r="E264" s="129" t="s">
        <v>480</v>
      </c>
      <c r="F264" s="130" t="s">
        <v>481</v>
      </c>
      <c r="G264" s="131" t="s">
        <v>144</v>
      </c>
      <c r="H264" s="132">
        <v>437.84</v>
      </c>
      <c r="I264" s="133"/>
      <c r="J264" s="134">
        <f t="shared" si="50"/>
        <v>0</v>
      </c>
      <c r="K264" s="135"/>
      <c r="L264" s="33"/>
      <c r="M264" s="136" t="s">
        <v>1</v>
      </c>
      <c r="N264" s="137" t="s">
        <v>47</v>
      </c>
      <c r="P264" s="138">
        <f t="shared" si="51"/>
        <v>0</v>
      </c>
      <c r="Q264" s="138">
        <v>0</v>
      </c>
      <c r="R264" s="138">
        <f t="shared" si="52"/>
        <v>0</v>
      </c>
      <c r="S264" s="138">
        <v>0</v>
      </c>
      <c r="T264" s="139">
        <f t="shared" si="53"/>
        <v>0</v>
      </c>
      <c r="AR264" s="140" t="s">
        <v>145</v>
      </c>
      <c r="AT264" s="140" t="s">
        <v>141</v>
      </c>
      <c r="AU264" s="140" t="s">
        <v>90</v>
      </c>
      <c r="AY264" s="17" t="s">
        <v>140</v>
      </c>
      <c r="BE264" s="141">
        <f t="shared" si="54"/>
        <v>0</v>
      </c>
      <c r="BF264" s="141">
        <f t="shared" si="55"/>
        <v>0</v>
      </c>
      <c r="BG264" s="141">
        <f t="shared" si="56"/>
        <v>0</v>
      </c>
      <c r="BH264" s="141">
        <f t="shared" si="57"/>
        <v>0</v>
      </c>
      <c r="BI264" s="141">
        <f t="shared" si="58"/>
        <v>0</v>
      </c>
      <c r="BJ264" s="17" t="s">
        <v>90</v>
      </c>
      <c r="BK264" s="141">
        <f t="shared" si="59"/>
        <v>0</v>
      </c>
      <c r="BL264" s="17" t="s">
        <v>145</v>
      </c>
      <c r="BM264" s="140" t="s">
        <v>482</v>
      </c>
    </row>
    <row r="265" spans="2:65" s="1" customFormat="1" ht="24.2" customHeight="1">
      <c r="B265" s="33"/>
      <c r="C265" s="128" t="s">
        <v>341</v>
      </c>
      <c r="D265" s="128" t="s">
        <v>141</v>
      </c>
      <c r="E265" s="129" t="s">
        <v>483</v>
      </c>
      <c r="F265" s="130" t="s">
        <v>484</v>
      </c>
      <c r="G265" s="131" t="s">
        <v>144</v>
      </c>
      <c r="H265" s="132">
        <v>230.01</v>
      </c>
      <c r="I265" s="133"/>
      <c r="J265" s="134">
        <f t="shared" si="50"/>
        <v>0</v>
      </c>
      <c r="K265" s="135"/>
      <c r="L265" s="33"/>
      <c r="M265" s="136" t="s">
        <v>1</v>
      </c>
      <c r="N265" s="137" t="s">
        <v>47</v>
      </c>
      <c r="P265" s="138">
        <f t="shared" si="51"/>
        <v>0</v>
      </c>
      <c r="Q265" s="138">
        <v>0</v>
      </c>
      <c r="R265" s="138">
        <f t="shared" si="52"/>
        <v>0</v>
      </c>
      <c r="S265" s="138">
        <v>0</v>
      </c>
      <c r="T265" s="139">
        <f t="shared" si="53"/>
        <v>0</v>
      </c>
      <c r="AR265" s="140" t="s">
        <v>145</v>
      </c>
      <c r="AT265" s="140" t="s">
        <v>141</v>
      </c>
      <c r="AU265" s="140" t="s">
        <v>90</v>
      </c>
      <c r="AY265" s="17" t="s">
        <v>140</v>
      </c>
      <c r="BE265" s="141">
        <f t="shared" si="54"/>
        <v>0</v>
      </c>
      <c r="BF265" s="141">
        <f t="shared" si="55"/>
        <v>0</v>
      </c>
      <c r="BG265" s="141">
        <f t="shared" si="56"/>
        <v>0</v>
      </c>
      <c r="BH265" s="141">
        <f t="shared" si="57"/>
        <v>0</v>
      </c>
      <c r="BI265" s="141">
        <f t="shared" si="58"/>
        <v>0</v>
      </c>
      <c r="BJ265" s="17" t="s">
        <v>90</v>
      </c>
      <c r="BK265" s="141">
        <f t="shared" si="59"/>
        <v>0</v>
      </c>
      <c r="BL265" s="17" t="s">
        <v>145</v>
      </c>
      <c r="BM265" s="140" t="s">
        <v>485</v>
      </c>
    </row>
    <row r="266" spans="2:65" s="1" customFormat="1" ht="24.2" customHeight="1">
      <c r="B266" s="33"/>
      <c r="C266" s="128" t="s">
        <v>486</v>
      </c>
      <c r="D266" s="128" t="s">
        <v>141</v>
      </c>
      <c r="E266" s="129" t="s">
        <v>487</v>
      </c>
      <c r="F266" s="130" t="s">
        <v>488</v>
      </c>
      <c r="G266" s="131" t="s">
        <v>144</v>
      </c>
      <c r="H266" s="132">
        <v>230.01</v>
      </c>
      <c r="I266" s="133"/>
      <c r="J266" s="134">
        <f t="shared" si="50"/>
        <v>0</v>
      </c>
      <c r="K266" s="135"/>
      <c r="L266" s="33"/>
      <c r="M266" s="136" t="s">
        <v>1</v>
      </c>
      <c r="N266" s="137" t="s">
        <v>47</v>
      </c>
      <c r="P266" s="138">
        <f t="shared" si="51"/>
        <v>0</v>
      </c>
      <c r="Q266" s="138">
        <v>0</v>
      </c>
      <c r="R266" s="138">
        <f t="shared" si="52"/>
        <v>0</v>
      </c>
      <c r="S266" s="138">
        <v>0</v>
      </c>
      <c r="T266" s="139">
        <f t="shared" si="53"/>
        <v>0</v>
      </c>
      <c r="AR266" s="140" t="s">
        <v>145</v>
      </c>
      <c r="AT266" s="140" t="s">
        <v>141</v>
      </c>
      <c r="AU266" s="140" t="s">
        <v>90</v>
      </c>
      <c r="AY266" s="17" t="s">
        <v>140</v>
      </c>
      <c r="BE266" s="141">
        <f t="shared" si="54"/>
        <v>0</v>
      </c>
      <c r="BF266" s="141">
        <f t="shared" si="55"/>
        <v>0</v>
      </c>
      <c r="BG266" s="141">
        <f t="shared" si="56"/>
        <v>0</v>
      </c>
      <c r="BH266" s="141">
        <f t="shared" si="57"/>
        <v>0</v>
      </c>
      <c r="BI266" s="141">
        <f t="shared" si="58"/>
        <v>0</v>
      </c>
      <c r="BJ266" s="17" t="s">
        <v>90</v>
      </c>
      <c r="BK266" s="141">
        <f t="shared" si="59"/>
        <v>0</v>
      </c>
      <c r="BL266" s="17" t="s">
        <v>145</v>
      </c>
      <c r="BM266" s="140" t="s">
        <v>489</v>
      </c>
    </row>
    <row r="267" spans="2:65" s="1" customFormat="1" ht="24.2" customHeight="1">
      <c r="B267" s="33"/>
      <c r="C267" s="128" t="s">
        <v>345</v>
      </c>
      <c r="D267" s="128" t="s">
        <v>141</v>
      </c>
      <c r="E267" s="129" t="s">
        <v>490</v>
      </c>
      <c r="F267" s="130" t="s">
        <v>491</v>
      </c>
      <c r="G267" s="131" t="s">
        <v>144</v>
      </c>
      <c r="H267" s="132">
        <v>437.84</v>
      </c>
      <c r="I267" s="133"/>
      <c r="J267" s="134">
        <f t="shared" si="50"/>
        <v>0</v>
      </c>
      <c r="K267" s="135"/>
      <c r="L267" s="33"/>
      <c r="M267" s="136" t="s">
        <v>1</v>
      </c>
      <c r="N267" s="137" t="s">
        <v>47</v>
      </c>
      <c r="P267" s="138">
        <f t="shared" si="51"/>
        <v>0</v>
      </c>
      <c r="Q267" s="138">
        <v>0</v>
      </c>
      <c r="R267" s="138">
        <f t="shared" si="52"/>
        <v>0</v>
      </c>
      <c r="S267" s="138">
        <v>0</v>
      </c>
      <c r="T267" s="139">
        <f t="shared" si="53"/>
        <v>0</v>
      </c>
      <c r="AR267" s="140" t="s">
        <v>145</v>
      </c>
      <c r="AT267" s="140" t="s">
        <v>141</v>
      </c>
      <c r="AU267" s="140" t="s">
        <v>90</v>
      </c>
      <c r="AY267" s="17" t="s">
        <v>140</v>
      </c>
      <c r="BE267" s="141">
        <f t="shared" si="54"/>
        <v>0</v>
      </c>
      <c r="BF267" s="141">
        <f t="shared" si="55"/>
        <v>0</v>
      </c>
      <c r="BG267" s="141">
        <f t="shared" si="56"/>
        <v>0</v>
      </c>
      <c r="BH267" s="141">
        <f t="shared" si="57"/>
        <v>0</v>
      </c>
      <c r="BI267" s="141">
        <f t="shared" si="58"/>
        <v>0</v>
      </c>
      <c r="BJ267" s="17" t="s">
        <v>90</v>
      </c>
      <c r="BK267" s="141">
        <f t="shared" si="59"/>
        <v>0</v>
      </c>
      <c r="BL267" s="17" t="s">
        <v>145</v>
      </c>
      <c r="BM267" s="140" t="s">
        <v>492</v>
      </c>
    </row>
    <row r="268" spans="2:65" s="1" customFormat="1" ht="24.2" customHeight="1">
      <c r="B268" s="33"/>
      <c r="C268" s="128" t="s">
        <v>493</v>
      </c>
      <c r="D268" s="128" t="s">
        <v>141</v>
      </c>
      <c r="E268" s="129" t="s">
        <v>494</v>
      </c>
      <c r="F268" s="130" t="s">
        <v>495</v>
      </c>
      <c r="G268" s="131" t="s">
        <v>144</v>
      </c>
      <c r="H268" s="132">
        <v>437.84</v>
      </c>
      <c r="I268" s="133"/>
      <c r="J268" s="134">
        <f t="shared" si="50"/>
        <v>0</v>
      </c>
      <c r="K268" s="135"/>
      <c r="L268" s="33"/>
      <c r="M268" s="136" t="s">
        <v>1</v>
      </c>
      <c r="N268" s="137" t="s">
        <v>47</v>
      </c>
      <c r="P268" s="138">
        <f t="shared" si="51"/>
        <v>0</v>
      </c>
      <c r="Q268" s="138">
        <v>0</v>
      </c>
      <c r="R268" s="138">
        <f t="shared" si="52"/>
        <v>0</v>
      </c>
      <c r="S268" s="138">
        <v>0</v>
      </c>
      <c r="T268" s="139">
        <f t="shared" si="53"/>
        <v>0</v>
      </c>
      <c r="AR268" s="140" t="s">
        <v>145</v>
      </c>
      <c r="AT268" s="140" t="s">
        <v>141</v>
      </c>
      <c r="AU268" s="140" t="s">
        <v>90</v>
      </c>
      <c r="AY268" s="17" t="s">
        <v>140</v>
      </c>
      <c r="BE268" s="141">
        <f t="shared" si="54"/>
        <v>0</v>
      </c>
      <c r="BF268" s="141">
        <f t="shared" si="55"/>
        <v>0</v>
      </c>
      <c r="BG268" s="141">
        <f t="shared" si="56"/>
        <v>0</v>
      </c>
      <c r="BH268" s="141">
        <f t="shared" si="57"/>
        <v>0</v>
      </c>
      <c r="BI268" s="141">
        <f t="shared" si="58"/>
        <v>0</v>
      </c>
      <c r="BJ268" s="17" t="s">
        <v>90</v>
      </c>
      <c r="BK268" s="141">
        <f t="shared" si="59"/>
        <v>0</v>
      </c>
      <c r="BL268" s="17" t="s">
        <v>145</v>
      </c>
      <c r="BM268" s="140" t="s">
        <v>496</v>
      </c>
    </row>
    <row r="269" spans="2:65" s="1" customFormat="1" ht="33" customHeight="1">
      <c r="B269" s="33"/>
      <c r="C269" s="128" t="s">
        <v>349</v>
      </c>
      <c r="D269" s="128" t="s">
        <v>141</v>
      </c>
      <c r="E269" s="129" t="s">
        <v>497</v>
      </c>
      <c r="F269" s="130" t="s">
        <v>498</v>
      </c>
      <c r="G269" s="131" t="s">
        <v>144</v>
      </c>
      <c r="H269" s="132">
        <v>437.84</v>
      </c>
      <c r="I269" s="133"/>
      <c r="J269" s="134">
        <f t="shared" si="50"/>
        <v>0</v>
      </c>
      <c r="K269" s="135"/>
      <c r="L269" s="33"/>
      <c r="M269" s="136" t="s">
        <v>1</v>
      </c>
      <c r="N269" s="137" t="s">
        <v>47</v>
      </c>
      <c r="P269" s="138">
        <f t="shared" si="51"/>
        <v>0</v>
      </c>
      <c r="Q269" s="138">
        <v>0</v>
      </c>
      <c r="R269" s="138">
        <f t="shared" si="52"/>
        <v>0</v>
      </c>
      <c r="S269" s="138">
        <v>0</v>
      </c>
      <c r="T269" s="139">
        <f t="shared" si="53"/>
        <v>0</v>
      </c>
      <c r="AR269" s="140" t="s">
        <v>145</v>
      </c>
      <c r="AT269" s="140" t="s">
        <v>141</v>
      </c>
      <c r="AU269" s="140" t="s">
        <v>90</v>
      </c>
      <c r="AY269" s="17" t="s">
        <v>140</v>
      </c>
      <c r="BE269" s="141">
        <f t="shared" si="54"/>
        <v>0</v>
      </c>
      <c r="BF269" s="141">
        <f t="shared" si="55"/>
        <v>0</v>
      </c>
      <c r="BG269" s="141">
        <f t="shared" si="56"/>
        <v>0</v>
      </c>
      <c r="BH269" s="141">
        <f t="shared" si="57"/>
        <v>0</v>
      </c>
      <c r="BI269" s="141">
        <f t="shared" si="58"/>
        <v>0</v>
      </c>
      <c r="BJ269" s="17" t="s">
        <v>90</v>
      </c>
      <c r="BK269" s="141">
        <f t="shared" si="59"/>
        <v>0</v>
      </c>
      <c r="BL269" s="17" t="s">
        <v>145</v>
      </c>
      <c r="BM269" s="140" t="s">
        <v>499</v>
      </c>
    </row>
    <row r="270" spans="2:65" s="1" customFormat="1" ht="33" customHeight="1">
      <c r="B270" s="33"/>
      <c r="C270" s="128" t="s">
        <v>500</v>
      </c>
      <c r="D270" s="128" t="s">
        <v>141</v>
      </c>
      <c r="E270" s="129" t="s">
        <v>501</v>
      </c>
      <c r="F270" s="130" t="s">
        <v>502</v>
      </c>
      <c r="G270" s="131" t="s">
        <v>144</v>
      </c>
      <c r="H270" s="132">
        <v>437.84</v>
      </c>
      <c r="I270" s="133"/>
      <c r="J270" s="134">
        <f t="shared" si="50"/>
        <v>0</v>
      </c>
      <c r="K270" s="135"/>
      <c r="L270" s="33"/>
      <c r="M270" s="136" t="s">
        <v>1</v>
      </c>
      <c r="N270" s="137" t="s">
        <v>47</v>
      </c>
      <c r="P270" s="138">
        <f t="shared" si="51"/>
        <v>0</v>
      </c>
      <c r="Q270" s="138">
        <v>0</v>
      </c>
      <c r="R270" s="138">
        <f t="shared" si="52"/>
        <v>0</v>
      </c>
      <c r="S270" s="138">
        <v>0</v>
      </c>
      <c r="T270" s="139">
        <f t="shared" si="53"/>
        <v>0</v>
      </c>
      <c r="AR270" s="140" t="s">
        <v>145</v>
      </c>
      <c r="AT270" s="140" t="s">
        <v>141</v>
      </c>
      <c r="AU270" s="140" t="s">
        <v>90</v>
      </c>
      <c r="AY270" s="17" t="s">
        <v>140</v>
      </c>
      <c r="BE270" s="141">
        <f t="shared" si="54"/>
        <v>0</v>
      </c>
      <c r="BF270" s="141">
        <f t="shared" si="55"/>
        <v>0</v>
      </c>
      <c r="BG270" s="141">
        <f t="shared" si="56"/>
        <v>0</v>
      </c>
      <c r="BH270" s="141">
        <f t="shared" si="57"/>
        <v>0</v>
      </c>
      <c r="BI270" s="141">
        <f t="shared" si="58"/>
        <v>0</v>
      </c>
      <c r="BJ270" s="17" t="s">
        <v>90</v>
      </c>
      <c r="BK270" s="141">
        <f t="shared" si="59"/>
        <v>0</v>
      </c>
      <c r="BL270" s="17" t="s">
        <v>145</v>
      </c>
      <c r="BM270" s="140" t="s">
        <v>503</v>
      </c>
    </row>
    <row r="271" spans="2:65" s="1" customFormat="1" ht="24.2" customHeight="1">
      <c r="B271" s="33"/>
      <c r="C271" s="128" t="s">
        <v>353</v>
      </c>
      <c r="D271" s="128" t="s">
        <v>141</v>
      </c>
      <c r="E271" s="129" t="s">
        <v>504</v>
      </c>
      <c r="F271" s="130" t="s">
        <v>505</v>
      </c>
      <c r="G271" s="131" t="s">
        <v>144</v>
      </c>
      <c r="H271" s="132">
        <v>437.84</v>
      </c>
      <c r="I271" s="133"/>
      <c r="J271" s="134">
        <f t="shared" si="50"/>
        <v>0</v>
      </c>
      <c r="K271" s="135"/>
      <c r="L271" s="33"/>
      <c r="M271" s="136" t="s">
        <v>1</v>
      </c>
      <c r="N271" s="137" t="s">
        <v>47</v>
      </c>
      <c r="P271" s="138">
        <f t="shared" si="51"/>
        <v>0</v>
      </c>
      <c r="Q271" s="138">
        <v>0</v>
      </c>
      <c r="R271" s="138">
        <f t="shared" si="52"/>
        <v>0</v>
      </c>
      <c r="S271" s="138">
        <v>0</v>
      </c>
      <c r="T271" s="139">
        <f t="shared" si="53"/>
        <v>0</v>
      </c>
      <c r="AR271" s="140" t="s">
        <v>145</v>
      </c>
      <c r="AT271" s="140" t="s">
        <v>141</v>
      </c>
      <c r="AU271" s="140" t="s">
        <v>90</v>
      </c>
      <c r="AY271" s="17" t="s">
        <v>140</v>
      </c>
      <c r="BE271" s="141">
        <f t="shared" si="54"/>
        <v>0</v>
      </c>
      <c r="BF271" s="141">
        <f t="shared" si="55"/>
        <v>0</v>
      </c>
      <c r="BG271" s="141">
        <f t="shared" si="56"/>
        <v>0</v>
      </c>
      <c r="BH271" s="141">
        <f t="shared" si="57"/>
        <v>0</v>
      </c>
      <c r="BI271" s="141">
        <f t="shared" si="58"/>
        <v>0</v>
      </c>
      <c r="BJ271" s="17" t="s">
        <v>90</v>
      </c>
      <c r="BK271" s="141">
        <f t="shared" si="59"/>
        <v>0</v>
      </c>
      <c r="BL271" s="17" t="s">
        <v>145</v>
      </c>
      <c r="BM271" s="140" t="s">
        <v>506</v>
      </c>
    </row>
    <row r="272" spans="2:65" s="1" customFormat="1" ht="24.2" customHeight="1">
      <c r="B272" s="33"/>
      <c r="C272" s="128" t="s">
        <v>507</v>
      </c>
      <c r="D272" s="128" t="s">
        <v>141</v>
      </c>
      <c r="E272" s="129" t="s">
        <v>508</v>
      </c>
      <c r="F272" s="130" t="s">
        <v>509</v>
      </c>
      <c r="G272" s="131" t="s">
        <v>144</v>
      </c>
      <c r="H272" s="132">
        <v>437.84</v>
      </c>
      <c r="I272" s="133"/>
      <c r="J272" s="134">
        <f t="shared" si="50"/>
        <v>0</v>
      </c>
      <c r="K272" s="135"/>
      <c r="L272" s="33"/>
      <c r="M272" s="136" t="s">
        <v>1</v>
      </c>
      <c r="N272" s="137" t="s">
        <v>47</v>
      </c>
      <c r="P272" s="138">
        <f t="shared" si="51"/>
        <v>0</v>
      </c>
      <c r="Q272" s="138">
        <v>0</v>
      </c>
      <c r="R272" s="138">
        <f t="shared" si="52"/>
        <v>0</v>
      </c>
      <c r="S272" s="138">
        <v>0</v>
      </c>
      <c r="T272" s="139">
        <f t="shared" si="53"/>
        <v>0</v>
      </c>
      <c r="AR272" s="140" t="s">
        <v>145</v>
      </c>
      <c r="AT272" s="140" t="s">
        <v>141</v>
      </c>
      <c r="AU272" s="140" t="s">
        <v>90</v>
      </c>
      <c r="AY272" s="17" t="s">
        <v>140</v>
      </c>
      <c r="BE272" s="141">
        <f t="shared" si="54"/>
        <v>0</v>
      </c>
      <c r="BF272" s="141">
        <f t="shared" si="55"/>
        <v>0</v>
      </c>
      <c r="BG272" s="141">
        <f t="shared" si="56"/>
        <v>0</v>
      </c>
      <c r="BH272" s="141">
        <f t="shared" si="57"/>
        <v>0</v>
      </c>
      <c r="BI272" s="141">
        <f t="shared" si="58"/>
        <v>0</v>
      </c>
      <c r="BJ272" s="17" t="s">
        <v>90</v>
      </c>
      <c r="BK272" s="141">
        <f t="shared" si="59"/>
        <v>0</v>
      </c>
      <c r="BL272" s="17" t="s">
        <v>145</v>
      </c>
      <c r="BM272" s="140" t="s">
        <v>510</v>
      </c>
    </row>
    <row r="273" spans="2:65" s="1" customFormat="1" ht="33" customHeight="1">
      <c r="B273" s="33"/>
      <c r="C273" s="128" t="s">
        <v>356</v>
      </c>
      <c r="D273" s="128" t="s">
        <v>141</v>
      </c>
      <c r="E273" s="129" t="s">
        <v>511</v>
      </c>
      <c r="F273" s="130" t="s">
        <v>512</v>
      </c>
      <c r="G273" s="131" t="s">
        <v>144</v>
      </c>
      <c r="H273" s="132">
        <v>437.84</v>
      </c>
      <c r="I273" s="133"/>
      <c r="J273" s="134">
        <f t="shared" si="50"/>
        <v>0</v>
      </c>
      <c r="K273" s="135"/>
      <c r="L273" s="33"/>
      <c r="M273" s="136" t="s">
        <v>1</v>
      </c>
      <c r="N273" s="137" t="s">
        <v>47</v>
      </c>
      <c r="P273" s="138">
        <f t="shared" si="51"/>
        <v>0</v>
      </c>
      <c r="Q273" s="138">
        <v>0</v>
      </c>
      <c r="R273" s="138">
        <f t="shared" si="52"/>
        <v>0</v>
      </c>
      <c r="S273" s="138">
        <v>0</v>
      </c>
      <c r="T273" s="139">
        <f t="shared" si="53"/>
        <v>0</v>
      </c>
      <c r="AR273" s="140" t="s">
        <v>145</v>
      </c>
      <c r="AT273" s="140" t="s">
        <v>141</v>
      </c>
      <c r="AU273" s="140" t="s">
        <v>90</v>
      </c>
      <c r="AY273" s="17" t="s">
        <v>140</v>
      </c>
      <c r="BE273" s="141">
        <f t="shared" si="54"/>
        <v>0</v>
      </c>
      <c r="BF273" s="141">
        <f t="shared" si="55"/>
        <v>0</v>
      </c>
      <c r="BG273" s="141">
        <f t="shared" si="56"/>
        <v>0</v>
      </c>
      <c r="BH273" s="141">
        <f t="shared" si="57"/>
        <v>0</v>
      </c>
      <c r="BI273" s="141">
        <f t="shared" si="58"/>
        <v>0</v>
      </c>
      <c r="BJ273" s="17" t="s">
        <v>90</v>
      </c>
      <c r="BK273" s="141">
        <f t="shared" si="59"/>
        <v>0</v>
      </c>
      <c r="BL273" s="17" t="s">
        <v>145</v>
      </c>
      <c r="BM273" s="140" t="s">
        <v>513</v>
      </c>
    </row>
    <row r="274" spans="2:65" s="1" customFormat="1" ht="24.2" customHeight="1">
      <c r="B274" s="33"/>
      <c r="C274" s="128" t="s">
        <v>514</v>
      </c>
      <c r="D274" s="128" t="s">
        <v>141</v>
      </c>
      <c r="E274" s="129" t="s">
        <v>515</v>
      </c>
      <c r="F274" s="130" t="s">
        <v>516</v>
      </c>
      <c r="G274" s="131" t="s">
        <v>144</v>
      </c>
      <c r="H274" s="132">
        <v>437.84</v>
      </c>
      <c r="I274" s="133"/>
      <c r="J274" s="134">
        <f t="shared" si="50"/>
        <v>0</v>
      </c>
      <c r="K274" s="135"/>
      <c r="L274" s="33"/>
      <c r="M274" s="136" t="s">
        <v>1</v>
      </c>
      <c r="N274" s="137" t="s">
        <v>47</v>
      </c>
      <c r="P274" s="138">
        <f t="shared" si="51"/>
        <v>0</v>
      </c>
      <c r="Q274" s="138">
        <v>0</v>
      </c>
      <c r="R274" s="138">
        <f t="shared" si="52"/>
        <v>0</v>
      </c>
      <c r="S274" s="138">
        <v>0</v>
      </c>
      <c r="T274" s="139">
        <f t="shared" si="53"/>
        <v>0</v>
      </c>
      <c r="AR274" s="140" t="s">
        <v>145</v>
      </c>
      <c r="AT274" s="140" t="s">
        <v>141</v>
      </c>
      <c r="AU274" s="140" t="s">
        <v>90</v>
      </c>
      <c r="AY274" s="17" t="s">
        <v>140</v>
      </c>
      <c r="BE274" s="141">
        <f t="shared" si="54"/>
        <v>0</v>
      </c>
      <c r="BF274" s="141">
        <f t="shared" si="55"/>
        <v>0</v>
      </c>
      <c r="BG274" s="141">
        <f t="shared" si="56"/>
        <v>0</v>
      </c>
      <c r="BH274" s="141">
        <f t="shared" si="57"/>
        <v>0</v>
      </c>
      <c r="BI274" s="141">
        <f t="shared" si="58"/>
        <v>0</v>
      </c>
      <c r="BJ274" s="17" t="s">
        <v>90</v>
      </c>
      <c r="BK274" s="141">
        <f t="shared" si="59"/>
        <v>0</v>
      </c>
      <c r="BL274" s="17" t="s">
        <v>145</v>
      </c>
      <c r="BM274" s="140" t="s">
        <v>517</v>
      </c>
    </row>
    <row r="275" spans="2:65" s="1" customFormat="1" ht="33" customHeight="1">
      <c r="B275" s="33"/>
      <c r="C275" s="128" t="s">
        <v>360</v>
      </c>
      <c r="D275" s="128" t="s">
        <v>141</v>
      </c>
      <c r="E275" s="129" t="s">
        <v>518</v>
      </c>
      <c r="F275" s="130" t="s">
        <v>519</v>
      </c>
      <c r="G275" s="131" t="s">
        <v>520</v>
      </c>
      <c r="H275" s="132">
        <v>35</v>
      </c>
      <c r="I275" s="133"/>
      <c r="J275" s="134">
        <f t="shared" si="50"/>
        <v>0</v>
      </c>
      <c r="K275" s="135"/>
      <c r="L275" s="33"/>
      <c r="M275" s="136" t="s">
        <v>1</v>
      </c>
      <c r="N275" s="137" t="s">
        <v>47</v>
      </c>
      <c r="P275" s="138">
        <f t="shared" si="51"/>
        <v>0</v>
      </c>
      <c r="Q275" s="138">
        <v>0</v>
      </c>
      <c r="R275" s="138">
        <f t="shared" si="52"/>
        <v>0</v>
      </c>
      <c r="S275" s="138">
        <v>0</v>
      </c>
      <c r="T275" s="139">
        <f t="shared" si="53"/>
        <v>0</v>
      </c>
      <c r="AR275" s="140" t="s">
        <v>145</v>
      </c>
      <c r="AT275" s="140" t="s">
        <v>141</v>
      </c>
      <c r="AU275" s="140" t="s">
        <v>90</v>
      </c>
      <c r="AY275" s="17" t="s">
        <v>140</v>
      </c>
      <c r="BE275" s="141">
        <f t="shared" si="54"/>
        <v>0</v>
      </c>
      <c r="BF275" s="141">
        <f t="shared" si="55"/>
        <v>0</v>
      </c>
      <c r="BG275" s="141">
        <f t="shared" si="56"/>
        <v>0</v>
      </c>
      <c r="BH275" s="141">
        <f t="shared" si="57"/>
        <v>0</v>
      </c>
      <c r="BI275" s="141">
        <f t="shared" si="58"/>
        <v>0</v>
      </c>
      <c r="BJ275" s="17" t="s">
        <v>90</v>
      </c>
      <c r="BK275" s="141">
        <f t="shared" si="59"/>
        <v>0</v>
      </c>
      <c r="BL275" s="17" t="s">
        <v>145</v>
      </c>
      <c r="BM275" s="140" t="s">
        <v>521</v>
      </c>
    </row>
    <row r="276" spans="2:65" s="1" customFormat="1" ht="16.5" customHeight="1">
      <c r="B276" s="33"/>
      <c r="C276" s="128" t="s">
        <v>522</v>
      </c>
      <c r="D276" s="128" t="s">
        <v>141</v>
      </c>
      <c r="E276" s="129" t="s">
        <v>523</v>
      </c>
      <c r="F276" s="130" t="s">
        <v>524</v>
      </c>
      <c r="G276" s="131" t="s">
        <v>278</v>
      </c>
      <c r="H276" s="159"/>
      <c r="I276" s="133"/>
      <c r="J276" s="134">
        <f t="shared" si="50"/>
        <v>0</v>
      </c>
      <c r="K276" s="135"/>
      <c r="L276" s="33"/>
      <c r="M276" s="136" t="s">
        <v>1</v>
      </c>
      <c r="N276" s="137" t="s">
        <v>47</v>
      </c>
      <c r="P276" s="138">
        <f t="shared" si="51"/>
        <v>0</v>
      </c>
      <c r="Q276" s="138">
        <v>0</v>
      </c>
      <c r="R276" s="138">
        <f t="shared" si="52"/>
        <v>0</v>
      </c>
      <c r="S276" s="138">
        <v>0</v>
      </c>
      <c r="T276" s="139">
        <f t="shared" si="53"/>
        <v>0</v>
      </c>
      <c r="AR276" s="140" t="s">
        <v>145</v>
      </c>
      <c r="AT276" s="140" t="s">
        <v>141</v>
      </c>
      <c r="AU276" s="140" t="s">
        <v>90</v>
      </c>
      <c r="AY276" s="17" t="s">
        <v>140</v>
      </c>
      <c r="BE276" s="141">
        <f t="shared" si="54"/>
        <v>0</v>
      </c>
      <c r="BF276" s="141">
        <f t="shared" si="55"/>
        <v>0</v>
      </c>
      <c r="BG276" s="141">
        <f t="shared" si="56"/>
        <v>0</v>
      </c>
      <c r="BH276" s="141">
        <f t="shared" si="57"/>
        <v>0</v>
      </c>
      <c r="BI276" s="141">
        <f t="shared" si="58"/>
        <v>0</v>
      </c>
      <c r="BJ276" s="17" t="s">
        <v>90</v>
      </c>
      <c r="BK276" s="141">
        <f t="shared" si="59"/>
        <v>0</v>
      </c>
      <c r="BL276" s="17" t="s">
        <v>145</v>
      </c>
      <c r="BM276" s="140" t="s">
        <v>525</v>
      </c>
    </row>
    <row r="277" spans="2:65" s="10" customFormat="1" ht="25.9" customHeight="1">
      <c r="B277" s="118"/>
      <c r="D277" s="119" t="s">
        <v>81</v>
      </c>
      <c r="E277" s="120" t="s">
        <v>158</v>
      </c>
      <c r="F277" s="120" t="s">
        <v>526</v>
      </c>
      <c r="I277" s="121"/>
      <c r="J277" s="122">
        <f>BK277</f>
        <v>0</v>
      </c>
      <c r="L277" s="118"/>
      <c r="M277" s="123"/>
      <c r="P277" s="124">
        <f>SUM(P278:P280)</f>
        <v>0</v>
      </c>
      <c r="R277" s="124">
        <f>SUM(R278:R280)</f>
        <v>0</v>
      </c>
      <c r="T277" s="125">
        <f>SUM(T278:T280)</f>
        <v>0</v>
      </c>
      <c r="AR277" s="119" t="s">
        <v>90</v>
      </c>
      <c r="AT277" s="126" t="s">
        <v>81</v>
      </c>
      <c r="AU277" s="126" t="s">
        <v>82</v>
      </c>
      <c r="AY277" s="119" t="s">
        <v>140</v>
      </c>
      <c r="BK277" s="127">
        <f>SUM(BK278:BK280)</f>
        <v>0</v>
      </c>
    </row>
    <row r="278" spans="2:65" s="1" customFormat="1" ht="24.2" customHeight="1">
      <c r="B278" s="33"/>
      <c r="C278" s="128" t="s">
        <v>363</v>
      </c>
      <c r="D278" s="128" t="s">
        <v>141</v>
      </c>
      <c r="E278" s="129" t="s">
        <v>527</v>
      </c>
      <c r="F278" s="130" t="s">
        <v>528</v>
      </c>
      <c r="G278" s="131" t="s">
        <v>144</v>
      </c>
      <c r="H278" s="132">
        <v>423.78</v>
      </c>
      <c r="I278" s="133"/>
      <c r="J278" s="134">
        <f>ROUND(I278*H278,2)</f>
        <v>0</v>
      </c>
      <c r="K278" s="135"/>
      <c r="L278" s="33"/>
      <c r="M278" s="136" t="s">
        <v>1</v>
      </c>
      <c r="N278" s="137" t="s">
        <v>47</v>
      </c>
      <c r="P278" s="138">
        <f>O278*H278</f>
        <v>0</v>
      </c>
      <c r="Q278" s="138">
        <v>0</v>
      </c>
      <c r="R278" s="138">
        <f>Q278*H278</f>
        <v>0</v>
      </c>
      <c r="S278" s="138">
        <v>0</v>
      </c>
      <c r="T278" s="139">
        <f>S278*H278</f>
        <v>0</v>
      </c>
      <c r="AR278" s="140" t="s">
        <v>145</v>
      </c>
      <c r="AT278" s="140" t="s">
        <v>141</v>
      </c>
      <c r="AU278" s="140" t="s">
        <v>90</v>
      </c>
      <c r="AY278" s="17" t="s">
        <v>140</v>
      </c>
      <c r="BE278" s="141">
        <f>IF(N278="základní",J278,0)</f>
        <v>0</v>
      </c>
      <c r="BF278" s="141">
        <f>IF(N278="snížená",J278,0)</f>
        <v>0</v>
      </c>
      <c r="BG278" s="141">
        <f>IF(N278="zákl. přenesená",J278,0)</f>
        <v>0</v>
      </c>
      <c r="BH278" s="141">
        <f>IF(N278="sníž. přenesená",J278,0)</f>
        <v>0</v>
      </c>
      <c r="BI278" s="141">
        <f>IF(N278="nulová",J278,0)</f>
        <v>0</v>
      </c>
      <c r="BJ278" s="17" t="s">
        <v>90</v>
      </c>
      <c r="BK278" s="141">
        <f>ROUND(I278*H278,2)</f>
        <v>0</v>
      </c>
      <c r="BL278" s="17" t="s">
        <v>145</v>
      </c>
      <c r="BM278" s="140" t="s">
        <v>529</v>
      </c>
    </row>
    <row r="279" spans="2:65" s="1" customFormat="1" ht="21.75" customHeight="1">
      <c r="B279" s="33"/>
      <c r="C279" s="128" t="s">
        <v>530</v>
      </c>
      <c r="D279" s="128" t="s">
        <v>141</v>
      </c>
      <c r="E279" s="129" t="s">
        <v>531</v>
      </c>
      <c r="F279" s="130" t="s">
        <v>532</v>
      </c>
      <c r="G279" s="131" t="s">
        <v>144</v>
      </c>
      <c r="H279" s="132">
        <v>423.78</v>
      </c>
      <c r="I279" s="133"/>
      <c r="J279" s="134">
        <f>ROUND(I279*H279,2)</f>
        <v>0</v>
      </c>
      <c r="K279" s="135"/>
      <c r="L279" s="33"/>
      <c r="M279" s="136" t="s">
        <v>1</v>
      </c>
      <c r="N279" s="137" t="s">
        <v>47</v>
      </c>
      <c r="P279" s="138">
        <f>O279*H279</f>
        <v>0</v>
      </c>
      <c r="Q279" s="138">
        <v>0</v>
      </c>
      <c r="R279" s="138">
        <f>Q279*H279</f>
        <v>0</v>
      </c>
      <c r="S279" s="138">
        <v>0</v>
      </c>
      <c r="T279" s="139">
        <f>S279*H279</f>
        <v>0</v>
      </c>
      <c r="AR279" s="140" t="s">
        <v>145</v>
      </c>
      <c r="AT279" s="140" t="s">
        <v>141</v>
      </c>
      <c r="AU279" s="140" t="s">
        <v>90</v>
      </c>
      <c r="AY279" s="17" t="s">
        <v>140</v>
      </c>
      <c r="BE279" s="141">
        <f>IF(N279="základní",J279,0)</f>
        <v>0</v>
      </c>
      <c r="BF279" s="141">
        <f>IF(N279="snížená",J279,0)</f>
        <v>0</v>
      </c>
      <c r="BG279" s="141">
        <f>IF(N279="zákl. přenesená",J279,0)</f>
        <v>0</v>
      </c>
      <c r="BH279" s="141">
        <f>IF(N279="sníž. přenesená",J279,0)</f>
        <v>0</v>
      </c>
      <c r="BI279" s="141">
        <f>IF(N279="nulová",J279,0)</f>
        <v>0</v>
      </c>
      <c r="BJ279" s="17" t="s">
        <v>90</v>
      </c>
      <c r="BK279" s="141">
        <f>ROUND(I279*H279,2)</f>
        <v>0</v>
      </c>
      <c r="BL279" s="17" t="s">
        <v>145</v>
      </c>
      <c r="BM279" s="140" t="s">
        <v>533</v>
      </c>
    </row>
    <row r="280" spans="2:65" s="1" customFormat="1" ht="16.5" customHeight="1">
      <c r="B280" s="33"/>
      <c r="C280" s="128" t="s">
        <v>367</v>
      </c>
      <c r="D280" s="128" t="s">
        <v>141</v>
      </c>
      <c r="E280" s="129" t="s">
        <v>534</v>
      </c>
      <c r="F280" s="130" t="s">
        <v>535</v>
      </c>
      <c r="G280" s="131" t="s">
        <v>278</v>
      </c>
      <c r="H280" s="159"/>
      <c r="I280" s="133"/>
      <c r="J280" s="134">
        <f>ROUND(I280*H280,2)</f>
        <v>0</v>
      </c>
      <c r="K280" s="135"/>
      <c r="L280" s="33"/>
      <c r="M280" s="174" t="s">
        <v>1</v>
      </c>
      <c r="N280" s="175" t="s">
        <v>47</v>
      </c>
      <c r="O280" s="176"/>
      <c r="P280" s="177">
        <f>O280*H280</f>
        <v>0</v>
      </c>
      <c r="Q280" s="177">
        <v>0</v>
      </c>
      <c r="R280" s="177">
        <f>Q280*H280</f>
        <v>0</v>
      </c>
      <c r="S280" s="177">
        <v>0</v>
      </c>
      <c r="T280" s="178">
        <f>S280*H280</f>
        <v>0</v>
      </c>
      <c r="AR280" s="140" t="s">
        <v>145</v>
      </c>
      <c r="AT280" s="140" t="s">
        <v>141</v>
      </c>
      <c r="AU280" s="140" t="s">
        <v>90</v>
      </c>
      <c r="AY280" s="17" t="s">
        <v>140</v>
      </c>
      <c r="BE280" s="141">
        <f>IF(N280="základní",J280,0)</f>
        <v>0</v>
      </c>
      <c r="BF280" s="141">
        <f>IF(N280="snížená",J280,0)</f>
        <v>0</v>
      </c>
      <c r="BG280" s="141">
        <f>IF(N280="zákl. přenesená",J280,0)</f>
        <v>0</v>
      </c>
      <c r="BH280" s="141">
        <f>IF(N280="sníž. přenesená",J280,0)</f>
        <v>0</v>
      </c>
      <c r="BI280" s="141">
        <f>IF(N280="nulová",J280,0)</f>
        <v>0</v>
      </c>
      <c r="BJ280" s="17" t="s">
        <v>90</v>
      </c>
      <c r="BK280" s="141">
        <f>ROUND(I280*H280,2)</f>
        <v>0</v>
      </c>
      <c r="BL280" s="17" t="s">
        <v>145</v>
      </c>
      <c r="BM280" s="140" t="s">
        <v>536</v>
      </c>
    </row>
    <row r="281" spans="2:65" s="1" customFormat="1" ht="6.95" customHeight="1">
      <c r="B281" s="45"/>
      <c r="C281" s="46"/>
      <c r="D281" s="46"/>
      <c r="E281" s="46"/>
      <c r="F281" s="46"/>
      <c r="G281" s="46"/>
      <c r="H281" s="46"/>
      <c r="I281" s="46"/>
      <c r="J281" s="46"/>
      <c r="K281" s="46"/>
      <c r="L281" s="33"/>
    </row>
  </sheetData>
  <sheetProtection algorithmName="SHA-512" hashValue="KYbaDerVT3SwCU7Vs4PZ5GnG4UjtNOYOD/OB+Zo5iWy/axzRDdK4g7kiFUWNOBvawP0feVJGC6t009suOMxcsg==" saltValue="p+4D4eCosUfMHBG7cejUGHy/yfbuat03w9595lS7Gm9m6b+ox4vF7edjRPz6pzJHcQRjNt8EY5R60Sun9Ubi4Q==" spinCount="100000" sheet="1" objects="1" scenarios="1" formatColumns="0" formatRows="0" autoFilter="0"/>
  <autoFilter ref="C123:K280" xr:uid="{00000000-0009-0000-0000-000001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77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7" t="s">
        <v>94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5" customHeight="1">
      <c r="B4" s="20"/>
      <c r="D4" s="21" t="s">
        <v>110</v>
      </c>
      <c r="L4" s="20"/>
      <c r="M4" s="89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0" t="str">
        <f>'Rekapitulace stavby'!K6</f>
        <v>Realizace úspor energie - OA a Jazyková škola s právem SJZ Pardubice</v>
      </c>
      <c r="F7" s="241"/>
      <c r="G7" s="241"/>
      <c r="H7" s="241"/>
      <c r="L7" s="20"/>
    </row>
    <row r="8" spans="2:46" s="1" customFormat="1" ht="12" customHeight="1">
      <c r="B8" s="33"/>
      <c r="D8" s="27" t="s">
        <v>111</v>
      </c>
      <c r="L8" s="33"/>
    </row>
    <row r="9" spans="2:46" s="1" customFormat="1" ht="16.5" customHeight="1">
      <c r="B9" s="33"/>
      <c r="E9" s="230" t="s">
        <v>537</v>
      </c>
      <c r="F9" s="239"/>
      <c r="G9" s="239"/>
      <c r="H9" s="239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1</v>
      </c>
      <c r="L11" s="33"/>
    </row>
    <row r="12" spans="2:46" s="1" customFormat="1" ht="12" customHeight="1">
      <c r="B12" s="33"/>
      <c r="D12" s="27" t="s">
        <v>22</v>
      </c>
      <c r="F12" s="25" t="s">
        <v>23</v>
      </c>
      <c r="I12" s="27" t="s">
        <v>24</v>
      </c>
      <c r="J12" s="53" t="str">
        <f>'Rekapitulace stavby'!AN8</f>
        <v>16. 6. 2024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7" t="s">
        <v>30</v>
      </c>
      <c r="I14" s="27" t="s">
        <v>31</v>
      </c>
      <c r="J14" s="25" t="s">
        <v>1</v>
      </c>
      <c r="L14" s="33"/>
    </row>
    <row r="15" spans="2:46" s="1" customFormat="1" ht="18" customHeight="1">
      <c r="B15" s="33"/>
      <c r="E15" s="25" t="s">
        <v>32</v>
      </c>
      <c r="I15" s="27" t="s">
        <v>33</v>
      </c>
      <c r="J15" s="25" t="s">
        <v>1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7" t="s">
        <v>34</v>
      </c>
      <c r="I17" s="27" t="s">
        <v>31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242" t="str">
        <f>'Rekapitulace stavby'!E14</f>
        <v>Vyplň údaj</v>
      </c>
      <c r="F18" s="212"/>
      <c r="G18" s="212"/>
      <c r="H18" s="212"/>
      <c r="I18" s="27" t="s">
        <v>33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36</v>
      </c>
      <c r="I20" s="27" t="s">
        <v>31</v>
      </c>
      <c r="J20" s="25" t="s">
        <v>1</v>
      </c>
      <c r="L20" s="33"/>
    </row>
    <row r="21" spans="2:12" s="1" customFormat="1" ht="18" customHeight="1">
      <c r="B21" s="33"/>
      <c r="E21" s="25" t="s">
        <v>37</v>
      </c>
      <c r="I21" s="27" t="s">
        <v>33</v>
      </c>
      <c r="J21" s="25" t="s">
        <v>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39</v>
      </c>
      <c r="I23" s="27" t="s">
        <v>31</v>
      </c>
      <c r="J23" s="25" t="str">
        <f>IF('Rekapitulace stavby'!AN19="","",'Rekapitulace stavby'!AN19)</f>
        <v/>
      </c>
      <c r="L23" s="33"/>
    </row>
    <row r="24" spans="2:12" s="1" customFormat="1" ht="18" customHeight="1">
      <c r="B24" s="33"/>
      <c r="E24" s="25" t="str">
        <f>IF('Rekapitulace stavby'!E20="","",'Rekapitulace stavby'!E20)</f>
        <v xml:space="preserve"> </v>
      </c>
      <c r="I24" s="27" t="s">
        <v>33</v>
      </c>
      <c r="J24" s="25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41</v>
      </c>
      <c r="L26" s="33"/>
    </row>
    <row r="27" spans="2:12" s="7" customFormat="1" ht="16.5" customHeight="1">
      <c r="B27" s="90"/>
      <c r="E27" s="216" t="s">
        <v>1</v>
      </c>
      <c r="F27" s="216"/>
      <c r="G27" s="216"/>
      <c r="H27" s="216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42</v>
      </c>
      <c r="J30" s="67">
        <f>ROUND(J146,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45" customHeight="1">
      <c r="B33" s="33"/>
      <c r="D33" s="56" t="s">
        <v>46</v>
      </c>
      <c r="E33" s="27" t="s">
        <v>47</v>
      </c>
      <c r="F33" s="92">
        <f>ROUND((SUM(BE146:BE2769)),  2)</f>
        <v>0</v>
      </c>
      <c r="I33" s="93">
        <v>0.21</v>
      </c>
      <c r="J33" s="92">
        <f>ROUND(((SUM(BE146:BE2769))*I33),  2)</f>
        <v>0</v>
      </c>
      <c r="L33" s="33"/>
    </row>
    <row r="34" spans="2:12" s="1" customFormat="1" ht="14.45" customHeight="1">
      <c r="B34" s="33"/>
      <c r="E34" s="27" t="s">
        <v>48</v>
      </c>
      <c r="F34" s="92">
        <f>ROUND((SUM(BF146:BF2769)),  2)</f>
        <v>0</v>
      </c>
      <c r="I34" s="93">
        <v>0.12</v>
      </c>
      <c r="J34" s="92">
        <f>ROUND(((SUM(BF146:BF2769))*I34),  2)</f>
        <v>0</v>
      </c>
      <c r="L34" s="33"/>
    </row>
    <row r="35" spans="2:12" s="1" customFormat="1" ht="14.45" hidden="1" customHeight="1">
      <c r="B35" s="33"/>
      <c r="E35" s="27" t="s">
        <v>49</v>
      </c>
      <c r="F35" s="92">
        <f>ROUND((SUM(BG146:BG2769)),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7" t="s">
        <v>50</v>
      </c>
      <c r="F36" s="92">
        <f>ROUND((SUM(BH146:BH2769)),  2)</f>
        <v>0</v>
      </c>
      <c r="I36" s="93">
        <v>0.12</v>
      </c>
      <c r="J36" s="92">
        <f>0</f>
        <v>0</v>
      </c>
      <c r="L36" s="33"/>
    </row>
    <row r="37" spans="2:12" s="1" customFormat="1" ht="14.45" hidden="1" customHeight="1">
      <c r="B37" s="33"/>
      <c r="E37" s="27" t="s">
        <v>51</v>
      </c>
      <c r="F37" s="92">
        <f>ROUND((SUM(BI146:BI2769)),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52</v>
      </c>
      <c r="E39" s="58"/>
      <c r="F39" s="58"/>
      <c r="G39" s="96" t="s">
        <v>53</v>
      </c>
      <c r="H39" s="97" t="s">
        <v>54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55</v>
      </c>
      <c r="E50" s="43"/>
      <c r="F50" s="43"/>
      <c r="G50" s="42" t="s">
        <v>56</v>
      </c>
      <c r="H50" s="43"/>
      <c r="I50" s="43"/>
      <c r="J50" s="43"/>
      <c r="K50" s="43"/>
      <c r="L50" s="33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3"/>
      <c r="D61" s="44" t="s">
        <v>57</v>
      </c>
      <c r="E61" s="35"/>
      <c r="F61" s="100" t="s">
        <v>58</v>
      </c>
      <c r="G61" s="44" t="s">
        <v>57</v>
      </c>
      <c r="H61" s="35"/>
      <c r="I61" s="35"/>
      <c r="J61" s="101" t="s">
        <v>58</v>
      </c>
      <c r="K61" s="35"/>
      <c r="L61" s="33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3"/>
      <c r="D65" s="42" t="s">
        <v>59</v>
      </c>
      <c r="E65" s="43"/>
      <c r="F65" s="43"/>
      <c r="G65" s="42" t="s">
        <v>60</v>
      </c>
      <c r="H65" s="43"/>
      <c r="I65" s="43"/>
      <c r="J65" s="43"/>
      <c r="K65" s="43"/>
      <c r="L65" s="33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3"/>
      <c r="D76" s="44" t="s">
        <v>57</v>
      </c>
      <c r="E76" s="35"/>
      <c r="F76" s="100" t="s">
        <v>58</v>
      </c>
      <c r="G76" s="44" t="s">
        <v>57</v>
      </c>
      <c r="H76" s="35"/>
      <c r="I76" s="35"/>
      <c r="J76" s="101" t="s">
        <v>58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1" t="s">
        <v>113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7" t="s">
        <v>16</v>
      </c>
      <c r="L84" s="33"/>
    </row>
    <row r="85" spans="2:47" s="1" customFormat="1" ht="26.25" customHeight="1">
      <c r="B85" s="33"/>
      <c r="E85" s="240" t="str">
        <f>E7</f>
        <v>Realizace úspor energie - OA a Jazyková škola s právem SJZ Pardubice</v>
      </c>
      <c r="F85" s="241"/>
      <c r="G85" s="241"/>
      <c r="H85" s="241"/>
      <c r="L85" s="33"/>
    </row>
    <row r="86" spans="2:47" s="1" customFormat="1" ht="12" customHeight="1">
      <c r="B86" s="33"/>
      <c r="C86" s="27" t="s">
        <v>111</v>
      </c>
      <c r="L86" s="33"/>
    </row>
    <row r="87" spans="2:47" s="1" customFormat="1" ht="16.5" customHeight="1">
      <c r="B87" s="33"/>
      <c r="E87" s="230" t="str">
        <f>E9</f>
        <v>STA - Stavební část bez sanace</v>
      </c>
      <c r="F87" s="239"/>
      <c r="G87" s="239"/>
      <c r="H87" s="239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7" t="s">
        <v>22</v>
      </c>
      <c r="F89" s="25" t="str">
        <f>F12</f>
        <v>Štefánikova 325, 530 02 Pardubice I</v>
      </c>
      <c r="I89" s="27" t="s">
        <v>24</v>
      </c>
      <c r="J89" s="53" t="str">
        <f>IF(J12="","",J12)</f>
        <v>16. 6. 2024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7" t="s">
        <v>30</v>
      </c>
      <c r="F91" s="25" t="str">
        <f>E15</f>
        <v>Pardubický kraj</v>
      </c>
      <c r="I91" s="27" t="s">
        <v>36</v>
      </c>
      <c r="J91" s="31" t="str">
        <f>E21</f>
        <v>AZ Optimal s.r.o.</v>
      </c>
      <c r="L91" s="33"/>
    </row>
    <row r="92" spans="2:47" s="1" customFormat="1" ht="15.2" customHeight="1">
      <c r="B92" s="33"/>
      <c r="C92" s="27" t="s">
        <v>34</v>
      </c>
      <c r="F92" s="25" t="str">
        <f>IF(E18="","",E18)</f>
        <v>Vyplň údaj</v>
      </c>
      <c r="I92" s="27" t="s">
        <v>39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114</v>
      </c>
      <c r="D94" s="94"/>
      <c r="E94" s="94"/>
      <c r="F94" s="94"/>
      <c r="G94" s="94"/>
      <c r="H94" s="94"/>
      <c r="I94" s="94"/>
      <c r="J94" s="103" t="s">
        <v>115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116</v>
      </c>
      <c r="J96" s="67">
        <f>J146</f>
        <v>0</v>
      </c>
      <c r="L96" s="33"/>
      <c r="AU96" s="17" t="s">
        <v>117</v>
      </c>
    </row>
    <row r="97" spans="2:12" s="8" customFormat="1" ht="24.95" customHeight="1">
      <c r="B97" s="105"/>
      <c r="D97" s="106" t="s">
        <v>538</v>
      </c>
      <c r="E97" s="107"/>
      <c r="F97" s="107"/>
      <c r="G97" s="107"/>
      <c r="H97" s="107"/>
      <c r="I97" s="107"/>
      <c r="J97" s="108">
        <f>J147</f>
        <v>0</v>
      </c>
      <c r="L97" s="105"/>
    </row>
    <row r="98" spans="2:12" s="15" customFormat="1" ht="19.899999999999999" customHeight="1">
      <c r="B98" s="179"/>
      <c r="D98" s="180" t="s">
        <v>539</v>
      </c>
      <c r="E98" s="181"/>
      <c r="F98" s="181"/>
      <c r="G98" s="181"/>
      <c r="H98" s="181"/>
      <c r="I98" s="181"/>
      <c r="J98" s="182">
        <f>J148</f>
        <v>0</v>
      </c>
      <c r="L98" s="179"/>
    </row>
    <row r="99" spans="2:12" s="15" customFormat="1" ht="19.899999999999999" customHeight="1">
      <c r="B99" s="179"/>
      <c r="D99" s="180" t="s">
        <v>540</v>
      </c>
      <c r="E99" s="181"/>
      <c r="F99" s="181"/>
      <c r="G99" s="181"/>
      <c r="H99" s="181"/>
      <c r="I99" s="181"/>
      <c r="J99" s="182">
        <f>J173</f>
        <v>0</v>
      </c>
      <c r="L99" s="179"/>
    </row>
    <row r="100" spans="2:12" s="15" customFormat="1" ht="19.899999999999999" customHeight="1">
      <c r="B100" s="179"/>
      <c r="D100" s="180" t="s">
        <v>541</v>
      </c>
      <c r="E100" s="181"/>
      <c r="F100" s="181"/>
      <c r="G100" s="181"/>
      <c r="H100" s="181"/>
      <c r="I100" s="181"/>
      <c r="J100" s="182">
        <f>J185</f>
        <v>0</v>
      </c>
      <c r="L100" s="179"/>
    </row>
    <row r="101" spans="2:12" s="15" customFormat="1" ht="19.899999999999999" customHeight="1">
      <c r="B101" s="179"/>
      <c r="D101" s="180" t="s">
        <v>542</v>
      </c>
      <c r="E101" s="181"/>
      <c r="F101" s="181"/>
      <c r="G101" s="181"/>
      <c r="H101" s="181"/>
      <c r="I101" s="181"/>
      <c r="J101" s="182">
        <f>J213</f>
        <v>0</v>
      </c>
      <c r="L101" s="179"/>
    </row>
    <row r="102" spans="2:12" s="15" customFormat="1" ht="19.899999999999999" customHeight="1">
      <c r="B102" s="179"/>
      <c r="D102" s="180" t="s">
        <v>543</v>
      </c>
      <c r="E102" s="181"/>
      <c r="F102" s="181"/>
      <c r="G102" s="181"/>
      <c r="H102" s="181"/>
      <c r="I102" s="181"/>
      <c r="J102" s="182">
        <f>J219</f>
        <v>0</v>
      </c>
      <c r="L102" s="179"/>
    </row>
    <row r="103" spans="2:12" s="15" customFormat="1" ht="19.899999999999999" customHeight="1">
      <c r="B103" s="179"/>
      <c r="D103" s="180" t="s">
        <v>544</v>
      </c>
      <c r="E103" s="181"/>
      <c r="F103" s="181"/>
      <c r="G103" s="181"/>
      <c r="H103" s="181"/>
      <c r="I103" s="181"/>
      <c r="J103" s="182">
        <f>J230</f>
        <v>0</v>
      </c>
      <c r="L103" s="179"/>
    </row>
    <row r="104" spans="2:12" s="15" customFormat="1" ht="19.899999999999999" customHeight="1">
      <c r="B104" s="179"/>
      <c r="D104" s="180" t="s">
        <v>545</v>
      </c>
      <c r="E104" s="181"/>
      <c r="F104" s="181"/>
      <c r="G104" s="181"/>
      <c r="H104" s="181"/>
      <c r="I104" s="181"/>
      <c r="J104" s="182">
        <f>J905</f>
        <v>0</v>
      </c>
      <c r="L104" s="179"/>
    </row>
    <row r="105" spans="2:12" s="15" customFormat="1" ht="19.899999999999999" customHeight="1">
      <c r="B105" s="179"/>
      <c r="D105" s="180" t="s">
        <v>546</v>
      </c>
      <c r="E105" s="181"/>
      <c r="F105" s="181"/>
      <c r="G105" s="181"/>
      <c r="H105" s="181"/>
      <c r="I105" s="181"/>
      <c r="J105" s="182">
        <f>J1372</f>
        <v>0</v>
      </c>
      <c r="L105" s="179"/>
    </row>
    <row r="106" spans="2:12" s="15" customFormat="1" ht="19.899999999999999" customHeight="1">
      <c r="B106" s="179"/>
      <c r="D106" s="180" t="s">
        <v>547</v>
      </c>
      <c r="E106" s="181"/>
      <c r="F106" s="181"/>
      <c r="G106" s="181"/>
      <c r="H106" s="181"/>
      <c r="I106" s="181"/>
      <c r="J106" s="182">
        <f>J1381</f>
        <v>0</v>
      </c>
      <c r="L106" s="179"/>
    </row>
    <row r="107" spans="2:12" s="8" customFormat="1" ht="24.95" customHeight="1">
      <c r="B107" s="105"/>
      <c r="D107" s="106" t="s">
        <v>548</v>
      </c>
      <c r="E107" s="107"/>
      <c r="F107" s="107"/>
      <c r="G107" s="107"/>
      <c r="H107" s="107"/>
      <c r="I107" s="107"/>
      <c r="J107" s="108">
        <f>J1383</f>
        <v>0</v>
      </c>
      <c r="L107" s="105"/>
    </row>
    <row r="108" spans="2:12" s="15" customFormat="1" ht="19.899999999999999" customHeight="1">
      <c r="B108" s="179"/>
      <c r="D108" s="180" t="s">
        <v>549</v>
      </c>
      <c r="E108" s="181"/>
      <c r="F108" s="181"/>
      <c r="G108" s="181"/>
      <c r="H108" s="181"/>
      <c r="I108" s="181"/>
      <c r="J108" s="182">
        <f>J1384</f>
        <v>0</v>
      </c>
      <c r="L108" s="179"/>
    </row>
    <row r="109" spans="2:12" s="15" customFormat="1" ht="19.899999999999999" customHeight="1">
      <c r="B109" s="179"/>
      <c r="D109" s="180" t="s">
        <v>550</v>
      </c>
      <c r="E109" s="181"/>
      <c r="F109" s="181"/>
      <c r="G109" s="181"/>
      <c r="H109" s="181"/>
      <c r="I109" s="181"/>
      <c r="J109" s="182">
        <f>J1410</f>
        <v>0</v>
      </c>
      <c r="L109" s="179"/>
    </row>
    <row r="110" spans="2:12" s="15" customFormat="1" ht="19.899999999999999" customHeight="1">
      <c r="B110" s="179"/>
      <c r="D110" s="180" t="s">
        <v>551</v>
      </c>
      <c r="E110" s="181"/>
      <c r="F110" s="181"/>
      <c r="G110" s="181"/>
      <c r="H110" s="181"/>
      <c r="I110" s="181"/>
      <c r="J110" s="182">
        <f>J1466</f>
        <v>0</v>
      </c>
      <c r="L110" s="179"/>
    </row>
    <row r="111" spans="2:12" s="15" customFormat="1" ht="19.899999999999999" customHeight="1">
      <c r="B111" s="179"/>
      <c r="D111" s="180" t="s">
        <v>552</v>
      </c>
      <c r="E111" s="181"/>
      <c r="F111" s="181"/>
      <c r="G111" s="181"/>
      <c r="H111" s="181"/>
      <c r="I111" s="181"/>
      <c r="J111" s="182">
        <f>J1527</f>
        <v>0</v>
      </c>
      <c r="L111" s="179"/>
    </row>
    <row r="112" spans="2:12" s="15" customFormat="1" ht="19.899999999999999" customHeight="1">
      <c r="B112" s="179"/>
      <c r="D112" s="180" t="s">
        <v>553</v>
      </c>
      <c r="E112" s="181"/>
      <c r="F112" s="181"/>
      <c r="G112" s="181"/>
      <c r="H112" s="181"/>
      <c r="I112" s="181"/>
      <c r="J112" s="182">
        <f>J1548</f>
        <v>0</v>
      </c>
      <c r="L112" s="179"/>
    </row>
    <row r="113" spans="2:12" s="15" customFormat="1" ht="19.899999999999999" customHeight="1">
      <c r="B113" s="179"/>
      <c r="D113" s="180" t="s">
        <v>554</v>
      </c>
      <c r="E113" s="181"/>
      <c r="F113" s="181"/>
      <c r="G113" s="181"/>
      <c r="H113" s="181"/>
      <c r="I113" s="181"/>
      <c r="J113" s="182">
        <f>J1577</f>
        <v>0</v>
      </c>
      <c r="L113" s="179"/>
    </row>
    <row r="114" spans="2:12" s="15" customFormat="1" ht="19.899999999999999" customHeight="1">
      <c r="B114" s="179"/>
      <c r="D114" s="180" t="s">
        <v>555</v>
      </c>
      <c r="E114" s="181"/>
      <c r="F114" s="181"/>
      <c r="G114" s="181"/>
      <c r="H114" s="181"/>
      <c r="I114" s="181"/>
      <c r="J114" s="182">
        <f>J1612</f>
        <v>0</v>
      </c>
      <c r="L114" s="179"/>
    </row>
    <row r="115" spans="2:12" s="15" customFormat="1" ht="19.899999999999999" customHeight="1">
      <c r="B115" s="179"/>
      <c r="D115" s="180" t="s">
        <v>556</v>
      </c>
      <c r="E115" s="181"/>
      <c r="F115" s="181"/>
      <c r="G115" s="181"/>
      <c r="H115" s="181"/>
      <c r="I115" s="181"/>
      <c r="J115" s="182">
        <f>J1617</f>
        <v>0</v>
      </c>
      <c r="L115" s="179"/>
    </row>
    <row r="116" spans="2:12" s="15" customFormat="1" ht="19.899999999999999" customHeight="1">
      <c r="B116" s="179"/>
      <c r="D116" s="180" t="s">
        <v>557</v>
      </c>
      <c r="E116" s="181"/>
      <c r="F116" s="181"/>
      <c r="G116" s="181"/>
      <c r="H116" s="181"/>
      <c r="I116" s="181"/>
      <c r="J116" s="182">
        <f>J1636</f>
        <v>0</v>
      </c>
      <c r="L116" s="179"/>
    </row>
    <row r="117" spans="2:12" s="15" customFormat="1" ht="19.899999999999999" customHeight="1">
      <c r="B117" s="179"/>
      <c r="D117" s="180" t="s">
        <v>558</v>
      </c>
      <c r="E117" s="181"/>
      <c r="F117" s="181"/>
      <c r="G117" s="181"/>
      <c r="H117" s="181"/>
      <c r="I117" s="181"/>
      <c r="J117" s="182">
        <f>J1756</f>
        <v>0</v>
      </c>
      <c r="L117" s="179"/>
    </row>
    <row r="118" spans="2:12" s="15" customFormat="1" ht="19.899999999999999" customHeight="1">
      <c r="B118" s="179"/>
      <c r="D118" s="180" t="s">
        <v>559</v>
      </c>
      <c r="E118" s="181"/>
      <c r="F118" s="181"/>
      <c r="G118" s="181"/>
      <c r="H118" s="181"/>
      <c r="I118" s="181"/>
      <c r="J118" s="182">
        <f>J1825</f>
        <v>0</v>
      </c>
      <c r="L118" s="179"/>
    </row>
    <row r="119" spans="2:12" s="15" customFormat="1" ht="19.899999999999999" customHeight="1">
      <c r="B119" s="179"/>
      <c r="D119" s="180" t="s">
        <v>560</v>
      </c>
      <c r="E119" s="181"/>
      <c r="F119" s="181"/>
      <c r="G119" s="181"/>
      <c r="H119" s="181"/>
      <c r="I119" s="181"/>
      <c r="J119" s="182">
        <f>J2122</f>
        <v>0</v>
      </c>
      <c r="L119" s="179"/>
    </row>
    <row r="120" spans="2:12" s="15" customFormat="1" ht="19.899999999999999" customHeight="1">
      <c r="B120" s="179"/>
      <c r="D120" s="180" t="s">
        <v>561</v>
      </c>
      <c r="E120" s="181"/>
      <c r="F120" s="181"/>
      <c r="G120" s="181"/>
      <c r="H120" s="181"/>
      <c r="I120" s="181"/>
      <c r="J120" s="182">
        <f>J2331</f>
        <v>0</v>
      </c>
      <c r="L120" s="179"/>
    </row>
    <row r="121" spans="2:12" s="15" customFormat="1" ht="19.899999999999999" customHeight="1">
      <c r="B121" s="179"/>
      <c r="D121" s="180" t="s">
        <v>562</v>
      </c>
      <c r="E121" s="181"/>
      <c r="F121" s="181"/>
      <c r="G121" s="181"/>
      <c r="H121" s="181"/>
      <c r="I121" s="181"/>
      <c r="J121" s="182">
        <f>J2343</f>
        <v>0</v>
      </c>
      <c r="L121" s="179"/>
    </row>
    <row r="122" spans="2:12" s="15" customFormat="1" ht="19.899999999999999" customHeight="1">
      <c r="B122" s="179"/>
      <c r="D122" s="180" t="s">
        <v>563</v>
      </c>
      <c r="E122" s="181"/>
      <c r="F122" s="181"/>
      <c r="G122" s="181"/>
      <c r="H122" s="181"/>
      <c r="I122" s="181"/>
      <c r="J122" s="182">
        <f>J2348</f>
        <v>0</v>
      </c>
      <c r="L122" s="179"/>
    </row>
    <row r="123" spans="2:12" s="15" customFormat="1" ht="19.899999999999999" customHeight="1">
      <c r="B123" s="179"/>
      <c r="D123" s="180" t="s">
        <v>564</v>
      </c>
      <c r="E123" s="181"/>
      <c r="F123" s="181"/>
      <c r="G123" s="181"/>
      <c r="H123" s="181"/>
      <c r="I123" s="181"/>
      <c r="J123" s="182">
        <f>J2448</f>
        <v>0</v>
      </c>
      <c r="L123" s="179"/>
    </row>
    <row r="124" spans="2:12" s="15" customFormat="1" ht="19.899999999999999" customHeight="1">
      <c r="B124" s="179"/>
      <c r="D124" s="180" t="s">
        <v>565</v>
      </c>
      <c r="E124" s="181"/>
      <c r="F124" s="181"/>
      <c r="G124" s="181"/>
      <c r="H124" s="181"/>
      <c r="I124" s="181"/>
      <c r="J124" s="182">
        <f>J2586</f>
        <v>0</v>
      </c>
      <c r="L124" s="179"/>
    </row>
    <row r="125" spans="2:12" s="15" customFormat="1" ht="19.899999999999999" customHeight="1">
      <c r="B125" s="179"/>
      <c r="D125" s="180" t="s">
        <v>566</v>
      </c>
      <c r="E125" s="181"/>
      <c r="F125" s="181"/>
      <c r="G125" s="181"/>
      <c r="H125" s="181"/>
      <c r="I125" s="181"/>
      <c r="J125" s="182">
        <f>J2617</f>
        <v>0</v>
      </c>
      <c r="L125" s="179"/>
    </row>
    <row r="126" spans="2:12" s="15" customFormat="1" ht="19.899999999999999" customHeight="1">
      <c r="B126" s="179"/>
      <c r="D126" s="180" t="s">
        <v>567</v>
      </c>
      <c r="E126" s="181"/>
      <c r="F126" s="181"/>
      <c r="G126" s="181"/>
      <c r="H126" s="181"/>
      <c r="I126" s="181"/>
      <c r="J126" s="182">
        <f>J2764</f>
        <v>0</v>
      </c>
      <c r="L126" s="179"/>
    </row>
    <row r="127" spans="2:12" s="1" customFormat="1" ht="21.75" customHeight="1">
      <c r="B127" s="33"/>
      <c r="L127" s="33"/>
    </row>
    <row r="128" spans="2:12" s="1" customFormat="1" ht="6.95" customHeight="1">
      <c r="B128" s="45"/>
      <c r="C128" s="46"/>
      <c r="D128" s="46"/>
      <c r="E128" s="46"/>
      <c r="F128" s="46"/>
      <c r="G128" s="46"/>
      <c r="H128" s="46"/>
      <c r="I128" s="46"/>
      <c r="J128" s="46"/>
      <c r="K128" s="46"/>
      <c r="L128" s="33"/>
    </row>
    <row r="132" spans="2:12" s="1" customFormat="1" ht="6.95" customHeight="1">
      <c r="B132" s="47"/>
      <c r="C132" s="48"/>
      <c r="D132" s="48"/>
      <c r="E132" s="48"/>
      <c r="F132" s="48"/>
      <c r="G132" s="48"/>
      <c r="H132" s="48"/>
      <c r="I132" s="48"/>
      <c r="J132" s="48"/>
      <c r="K132" s="48"/>
      <c r="L132" s="33"/>
    </row>
    <row r="133" spans="2:12" s="1" customFormat="1" ht="24.95" customHeight="1">
      <c r="B133" s="33"/>
      <c r="C133" s="21" t="s">
        <v>126</v>
      </c>
      <c r="L133" s="33"/>
    </row>
    <row r="134" spans="2:12" s="1" customFormat="1" ht="6.95" customHeight="1">
      <c r="B134" s="33"/>
      <c r="L134" s="33"/>
    </row>
    <row r="135" spans="2:12" s="1" customFormat="1" ht="12" customHeight="1">
      <c r="B135" s="33"/>
      <c r="C135" s="27" t="s">
        <v>16</v>
      </c>
      <c r="L135" s="33"/>
    </row>
    <row r="136" spans="2:12" s="1" customFormat="1" ht="26.25" customHeight="1">
      <c r="B136" s="33"/>
      <c r="E136" s="240" t="str">
        <f>E7</f>
        <v>Realizace úspor energie - OA a Jazyková škola s právem SJZ Pardubice</v>
      </c>
      <c r="F136" s="241"/>
      <c r="G136" s="241"/>
      <c r="H136" s="241"/>
      <c r="L136" s="33"/>
    </row>
    <row r="137" spans="2:12" s="1" customFormat="1" ht="12" customHeight="1">
      <c r="B137" s="33"/>
      <c r="C137" s="27" t="s">
        <v>111</v>
      </c>
      <c r="L137" s="33"/>
    </row>
    <row r="138" spans="2:12" s="1" customFormat="1" ht="16.5" customHeight="1">
      <c r="B138" s="33"/>
      <c r="E138" s="230" t="str">
        <f>E9</f>
        <v>STA - Stavební část bez sanace</v>
      </c>
      <c r="F138" s="239"/>
      <c r="G138" s="239"/>
      <c r="H138" s="239"/>
      <c r="L138" s="33"/>
    </row>
    <row r="139" spans="2:12" s="1" customFormat="1" ht="6.95" customHeight="1">
      <c r="B139" s="33"/>
      <c r="L139" s="33"/>
    </row>
    <row r="140" spans="2:12" s="1" customFormat="1" ht="12" customHeight="1">
      <c r="B140" s="33"/>
      <c r="C140" s="27" t="s">
        <v>22</v>
      </c>
      <c r="F140" s="25" t="str">
        <f>F12</f>
        <v>Štefánikova 325, 530 02 Pardubice I</v>
      </c>
      <c r="I140" s="27" t="s">
        <v>24</v>
      </c>
      <c r="J140" s="53" t="str">
        <f>IF(J12="","",J12)</f>
        <v>16. 6. 2024</v>
      </c>
      <c r="L140" s="33"/>
    </row>
    <row r="141" spans="2:12" s="1" customFormat="1" ht="6.95" customHeight="1">
      <c r="B141" s="33"/>
      <c r="L141" s="33"/>
    </row>
    <row r="142" spans="2:12" s="1" customFormat="1" ht="15.2" customHeight="1">
      <c r="B142" s="33"/>
      <c r="C142" s="27" t="s">
        <v>30</v>
      </c>
      <c r="F142" s="25" t="str">
        <f>E15</f>
        <v>Pardubický kraj</v>
      </c>
      <c r="I142" s="27" t="s">
        <v>36</v>
      </c>
      <c r="J142" s="31" t="str">
        <f>E21</f>
        <v>AZ Optimal s.r.o.</v>
      </c>
      <c r="L142" s="33"/>
    </row>
    <row r="143" spans="2:12" s="1" customFormat="1" ht="15.2" customHeight="1">
      <c r="B143" s="33"/>
      <c r="C143" s="27" t="s">
        <v>34</v>
      </c>
      <c r="F143" s="25" t="str">
        <f>IF(E18="","",E18)</f>
        <v>Vyplň údaj</v>
      </c>
      <c r="I143" s="27" t="s">
        <v>39</v>
      </c>
      <c r="J143" s="31" t="str">
        <f>E24</f>
        <v xml:space="preserve"> </v>
      </c>
      <c r="L143" s="33"/>
    </row>
    <row r="144" spans="2:12" s="1" customFormat="1" ht="10.35" customHeight="1">
      <c r="B144" s="33"/>
      <c r="L144" s="33"/>
    </row>
    <row r="145" spans="2:65" s="9" customFormat="1" ht="29.25" customHeight="1">
      <c r="B145" s="109"/>
      <c r="C145" s="110" t="s">
        <v>127</v>
      </c>
      <c r="D145" s="111" t="s">
        <v>67</v>
      </c>
      <c r="E145" s="111" t="s">
        <v>63</v>
      </c>
      <c r="F145" s="111" t="s">
        <v>64</v>
      </c>
      <c r="G145" s="111" t="s">
        <v>128</v>
      </c>
      <c r="H145" s="111" t="s">
        <v>129</v>
      </c>
      <c r="I145" s="111" t="s">
        <v>130</v>
      </c>
      <c r="J145" s="112" t="s">
        <v>115</v>
      </c>
      <c r="K145" s="113" t="s">
        <v>131</v>
      </c>
      <c r="L145" s="109"/>
      <c r="M145" s="60" t="s">
        <v>1</v>
      </c>
      <c r="N145" s="61" t="s">
        <v>46</v>
      </c>
      <c r="O145" s="61" t="s">
        <v>132</v>
      </c>
      <c r="P145" s="61" t="s">
        <v>133</v>
      </c>
      <c r="Q145" s="61" t="s">
        <v>134</v>
      </c>
      <c r="R145" s="61" t="s">
        <v>135</v>
      </c>
      <c r="S145" s="61" t="s">
        <v>136</v>
      </c>
      <c r="T145" s="62" t="s">
        <v>137</v>
      </c>
    </row>
    <row r="146" spans="2:65" s="1" customFormat="1" ht="22.9" customHeight="1">
      <c r="B146" s="33"/>
      <c r="C146" s="65" t="s">
        <v>138</v>
      </c>
      <c r="J146" s="114">
        <f>BK146</f>
        <v>0</v>
      </c>
      <c r="L146" s="33"/>
      <c r="M146" s="63"/>
      <c r="N146" s="54"/>
      <c r="O146" s="54"/>
      <c r="P146" s="115">
        <f>P147+P1383</f>
        <v>0</v>
      </c>
      <c r="Q146" s="54"/>
      <c r="R146" s="115">
        <f>R147+R1383</f>
        <v>615.78394116000004</v>
      </c>
      <c r="S146" s="54"/>
      <c r="T146" s="116">
        <f>T147+T1383</f>
        <v>774.29706695000004</v>
      </c>
      <c r="AT146" s="17" t="s">
        <v>81</v>
      </c>
      <c r="AU146" s="17" t="s">
        <v>117</v>
      </c>
      <c r="BK146" s="117">
        <f>BK147+BK1383</f>
        <v>0</v>
      </c>
    </row>
    <row r="147" spans="2:65" s="10" customFormat="1" ht="25.9" customHeight="1">
      <c r="B147" s="118"/>
      <c r="D147" s="119" t="s">
        <v>81</v>
      </c>
      <c r="E147" s="120" t="s">
        <v>568</v>
      </c>
      <c r="F147" s="120" t="s">
        <v>569</v>
      </c>
      <c r="I147" s="121"/>
      <c r="J147" s="122">
        <f>BK147</f>
        <v>0</v>
      </c>
      <c r="L147" s="118"/>
      <c r="M147" s="123"/>
      <c r="P147" s="124">
        <f>P148+P173+P185+P213+P219+P230+P905+P1372+P1381</f>
        <v>0</v>
      </c>
      <c r="R147" s="124">
        <f>R148+R173+R185+R213+R219+R230+R905+R1372+R1381</f>
        <v>519.95477374000006</v>
      </c>
      <c r="T147" s="125">
        <f>T148+T173+T185+T213+T219+T230+T905+T1372+T1381</f>
        <v>762.40252500000008</v>
      </c>
      <c r="AR147" s="119" t="s">
        <v>90</v>
      </c>
      <c r="AT147" s="126" t="s">
        <v>81</v>
      </c>
      <c r="AU147" s="126" t="s">
        <v>82</v>
      </c>
      <c r="AY147" s="119" t="s">
        <v>140</v>
      </c>
      <c r="BK147" s="127">
        <f>BK148+BK173+BK185+BK213+BK219+BK230+BK905+BK1372+BK1381</f>
        <v>0</v>
      </c>
    </row>
    <row r="148" spans="2:65" s="10" customFormat="1" ht="22.9" customHeight="1">
      <c r="B148" s="118"/>
      <c r="D148" s="119" t="s">
        <v>81</v>
      </c>
      <c r="E148" s="183" t="s">
        <v>90</v>
      </c>
      <c r="F148" s="183" t="s">
        <v>139</v>
      </c>
      <c r="I148" s="121"/>
      <c r="J148" s="184">
        <f>BK148</f>
        <v>0</v>
      </c>
      <c r="L148" s="118"/>
      <c r="M148" s="123"/>
      <c r="P148" s="124">
        <f>SUM(P149:P172)</f>
        <v>0</v>
      </c>
      <c r="R148" s="124">
        <f>SUM(R149:R172)</f>
        <v>0</v>
      </c>
      <c r="T148" s="125">
        <f>SUM(T149:T172)</f>
        <v>158.61999999999998</v>
      </c>
      <c r="AR148" s="119" t="s">
        <v>90</v>
      </c>
      <c r="AT148" s="126" t="s">
        <v>81</v>
      </c>
      <c r="AU148" s="126" t="s">
        <v>90</v>
      </c>
      <c r="AY148" s="119" t="s">
        <v>140</v>
      </c>
      <c r="BK148" s="127">
        <f>SUM(BK149:BK172)</f>
        <v>0</v>
      </c>
    </row>
    <row r="149" spans="2:65" s="1" customFormat="1" ht="24.2" customHeight="1">
      <c r="B149" s="33"/>
      <c r="C149" s="128" t="s">
        <v>90</v>
      </c>
      <c r="D149" s="128" t="s">
        <v>141</v>
      </c>
      <c r="E149" s="129" t="s">
        <v>570</v>
      </c>
      <c r="F149" s="130" t="s">
        <v>571</v>
      </c>
      <c r="G149" s="131" t="s">
        <v>144</v>
      </c>
      <c r="H149" s="132">
        <v>288.39999999999998</v>
      </c>
      <c r="I149" s="133"/>
      <c r="J149" s="134">
        <f>ROUND(I149*H149,2)</f>
        <v>0</v>
      </c>
      <c r="K149" s="135"/>
      <c r="L149" s="33"/>
      <c r="M149" s="136" t="s">
        <v>1</v>
      </c>
      <c r="N149" s="137" t="s">
        <v>47</v>
      </c>
      <c r="P149" s="138">
        <f>O149*H149</f>
        <v>0</v>
      </c>
      <c r="Q149" s="138">
        <v>0</v>
      </c>
      <c r="R149" s="138">
        <f>Q149*H149</f>
        <v>0</v>
      </c>
      <c r="S149" s="138">
        <v>0.26</v>
      </c>
      <c r="T149" s="139">
        <f>S149*H149</f>
        <v>74.983999999999995</v>
      </c>
      <c r="AR149" s="140" t="s">
        <v>145</v>
      </c>
      <c r="AT149" s="140" t="s">
        <v>141</v>
      </c>
      <c r="AU149" s="140" t="s">
        <v>92</v>
      </c>
      <c r="AY149" s="17" t="s">
        <v>140</v>
      </c>
      <c r="BE149" s="141">
        <f>IF(N149="základní",J149,0)</f>
        <v>0</v>
      </c>
      <c r="BF149" s="141">
        <f>IF(N149="snížená",J149,0)</f>
        <v>0</v>
      </c>
      <c r="BG149" s="141">
        <f>IF(N149="zákl. přenesená",J149,0)</f>
        <v>0</v>
      </c>
      <c r="BH149" s="141">
        <f>IF(N149="sníž. přenesená",J149,0)</f>
        <v>0</v>
      </c>
      <c r="BI149" s="141">
        <f>IF(N149="nulová",J149,0)</f>
        <v>0</v>
      </c>
      <c r="BJ149" s="17" t="s">
        <v>90</v>
      </c>
      <c r="BK149" s="141">
        <f>ROUND(I149*H149,2)</f>
        <v>0</v>
      </c>
      <c r="BL149" s="17" t="s">
        <v>145</v>
      </c>
      <c r="BM149" s="140" t="s">
        <v>572</v>
      </c>
    </row>
    <row r="150" spans="2:65" s="12" customFormat="1">
      <c r="B150" s="153"/>
      <c r="D150" s="143" t="s">
        <v>146</v>
      </c>
      <c r="E150" s="154" t="s">
        <v>1</v>
      </c>
      <c r="F150" s="155" t="s">
        <v>573</v>
      </c>
      <c r="H150" s="154" t="s">
        <v>1</v>
      </c>
      <c r="I150" s="156"/>
      <c r="L150" s="153"/>
      <c r="M150" s="157"/>
      <c r="T150" s="158"/>
      <c r="AT150" s="154" t="s">
        <v>146</v>
      </c>
      <c r="AU150" s="154" t="s">
        <v>92</v>
      </c>
      <c r="AV150" s="12" t="s">
        <v>90</v>
      </c>
      <c r="AW150" s="12" t="s">
        <v>38</v>
      </c>
      <c r="AX150" s="12" t="s">
        <v>82</v>
      </c>
      <c r="AY150" s="154" t="s">
        <v>140</v>
      </c>
    </row>
    <row r="151" spans="2:65" s="11" customFormat="1">
      <c r="B151" s="142"/>
      <c r="D151" s="143" t="s">
        <v>146</v>
      </c>
      <c r="E151" s="144" t="s">
        <v>1</v>
      </c>
      <c r="F151" s="145" t="s">
        <v>574</v>
      </c>
      <c r="H151" s="146">
        <v>288.39999999999998</v>
      </c>
      <c r="I151" s="147"/>
      <c r="L151" s="142"/>
      <c r="M151" s="148"/>
      <c r="T151" s="149"/>
      <c r="AT151" s="144" t="s">
        <v>146</v>
      </c>
      <c r="AU151" s="144" t="s">
        <v>92</v>
      </c>
      <c r="AV151" s="11" t="s">
        <v>92</v>
      </c>
      <c r="AW151" s="11" t="s">
        <v>38</v>
      </c>
      <c r="AX151" s="11" t="s">
        <v>90</v>
      </c>
      <c r="AY151" s="144" t="s">
        <v>140</v>
      </c>
    </row>
    <row r="152" spans="2:65" s="1" customFormat="1" ht="24.2" customHeight="1">
      <c r="B152" s="33"/>
      <c r="C152" s="128" t="s">
        <v>92</v>
      </c>
      <c r="D152" s="128" t="s">
        <v>141</v>
      </c>
      <c r="E152" s="129" t="s">
        <v>575</v>
      </c>
      <c r="F152" s="130" t="s">
        <v>576</v>
      </c>
      <c r="G152" s="131" t="s">
        <v>144</v>
      </c>
      <c r="H152" s="132">
        <v>288.39999999999998</v>
      </c>
      <c r="I152" s="133"/>
      <c r="J152" s="134">
        <f>ROUND(I152*H152,2)</f>
        <v>0</v>
      </c>
      <c r="K152" s="135"/>
      <c r="L152" s="33"/>
      <c r="M152" s="136" t="s">
        <v>1</v>
      </c>
      <c r="N152" s="137" t="s">
        <v>47</v>
      </c>
      <c r="P152" s="138">
        <f>O152*H152</f>
        <v>0</v>
      </c>
      <c r="Q152" s="138">
        <v>0</v>
      </c>
      <c r="R152" s="138">
        <f>Q152*H152</f>
        <v>0</v>
      </c>
      <c r="S152" s="138">
        <v>0.28999999999999998</v>
      </c>
      <c r="T152" s="139">
        <f>S152*H152</f>
        <v>83.635999999999981</v>
      </c>
      <c r="AR152" s="140" t="s">
        <v>145</v>
      </c>
      <c r="AT152" s="140" t="s">
        <v>141</v>
      </c>
      <c r="AU152" s="140" t="s">
        <v>92</v>
      </c>
      <c r="AY152" s="17" t="s">
        <v>140</v>
      </c>
      <c r="BE152" s="141">
        <f>IF(N152="základní",J152,0)</f>
        <v>0</v>
      </c>
      <c r="BF152" s="141">
        <f>IF(N152="snížená",J152,0)</f>
        <v>0</v>
      </c>
      <c r="BG152" s="141">
        <f>IF(N152="zákl. přenesená",J152,0)</f>
        <v>0</v>
      </c>
      <c r="BH152" s="141">
        <f>IF(N152="sníž. přenesená",J152,0)</f>
        <v>0</v>
      </c>
      <c r="BI152" s="141">
        <f>IF(N152="nulová",J152,0)</f>
        <v>0</v>
      </c>
      <c r="BJ152" s="17" t="s">
        <v>90</v>
      </c>
      <c r="BK152" s="141">
        <f>ROUND(I152*H152,2)</f>
        <v>0</v>
      </c>
      <c r="BL152" s="17" t="s">
        <v>145</v>
      </c>
      <c r="BM152" s="140" t="s">
        <v>577</v>
      </c>
    </row>
    <row r="153" spans="2:65" s="12" customFormat="1">
      <c r="B153" s="153"/>
      <c r="D153" s="143" t="s">
        <v>146</v>
      </c>
      <c r="E153" s="154" t="s">
        <v>1</v>
      </c>
      <c r="F153" s="155" t="s">
        <v>573</v>
      </c>
      <c r="H153" s="154" t="s">
        <v>1</v>
      </c>
      <c r="I153" s="156"/>
      <c r="L153" s="153"/>
      <c r="M153" s="157"/>
      <c r="T153" s="158"/>
      <c r="AT153" s="154" t="s">
        <v>146</v>
      </c>
      <c r="AU153" s="154" t="s">
        <v>92</v>
      </c>
      <c r="AV153" s="12" t="s">
        <v>90</v>
      </c>
      <c r="AW153" s="12" t="s">
        <v>38</v>
      </c>
      <c r="AX153" s="12" t="s">
        <v>82</v>
      </c>
      <c r="AY153" s="154" t="s">
        <v>140</v>
      </c>
    </row>
    <row r="154" spans="2:65" s="11" customFormat="1">
      <c r="B154" s="142"/>
      <c r="D154" s="143" t="s">
        <v>146</v>
      </c>
      <c r="E154" s="144" t="s">
        <v>1</v>
      </c>
      <c r="F154" s="145" t="s">
        <v>574</v>
      </c>
      <c r="H154" s="146">
        <v>288.39999999999998</v>
      </c>
      <c r="I154" s="147"/>
      <c r="L154" s="142"/>
      <c r="M154" s="148"/>
      <c r="T154" s="149"/>
      <c r="AT154" s="144" t="s">
        <v>146</v>
      </c>
      <c r="AU154" s="144" t="s">
        <v>92</v>
      </c>
      <c r="AV154" s="11" t="s">
        <v>92</v>
      </c>
      <c r="AW154" s="11" t="s">
        <v>38</v>
      </c>
      <c r="AX154" s="11" t="s">
        <v>90</v>
      </c>
      <c r="AY154" s="144" t="s">
        <v>140</v>
      </c>
    </row>
    <row r="155" spans="2:65" s="1" customFormat="1" ht="33" customHeight="1">
      <c r="B155" s="33"/>
      <c r="C155" s="128" t="s">
        <v>151</v>
      </c>
      <c r="D155" s="128" t="s">
        <v>141</v>
      </c>
      <c r="E155" s="129" t="s">
        <v>578</v>
      </c>
      <c r="F155" s="130" t="s">
        <v>579</v>
      </c>
      <c r="G155" s="131" t="s">
        <v>177</v>
      </c>
      <c r="H155" s="132">
        <v>9.6</v>
      </c>
      <c r="I155" s="133"/>
      <c r="J155" s="134">
        <f>ROUND(I155*H155,2)</f>
        <v>0</v>
      </c>
      <c r="K155" s="135"/>
      <c r="L155" s="33"/>
      <c r="M155" s="136" t="s">
        <v>1</v>
      </c>
      <c r="N155" s="137" t="s">
        <v>47</v>
      </c>
      <c r="P155" s="138">
        <f>O155*H155</f>
        <v>0</v>
      </c>
      <c r="Q155" s="138">
        <v>0</v>
      </c>
      <c r="R155" s="138">
        <f>Q155*H155</f>
        <v>0</v>
      </c>
      <c r="S155" s="138">
        <v>0</v>
      </c>
      <c r="T155" s="139">
        <f>S155*H155</f>
        <v>0</v>
      </c>
      <c r="AR155" s="140" t="s">
        <v>145</v>
      </c>
      <c r="AT155" s="140" t="s">
        <v>141</v>
      </c>
      <c r="AU155" s="140" t="s">
        <v>92</v>
      </c>
      <c r="AY155" s="17" t="s">
        <v>140</v>
      </c>
      <c r="BE155" s="141">
        <f>IF(N155="základní",J155,0)</f>
        <v>0</v>
      </c>
      <c r="BF155" s="141">
        <f>IF(N155="snížená",J155,0)</f>
        <v>0</v>
      </c>
      <c r="BG155" s="141">
        <f>IF(N155="zákl. přenesená",J155,0)</f>
        <v>0</v>
      </c>
      <c r="BH155" s="141">
        <f>IF(N155="sníž. přenesená",J155,0)</f>
        <v>0</v>
      </c>
      <c r="BI155" s="141">
        <f>IF(N155="nulová",J155,0)</f>
        <v>0</v>
      </c>
      <c r="BJ155" s="17" t="s">
        <v>90</v>
      </c>
      <c r="BK155" s="141">
        <f>ROUND(I155*H155,2)</f>
        <v>0</v>
      </c>
      <c r="BL155" s="17" t="s">
        <v>145</v>
      </c>
      <c r="BM155" s="140" t="s">
        <v>580</v>
      </c>
    </row>
    <row r="156" spans="2:65" s="11" customFormat="1" ht="22.5">
      <c r="B156" s="142"/>
      <c r="D156" s="143" t="s">
        <v>146</v>
      </c>
      <c r="E156" s="144" t="s">
        <v>1</v>
      </c>
      <c r="F156" s="145" t="s">
        <v>581</v>
      </c>
      <c r="H156" s="146">
        <v>9.6</v>
      </c>
      <c r="I156" s="147"/>
      <c r="L156" s="142"/>
      <c r="M156" s="148"/>
      <c r="T156" s="149"/>
      <c r="AT156" s="144" t="s">
        <v>146</v>
      </c>
      <c r="AU156" s="144" t="s">
        <v>92</v>
      </c>
      <c r="AV156" s="11" t="s">
        <v>92</v>
      </c>
      <c r="AW156" s="11" t="s">
        <v>38</v>
      </c>
      <c r="AX156" s="11" t="s">
        <v>90</v>
      </c>
      <c r="AY156" s="144" t="s">
        <v>140</v>
      </c>
    </row>
    <row r="157" spans="2:65" s="1" customFormat="1" ht="37.9" customHeight="1">
      <c r="B157" s="33"/>
      <c r="C157" s="128" t="s">
        <v>145</v>
      </c>
      <c r="D157" s="128" t="s">
        <v>141</v>
      </c>
      <c r="E157" s="129" t="s">
        <v>582</v>
      </c>
      <c r="F157" s="130" t="s">
        <v>583</v>
      </c>
      <c r="G157" s="131" t="s">
        <v>177</v>
      </c>
      <c r="H157" s="132">
        <v>1.2</v>
      </c>
      <c r="I157" s="133"/>
      <c r="J157" s="134">
        <f>ROUND(I157*H157,2)</f>
        <v>0</v>
      </c>
      <c r="K157" s="135"/>
      <c r="L157" s="33"/>
      <c r="M157" s="136" t="s">
        <v>1</v>
      </c>
      <c r="N157" s="137" t="s">
        <v>47</v>
      </c>
      <c r="P157" s="138">
        <f>O157*H157</f>
        <v>0</v>
      </c>
      <c r="Q157" s="138">
        <v>0</v>
      </c>
      <c r="R157" s="138">
        <f>Q157*H157</f>
        <v>0</v>
      </c>
      <c r="S157" s="138">
        <v>0</v>
      </c>
      <c r="T157" s="139">
        <f>S157*H157</f>
        <v>0</v>
      </c>
      <c r="AR157" s="140" t="s">
        <v>145</v>
      </c>
      <c r="AT157" s="140" t="s">
        <v>141</v>
      </c>
      <c r="AU157" s="140" t="s">
        <v>92</v>
      </c>
      <c r="AY157" s="17" t="s">
        <v>140</v>
      </c>
      <c r="BE157" s="141">
        <f>IF(N157="základní",J157,0)</f>
        <v>0</v>
      </c>
      <c r="BF157" s="141">
        <f>IF(N157="snížená",J157,0)</f>
        <v>0</v>
      </c>
      <c r="BG157" s="141">
        <f>IF(N157="zákl. přenesená",J157,0)</f>
        <v>0</v>
      </c>
      <c r="BH157" s="141">
        <f>IF(N157="sníž. přenesená",J157,0)</f>
        <v>0</v>
      </c>
      <c r="BI157" s="141">
        <f>IF(N157="nulová",J157,0)</f>
        <v>0</v>
      </c>
      <c r="BJ157" s="17" t="s">
        <v>90</v>
      </c>
      <c r="BK157" s="141">
        <f>ROUND(I157*H157,2)</f>
        <v>0</v>
      </c>
      <c r="BL157" s="17" t="s">
        <v>145</v>
      </c>
      <c r="BM157" s="140" t="s">
        <v>584</v>
      </c>
    </row>
    <row r="158" spans="2:65" s="11" customFormat="1">
      <c r="B158" s="142"/>
      <c r="D158" s="143" t="s">
        <v>146</v>
      </c>
      <c r="E158" s="144" t="s">
        <v>1</v>
      </c>
      <c r="F158" s="145" t="s">
        <v>585</v>
      </c>
      <c r="H158" s="146">
        <v>1.2</v>
      </c>
      <c r="I158" s="147"/>
      <c r="L158" s="142"/>
      <c r="M158" s="148"/>
      <c r="T158" s="149"/>
      <c r="AT158" s="144" t="s">
        <v>146</v>
      </c>
      <c r="AU158" s="144" t="s">
        <v>92</v>
      </c>
      <c r="AV158" s="11" t="s">
        <v>92</v>
      </c>
      <c r="AW158" s="11" t="s">
        <v>38</v>
      </c>
      <c r="AX158" s="11" t="s">
        <v>90</v>
      </c>
      <c r="AY158" s="144" t="s">
        <v>140</v>
      </c>
    </row>
    <row r="159" spans="2:65" s="1" customFormat="1" ht="37.9" customHeight="1">
      <c r="B159" s="33"/>
      <c r="C159" s="128" t="s">
        <v>160</v>
      </c>
      <c r="D159" s="128" t="s">
        <v>141</v>
      </c>
      <c r="E159" s="129" t="s">
        <v>586</v>
      </c>
      <c r="F159" s="130" t="s">
        <v>587</v>
      </c>
      <c r="G159" s="131" t="s">
        <v>177</v>
      </c>
      <c r="H159" s="132">
        <v>22.8</v>
      </c>
      <c r="I159" s="133"/>
      <c r="J159" s="134">
        <f>ROUND(I159*H159,2)</f>
        <v>0</v>
      </c>
      <c r="K159" s="135"/>
      <c r="L159" s="33"/>
      <c r="M159" s="136" t="s">
        <v>1</v>
      </c>
      <c r="N159" s="137" t="s">
        <v>47</v>
      </c>
      <c r="P159" s="138">
        <f>O159*H159</f>
        <v>0</v>
      </c>
      <c r="Q159" s="138">
        <v>0</v>
      </c>
      <c r="R159" s="138">
        <f>Q159*H159</f>
        <v>0</v>
      </c>
      <c r="S159" s="138">
        <v>0</v>
      </c>
      <c r="T159" s="139">
        <f>S159*H159</f>
        <v>0</v>
      </c>
      <c r="AR159" s="140" t="s">
        <v>145</v>
      </c>
      <c r="AT159" s="140" t="s">
        <v>141</v>
      </c>
      <c r="AU159" s="140" t="s">
        <v>92</v>
      </c>
      <c r="AY159" s="17" t="s">
        <v>140</v>
      </c>
      <c r="BE159" s="141">
        <f>IF(N159="základní",J159,0)</f>
        <v>0</v>
      </c>
      <c r="BF159" s="141">
        <f>IF(N159="snížená",J159,0)</f>
        <v>0</v>
      </c>
      <c r="BG159" s="141">
        <f>IF(N159="zákl. přenesená",J159,0)</f>
        <v>0</v>
      </c>
      <c r="BH159" s="141">
        <f>IF(N159="sníž. přenesená",J159,0)</f>
        <v>0</v>
      </c>
      <c r="BI159" s="141">
        <f>IF(N159="nulová",J159,0)</f>
        <v>0</v>
      </c>
      <c r="BJ159" s="17" t="s">
        <v>90</v>
      </c>
      <c r="BK159" s="141">
        <f>ROUND(I159*H159,2)</f>
        <v>0</v>
      </c>
      <c r="BL159" s="17" t="s">
        <v>145</v>
      </c>
      <c r="BM159" s="140" t="s">
        <v>588</v>
      </c>
    </row>
    <row r="160" spans="2:65" s="1" customFormat="1" ht="19.5">
      <c r="B160" s="33"/>
      <c r="D160" s="143" t="s">
        <v>179</v>
      </c>
      <c r="F160" s="150" t="s">
        <v>589</v>
      </c>
      <c r="I160" s="151"/>
      <c r="L160" s="33"/>
      <c r="M160" s="152"/>
      <c r="T160" s="57"/>
      <c r="AT160" s="17" t="s">
        <v>179</v>
      </c>
      <c r="AU160" s="17" t="s">
        <v>92</v>
      </c>
    </row>
    <row r="161" spans="2:65" s="11" customFormat="1">
      <c r="B161" s="142"/>
      <c r="D161" s="143" t="s">
        <v>146</v>
      </c>
      <c r="E161" s="144" t="s">
        <v>1</v>
      </c>
      <c r="F161" s="145" t="s">
        <v>585</v>
      </c>
      <c r="H161" s="146">
        <v>1.2</v>
      </c>
      <c r="I161" s="147"/>
      <c r="L161" s="142"/>
      <c r="M161" s="148"/>
      <c r="T161" s="149"/>
      <c r="AT161" s="144" t="s">
        <v>146</v>
      </c>
      <c r="AU161" s="144" t="s">
        <v>92</v>
      </c>
      <c r="AV161" s="11" t="s">
        <v>92</v>
      </c>
      <c r="AW161" s="11" t="s">
        <v>38</v>
      </c>
      <c r="AX161" s="11" t="s">
        <v>90</v>
      </c>
      <c r="AY161" s="144" t="s">
        <v>140</v>
      </c>
    </row>
    <row r="162" spans="2:65" s="11" customFormat="1">
      <c r="B162" s="142"/>
      <c r="D162" s="143" t="s">
        <v>146</v>
      </c>
      <c r="F162" s="145" t="s">
        <v>590</v>
      </c>
      <c r="H162" s="146">
        <v>22.8</v>
      </c>
      <c r="I162" s="147"/>
      <c r="L162" s="142"/>
      <c r="M162" s="148"/>
      <c r="T162" s="149"/>
      <c r="AT162" s="144" t="s">
        <v>146</v>
      </c>
      <c r="AU162" s="144" t="s">
        <v>92</v>
      </c>
      <c r="AV162" s="11" t="s">
        <v>92</v>
      </c>
      <c r="AW162" s="11" t="s">
        <v>4</v>
      </c>
      <c r="AX162" s="11" t="s">
        <v>90</v>
      </c>
      <c r="AY162" s="144" t="s">
        <v>140</v>
      </c>
    </row>
    <row r="163" spans="2:65" s="1" customFormat="1" ht="24.2" customHeight="1">
      <c r="B163" s="33"/>
      <c r="C163" s="128" t="s">
        <v>154</v>
      </c>
      <c r="D163" s="128" t="s">
        <v>141</v>
      </c>
      <c r="E163" s="129" t="s">
        <v>591</v>
      </c>
      <c r="F163" s="130" t="s">
        <v>592</v>
      </c>
      <c r="G163" s="131" t="s">
        <v>177</v>
      </c>
      <c r="H163" s="132">
        <v>1.2</v>
      </c>
      <c r="I163" s="133"/>
      <c r="J163" s="134">
        <f>ROUND(I163*H163,2)</f>
        <v>0</v>
      </c>
      <c r="K163" s="135"/>
      <c r="L163" s="33"/>
      <c r="M163" s="136" t="s">
        <v>1</v>
      </c>
      <c r="N163" s="137" t="s">
        <v>47</v>
      </c>
      <c r="P163" s="138">
        <f>O163*H163</f>
        <v>0</v>
      </c>
      <c r="Q163" s="138">
        <v>0</v>
      </c>
      <c r="R163" s="138">
        <f>Q163*H163</f>
        <v>0</v>
      </c>
      <c r="S163" s="138">
        <v>0</v>
      </c>
      <c r="T163" s="139">
        <f>S163*H163</f>
        <v>0</v>
      </c>
      <c r="AR163" s="140" t="s">
        <v>145</v>
      </c>
      <c r="AT163" s="140" t="s">
        <v>141</v>
      </c>
      <c r="AU163" s="140" t="s">
        <v>92</v>
      </c>
      <c r="AY163" s="17" t="s">
        <v>140</v>
      </c>
      <c r="BE163" s="141">
        <f>IF(N163="základní",J163,0)</f>
        <v>0</v>
      </c>
      <c r="BF163" s="141">
        <f>IF(N163="snížená",J163,0)</f>
        <v>0</v>
      </c>
      <c r="BG163" s="141">
        <f>IF(N163="zákl. přenesená",J163,0)</f>
        <v>0</v>
      </c>
      <c r="BH163" s="141">
        <f>IF(N163="sníž. přenesená",J163,0)</f>
        <v>0</v>
      </c>
      <c r="BI163" s="141">
        <f>IF(N163="nulová",J163,0)</f>
        <v>0</v>
      </c>
      <c r="BJ163" s="17" t="s">
        <v>90</v>
      </c>
      <c r="BK163" s="141">
        <f>ROUND(I163*H163,2)</f>
        <v>0</v>
      </c>
      <c r="BL163" s="17" t="s">
        <v>145</v>
      </c>
      <c r="BM163" s="140" t="s">
        <v>593</v>
      </c>
    </row>
    <row r="164" spans="2:65" s="11" customFormat="1">
      <c r="B164" s="142"/>
      <c r="D164" s="143" t="s">
        <v>146</v>
      </c>
      <c r="E164" s="144" t="s">
        <v>1</v>
      </c>
      <c r="F164" s="145" t="s">
        <v>585</v>
      </c>
      <c r="H164" s="146">
        <v>1.2</v>
      </c>
      <c r="I164" s="147"/>
      <c r="L164" s="142"/>
      <c r="M164" s="148"/>
      <c r="T164" s="149"/>
      <c r="AT164" s="144" t="s">
        <v>146</v>
      </c>
      <c r="AU164" s="144" t="s">
        <v>92</v>
      </c>
      <c r="AV164" s="11" t="s">
        <v>92</v>
      </c>
      <c r="AW164" s="11" t="s">
        <v>38</v>
      </c>
      <c r="AX164" s="11" t="s">
        <v>90</v>
      </c>
      <c r="AY164" s="144" t="s">
        <v>140</v>
      </c>
    </row>
    <row r="165" spans="2:65" s="1" customFormat="1" ht="24.2" customHeight="1">
      <c r="B165" s="33"/>
      <c r="C165" s="128" t="s">
        <v>167</v>
      </c>
      <c r="D165" s="128" t="s">
        <v>141</v>
      </c>
      <c r="E165" s="129" t="s">
        <v>594</v>
      </c>
      <c r="F165" s="130" t="s">
        <v>595</v>
      </c>
      <c r="G165" s="131" t="s">
        <v>144</v>
      </c>
      <c r="H165" s="132">
        <v>288.39999999999998</v>
      </c>
      <c r="I165" s="133"/>
      <c r="J165" s="134">
        <f>ROUND(I165*H165,2)</f>
        <v>0</v>
      </c>
      <c r="K165" s="135"/>
      <c r="L165" s="33"/>
      <c r="M165" s="136" t="s">
        <v>1</v>
      </c>
      <c r="N165" s="137" t="s">
        <v>47</v>
      </c>
      <c r="P165" s="138">
        <f>O165*H165</f>
        <v>0</v>
      </c>
      <c r="Q165" s="138">
        <v>0</v>
      </c>
      <c r="R165" s="138">
        <f>Q165*H165</f>
        <v>0</v>
      </c>
      <c r="S165" s="138">
        <v>0</v>
      </c>
      <c r="T165" s="139">
        <f>S165*H165</f>
        <v>0</v>
      </c>
      <c r="AR165" s="140" t="s">
        <v>145</v>
      </c>
      <c r="AT165" s="140" t="s">
        <v>141</v>
      </c>
      <c r="AU165" s="140" t="s">
        <v>92</v>
      </c>
      <c r="AY165" s="17" t="s">
        <v>140</v>
      </c>
      <c r="BE165" s="141">
        <f>IF(N165="základní",J165,0)</f>
        <v>0</v>
      </c>
      <c r="BF165" s="141">
        <f>IF(N165="snížená",J165,0)</f>
        <v>0</v>
      </c>
      <c r="BG165" s="141">
        <f>IF(N165="zákl. přenesená",J165,0)</f>
        <v>0</v>
      </c>
      <c r="BH165" s="141">
        <f>IF(N165="sníž. přenesená",J165,0)</f>
        <v>0</v>
      </c>
      <c r="BI165" s="141">
        <f>IF(N165="nulová",J165,0)</f>
        <v>0</v>
      </c>
      <c r="BJ165" s="17" t="s">
        <v>90</v>
      </c>
      <c r="BK165" s="141">
        <f>ROUND(I165*H165,2)</f>
        <v>0</v>
      </c>
      <c r="BL165" s="17" t="s">
        <v>145</v>
      </c>
      <c r="BM165" s="140" t="s">
        <v>596</v>
      </c>
    </row>
    <row r="166" spans="2:65" s="11" customFormat="1">
      <c r="B166" s="142"/>
      <c r="D166" s="143" t="s">
        <v>146</v>
      </c>
      <c r="E166" s="144" t="s">
        <v>1</v>
      </c>
      <c r="F166" s="145" t="s">
        <v>574</v>
      </c>
      <c r="H166" s="146">
        <v>288.39999999999998</v>
      </c>
      <c r="I166" s="147"/>
      <c r="L166" s="142"/>
      <c r="M166" s="148"/>
      <c r="T166" s="149"/>
      <c r="AT166" s="144" t="s">
        <v>146</v>
      </c>
      <c r="AU166" s="144" t="s">
        <v>92</v>
      </c>
      <c r="AV166" s="11" t="s">
        <v>92</v>
      </c>
      <c r="AW166" s="11" t="s">
        <v>38</v>
      </c>
      <c r="AX166" s="11" t="s">
        <v>90</v>
      </c>
      <c r="AY166" s="144" t="s">
        <v>140</v>
      </c>
    </row>
    <row r="167" spans="2:65" s="1" customFormat="1" ht="33" customHeight="1">
      <c r="B167" s="33"/>
      <c r="C167" s="128" t="s">
        <v>158</v>
      </c>
      <c r="D167" s="128" t="s">
        <v>141</v>
      </c>
      <c r="E167" s="129" t="s">
        <v>597</v>
      </c>
      <c r="F167" s="130" t="s">
        <v>598</v>
      </c>
      <c r="G167" s="131" t="s">
        <v>163</v>
      </c>
      <c r="H167" s="132">
        <v>2.4</v>
      </c>
      <c r="I167" s="133"/>
      <c r="J167" s="134">
        <f>ROUND(I167*H167,2)</f>
        <v>0</v>
      </c>
      <c r="K167" s="135"/>
      <c r="L167" s="33"/>
      <c r="M167" s="136" t="s">
        <v>1</v>
      </c>
      <c r="N167" s="137" t="s">
        <v>47</v>
      </c>
      <c r="P167" s="138">
        <f>O167*H167</f>
        <v>0</v>
      </c>
      <c r="Q167" s="138">
        <v>0</v>
      </c>
      <c r="R167" s="138">
        <f>Q167*H167</f>
        <v>0</v>
      </c>
      <c r="S167" s="138">
        <v>0</v>
      </c>
      <c r="T167" s="139">
        <f>S167*H167</f>
        <v>0</v>
      </c>
      <c r="AR167" s="140" t="s">
        <v>145</v>
      </c>
      <c r="AT167" s="140" t="s">
        <v>141</v>
      </c>
      <c r="AU167" s="140" t="s">
        <v>92</v>
      </c>
      <c r="AY167" s="17" t="s">
        <v>140</v>
      </c>
      <c r="BE167" s="141">
        <f>IF(N167="základní",J167,0)</f>
        <v>0</v>
      </c>
      <c r="BF167" s="141">
        <f>IF(N167="snížená",J167,0)</f>
        <v>0</v>
      </c>
      <c r="BG167" s="141">
        <f>IF(N167="zákl. přenesená",J167,0)</f>
        <v>0</v>
      </c>
      <c r="BH167" s="141">
        <f>IF(N167="sníž. přenesená",J167,0)</f>
        <v>0</v>
      </c>
      <c r="BI167" s="141">
        <f>IF(N167="nulová",J167,0)</f>
        <v>0</v>
      </c>
      <c r="BJ167" s="17" t="s">
        <v>90</v>
      </c>
      <c r="BK167" s="141">
        <f>ROUND(I167*H167,2)</f>
        <v>0</v>
      </c>
      <c r="BL167" s="17" t="s">
        <v>145</v>
      </c>
      <c r="BM167" s="140" t="s">
        <v>599</v>
      </c>
    </row>
    <row r="168" spans="2:65" s="1" customFormat="1" ht="19.5">
      <c r="B168" s="33"/>
      <c r="D168" s="143" t="s">
        <v>179</v>
      </c>
      <c r="F168" s="150" t="s">
        <v>600</v>
      </c>
      <c r="I168" s="151"/>
      <c r="L168" s="33"/>
      <c r="M168" s="152"/>
      <c r="T168" s="57"/>
      <c r="AT168" s="17" t="s">
        <v>179</v>
      </c>
      <c r="AU168" s="17" t="s">
        <v>92</v>
      </c>
    </row>
    <row r="169" spans="2:65" s="11" customFormat="1">
      <c r="B169" s="142"/>
      <c r="D169" s="143" t="s">
        <v>146</v>
      </c>
      <c r="E169" s="144" t="s">
        <v>1</v>
      </c>
      <c r="F169" s="145" t="s">
        <v>585</v>
      </c>
      <c r="H169" s="146">
        <v>1.2</v>
      </c>
      <c r="I169" s="147"/>
      <c r="L169" s="142"/>
      <c r="M169" s="148"/>
      <c r="T169" s="149"/>
      <c r="AT169" s="144" t="s">
        <v>146</v>
      </c>
      <c r="AU169" s="144" t="s">
        <v>92</v>
      </c>
      <c r="AV169" s="11" t="s">
        <v>92</v>
      </c>
      <c r="AW169" s="11" t="s">
        <v>38</v>
      </c>
      <c r="AX169" s="11" t="s">
        <v>90</v>
      </c>
      <c r="AY169" s="144" t="s">
        <v>140</v>
      </c>
    </row>
    <row r="170" spans="2:65" s="11" customFormat="1">
      <c r="B170" s="142"/>
      <c r="D170" s="143" t="s">
        <v>146</v>
      </c>
      <c r="F170" s="145" t="s">
        <v>601</v>
      </c>
      <c r="H170" s="146">
        <v>2.4</v>
      </c>
      <c r="I170" s="147"/>
      <c r="L170" s="142"/>
      <c r="M170" s="148"/>
      <c r="T170" s="149"/>
      <c r="AT170" s="144" t="s">
        <v>146</v>
      </c>
      <c r="AU170" s="144" t="s">
        <v>92</v>
      </c>
      <c r="AV170" s="11" t="s">
        <v>92</v>
      </c>
      <c r="AW170" s="11" t="s">
        <v>4</v>
      </c>
      <c r="AX170" s="11" t="s">
        <v>90</v>
      </c>
      <c r="AY170" s="144" t="s">
        <v>140</v>
      </c>
    </row>
    <row r="171" spans="2:65" s="1" customFormat="1" ht="24.2" customHeight="1">
      <c r="B171" s="33"/>
      <c r="C171" s="128" t="s">
        <v>174</v>
      </c>
      <c r="D171" s="128" t="s">
        <v>141</v>
      </c>
      <c r="E171" s="129" t="s">
        <v>602</v>
      </c>
      <c r="F171" s="130" t="s">
        <v>603</v>
      </c>
      <c r="G171" s="131" t="s">
        <v>177</v>
      </c>
      <c r="H171" s="132">
        <v>8.4</v>
      </c>
      <c r="I171" s="133"/>
      <c r="J171" s="134">
        <f>ROUND(I171*H171,2)</f>
        <v>0</v>
      </c>
      <c r="K171" s="135"/>
      <c r="L171" s="33"/>
      <c r="M171" s="136" t="s">
        <v>1</v>
      </c>
      <c r="N171" s="137" t="s">
        <v>47</v>
      </c>
      <c r="P171" s="138">
        <f>O171*H171</f>
        <v>0</v>
      </c>
      <c r="Q171" s="138">
        <v>0</v>
      </c>
      <c r="R171" s="138">
        <f>Q171*H171</f>
        <v>0</v>
      </c>
      <c r="S171" s="138">
        <v>0</v>
      </c>
      <c r="T171" s="139">
        <f>S171*H171</f>
        <v>0</v>
      </c>
      <c r="AR171" s="140" t="s">
        <v>145</v>
      </c>
      <c r="AT171" s="140" t="s">
        <v>141</v>
      </c>
      <c r="AU171" s="140" t="s">
        <v>92</v>
      </c>
      <c r="AY171" s="17" t="s">
        <v>140</v>
      </c>
      <c r="BE171" s="141">
        <f>IF(N171="základní",J171,0)</f>
        <v>0</v>
      </c>
      <c r="BF171" s="141">
        <f>IF(N171="snížená",J171,0)</f>
        <v>0</v>
      </c>
      <c r="BG171" s="141">
        <f>IF(N171="zákl. přenesená",J171,0)</f>
        <v>0</v>
      </c>
      <c r="BH171" s="141">
        <f>IF(N171="sníž. přenesená",J171,0)</f>
        <v>0</v>
      </c>
      <c r="BI171" s="141">
        <f>IF(N171="nulová",J171,0)</f>
        <v>0</v>
      </c>
      <c r="BJ171" s="17" t="s">
        <v>90</v>
      </c>
      <c r="BK171" s="141">
        <f>ROUND(I171*H171,2)</f>
        <v>0</v>
      </c>
      <c r="BL171" s="17" t="s">
        <v>145</v>
      </c>
      <c r="BM171" s="140" t="s">
        <v>604</v>
      </c>
    </row>
    <row r="172" spans="2:65" s="11" customFormat="1" ht="22.5">
      <c r="B172" s="142"/>
      <c r="D172" s="143" t="s">
        <v>146</v>
      </c>
      <c r="E172" s="144" t="s">
        <v>1</v>
      </c>
      <c r="F172" s="145" t="s">
        <v>605</v>
      </c>
      <c r="H172" s="146">
        <v>8.4</v>
      </c>
      <c r="I172" s="147"/>
      <c r="L172" s="142"/>
      <c r="M172" s="148"/>
      <c r="T172" s="149"/>
      <c r="AT172" s="144" t="s">
        <v>146</v>
      </c>
      <c r="AU172" s="144" t="s">
        <v>92</v>
      </c>
      <c r="AV172" s="11" t="s">
        <v>92</v>
      </c>
      <c r="AW172" s="11" t="s">
        <v>38</v>
      </c>
      <c r="AX172" s="11" t="s">
        <v>90</v>
      </c>
      <c r="AY172" s="144" t="s">
        <v>140</v>
      </c>
    </row>
    <row r="173" spans="2:65" s="10" customFormat="1" ht="22.9" customHeight="1">
      <c r="B173" s="118"/>
      <c r="D173" s="119" t="s">
        <v>81</v>
      </c>
      <c r="E173" s="183" t="s">
        <v>92</v>
      </c>
      <c r="F173" s="183" t="s">
        <v>606</v>
      </c>
      <c r="I173" s="121"/>
      <c r="J173" s="184">
        <f>BK173</f>
        <v>0</v>
      </c>
      <c r="L173" s="118"/>
      <c r="M173" s="123"/>
      <c r="P173" s="124">
        <f>SUM(P174:P184)</f>
        <v>0</v>
      </c>
      <c r="R173" s="124">
        <f>SUM(R174:R184)</f>
        <v>2.1477661500000003</v>
      </c>
      <c r="T173" s="125">
        <f>SUM(T174:T184)</f>
        <v>0</v>
      </c>
      <c r="AR173" s="119" t="s">
        <v>90</v>
      </c>
      <c r="AT173" s="126" t="s">
        <v>81</v>
      </c>
      <c r="AU173" s="126" t="s">
        <v>90</v>
      </c>
      <c r="AY173" s="119" t="s">
        <v>140</v>
      </c>
      <c r="BK173" s="127">
        <f>SUM(BK174:BK184)</f>
        <v>0</v>
      </c>
    </row>
    <row r="174" spans="2:65" s="1" customFormat="1" ht="16.5" customHeight="1">
      <c r="B174" s="33"/>
      <c r="C174" s="128" t="s">
        <v>164</v>
      </c>
      <c r="D174" s="128" t="s">
        <v>141</v>
      </c>
      <c r="E174" s="129" t="s">
        <v>607</v>
      </c>
      <c r="F174" s="130" t="s">
        <v>608</v>
      </c>
      <c r="G174" s="131" t="s">
        <v>177</v>
      </c>
      <c r="H174" s="132">
        <v>0.32200000000000001</v>
      </c>
      <c r="I174" s="133"/>
      <c r="J174" s="134">
        <f>ROUND(I174*H174,2)</f>
        <v>0</v>
      </c>
      <c r="K174" s="135"/>
      <c r="L174" s="33"/>
      <c r="M174" s="136" t="s">
        <v>1</v>
      </c>
      <c r="N174" s="137" t="s">
        <v>47</v>
      </c>
      <c r="P174" s="138">
        <f>O174*H174</f>
        <v>0</v>
      </c>
      <c r="Q174" s="138">
        <v>2.2563399999999998</v>
      </c>
      <c r="R174" s="138">
        <f>Q174*H174</f>
        <v>0.72654147999999996</v>
      </c>
      <c r="S174" s="138">
        <v>0</v>
      </c>
      <c r="T174" s="139">
        <f>S174*H174</f>
        <v>0</v>
      </c>
      <c r="AR174" s="140" t="s">
        <v>145</v>
      </c>
      <c r="AT174" s="140" t="s">
        <v>141</v>
      </c>
      <c r="AU174" s="140" t="s">
        <v>92</v>
      </c>
      <c r="AY174" s="17" t="s">
        <v>140</v>
      </c>
      <c r="BE174" s="141">
        <f>IF(N174="základní",J174,0)</f>
        <v>0</v>
      </c>
      <c r="BF174" s="141">
        <f>IF(N174="snížená",J174,0)</f>
        <v>0</v>
      </c>
      <c r="BG174" s="141">
        <f>IF(N174="zákl. přenesená",J174,0)</f>
        <v>0</v>
      </c>
      <c r="BH174" s="141">
        <f>IF(N174="sníž. přenesená",J174,0)</f>
        <v>0</v>
      </c>
      <c r="BI174" s="141">
        <f>IF(N174="nulová",J174,0)</f>
        <v>0</v>
      </c>
      <c r="BJ174" s="17" t="s">
        <v>90</v>
      </c>
      <c r="BK174" s="141">
        <f>ROUND(I174*H174,2)</f>
        <v>0</v>
      </c>
      <c r="BL174" s="17" t="s">
        <v>145</v>
      </c>
      <c r="BM174" s="140" t="s">
        <v>609</v>
      </c>
    </row>
    <row r="175" spans="2:65" s="11" customFormat="1" ht="22.5">
      <c r="B175" s="142"/>
      <c r="D175" s="143" t="s">
        <v>146</v>
      </c>
      <c r="E175" s="144" t="s">
        <v>1</v>
      </c>
      <c r="F175" s="145" t="s">
        <v>610</v>
      </c>
      <c r="H175" s="146">
        <v>0.32200000000000001</v>
      </c>
      <c r="I175" s="147"/>
      <c r="L175" s="142"/>
      <c r="M175" s="148"/>
      <c r="T175" s="149"/>
      <c r="AT175" s="144" t="s">
        <v>146</v>
      </c>
      <c r="AU175" s="144" t="s">
        <v>92</v>
      </c>
      <c r="AV175" s="11" t="s">
        <v>92</v>
      </c>
      <c r="AW175" s="11" t="s">
        <v>38</v>
      </c>
      <c r="AX175" s="11" t="s">
        <v>90</v>
      </c>
      <c r="AY175" s="144" t="s">
        <v>140</v>
      </c>
    </row>
    <row r="176" spans="2:65" s="1" customFormat="1" ht="16.5" customHeight="1">
      <c r="B176" s="33"/>
      <c r="C176" s="128" t="s">
        <v>184</v>
      </c>
      <c r="D176" s="128" t="s">
        <v>141</v>
      </c>
      <c r="E176" s="129" t="s">
        <v>611</v>
      </c>
      <c r="F176" s="130" t="s">
        <v>612</v>
      </c>
      <c r="G176" s="131" t="s">
        <v>177</v>
      </c>
      <c r="H176" s="132">
        <v>0.55000000000000004</v>
      </c>
      <c r="I176" s="133"/>
      <c r="J176" s="134">
        <f>ROUND(I176*H176,2)</f>
        <v>0</v>
      </c>
      <c r="K176" s="135"/>
      <c r="L176" s="33"/>
      <c r="M176" s="136" t="s">
        <v>1</v>
      </c>
      <c r="N176" s="137" t="s">
        <v>47</v>
      </c>
      <c r="P176" s="138">
        <f>O176*H176</f>
        <v>0</v>
      </c>
      <c r="Q176" s="138">
        <v>2.45329</v>
      </c>
      <c r="R176" s="138">
        <f>Q176*H176</f>
        <v>1.3493095000000002</v>
      </c>
      <c r="S176" s="138">
        <v>0</v>
      </c>
      <c r="T176" s="139">
        <f>S176*H176</f>
        <v>0</v>
      </c>
      <c r="AR176" s="140" t="s">
        <v>145</v>
      </c>
      <c r="AT176" s="140" t="s">
        <v>141</v>
      </c>
      <c r="AU176" s="140" t="s">
        <v>92</v>
      </c>
      <c r="AY176" s="17" t="s">
        <v>140</v>
      </c>
      <c r="BE176" s="141">
        <f>IF(N176="základní",J176,0)</f>
        <v>0</v>
      </c>
      <c r="BF176" s="141">
        <f>IF(N176="snížená",J176,0)</f>
        <v>0</v>
      </c>
      <c r="BG176" s="141">
        <f>IF(N176="zákl. přenesená",J176,0)</f>
        <v>0</v>
      </c>
      <c r="BH176" s="141">
        <f>IF(N176="sníž. přenesená",J176,0)</f>
        <v>0</v>
      </c>
      <c r="BI176" s="141">
        <f>IF(N176="nulová",J176,0)</f>
        <v>0</v>
      </c>
      <c r="BJ176" s="17" t="s">
        <v>90</v>
      </c>
      <c r="BK176" s="141">
        <f>ROUND(I176*H176,2)</f>
        <v>0</v>
      </c>
      <c r="BL176" s="17" t="s">
        <v>145</v>
      </c>
      <c r="BM176" s="140" t="s">
        <v>613</v>
      </c>
    </row>
    <row r="177" spans="2:65" s="11" customFormat="1" ht="22.5">
      <c r="B177" s="142"/>
      <c r="D177" s="143" t="s">
        <v>146</v>
      </c>
      <c r="E177" s="144" t="s">
        <v>1</v>
      </c>
      <c r="F177" s="145" t="s">
        <v>614</v>
      </c>
      <c r="H177" s="146">
        <v>0.55000000000000004</v>
      </c>
      <c r="I177" s="147"/>
      <c r="L177" s="142"/>
      <c r="M177" s="148"/>
      <c r="T177" s="149"/>
      <c r="AT177" s="144" t="s">
        <v>146</v>
      </c>
      <c r="AU177" s="144" t="s">
        <v>92</v>
      </c>
      <c r="AV177" s="11" t="s">
        <v>92</v>
      </c>
      <c r="AW177" s="11" t="s">
        <v>38</v>
      </c>
      <c r="AX177" s="11" t="s">
        <v>90</v>
      </c>
      <c r="AY177" s="144" t="s">
        <v>140</v>
      </c>
    </row>
    <row r="178" spans="2:65" s="1" customFormat="1" ht="16.5" customHeight="1">
      <c r="B178" s="33"/>
      <c r="C178" s="128" t="s">
        <v>8</v>
      </c>
      <c r="D178" s="128" t="s">
        <v>141</v>
      </c>
      <c r="E178" s="129" t="s">
        <v>615</v>
      </c>
      <c r="F178" s="130" t="s">
        <v>616</v>
      </c>
      <c r="G178" s="131" t="s">
        <v>144</v>
      </c>
      <c r="H178" s="132">
        <v>0.77500000000000002</v>
      </c>
      <c r="I178" s="133"/>
      <c r="J178" s="134">
        <f>ROUND(I178*H178,2)</f>
        <v>0</v>
      </c>
      <c r="K178" s="135"/>
      <c r="L178" s="33"/>
      <c r="M178" s="136" t="s">
        <v>1</v>
      </c>
      <c r="N178" s="137" t="s">
        <v>47</v>
      </c>
      <c r="P178" s="138">
        <f>O178*H178</f>
        <v>0</v>
      </c>
      <c r="Q178" s="138">
        <v>2.47E-3</v>
      </c>
      <c r="R178" s="138">
        <f>Q178*H178</f>
        <v>1.9142499999999999E-3</v>
      </c>
      <c r="S178" s="138">
        <v>0</v>
      </c>
      <c r="T178" s="139">
        <f>S178*H178</f>
        <v>0</v>
      </c>
      <c r="AR178" s="140" t="s">
        <v>145</v>
      </c>
      <c r="AT178" s="140" t="s">
        <v>141</v>
      </c>
      <c r="AU178" s="140" t="s">
        <v>92</v>
      </c>
      <c r="AY178" s="17" t="s">
        <v>140</v>
      </c>
      <c r="BE178" s="141">
        <f>IF(N178="základní",J178,0)</f>
        <v>0</v>
      </c>
      <c r="BF178" s="141">
        <f>IF(N178="snížená",J178,0)</f>
        <v>0</v>
      </c>
      <c r="BG178" s="141">
        <f>IF(N178="zákl. přenesená",J178,0)</f>
        <v>0</v>
      </c>
      <c r="BH178" s="141">
        <f>IF(N178="sníž. přenesená",J178,0)</f>
        <v>0</v>
      </c>
      <c r="BI178" s="141">
        <f>IF(N178="nulová",J178,0)</f>
        <v>0</v>
      </c>
      <c r="BJ178" s="17" t="s">
        <v>90</v>
      </c>
      <c r="BK178" s="141">
        <f>ROUND(I178*H178,2)</f>
        <v>0</v>
      </c>
      <c r="BL178" s="17" t="s">
        <v>145</v>
      </c>
      <c r="BM178" s="140" t="s">
        <v>617</v>
      </c>
    </row>
    <row r="179" spans="2:65" s="11" customFormat="1" ht="22.5">
      <c r="B179" s="142"/>
      <c r="D179" s="143" t="s">
        <v>146</v>
      </c>
      <c r="E179" s="144" t="s">
        <v>1</v>
      </c>
      <c r="F179" s="145" t="s">
        <v>618</v>
      </c>
      <c r="H179" s="146">
        <v>0.77500000000000002</v>
      </c>
      <c r="I179" s="147"/>
      <c r="L179" s="142"/>
      <c r="M179" s="148"/>
      <c r="T179" s="149"/>
      <c r="AT179" s="144" t="s">
        <v>146</v>
      </c>
      <c r="AU179" s="144" t="s">
        <v>92</v>
      </c>
      <c r="AV179" s="11" t="s">
        <v>92</v>
      </c>
      <c r="AW179" s="11" t="s">
        <v>38</v>
      </c>
      <c r="AX179" s="11" t="s">
        <v>90</v>
      </c>
      <c r="AY179" s="144" t="s">
        <v>140</v>
      </c>
    </row>
    <row r="180" spans="2:65" s="1" customFormat="1" ht="16.5" customHeight="1">
      <c r="B180" s="33"/>
      <c r="C180" s="128" t="s">
        <v>191</v>
      </c>
      <c r="D180" s="128" t="s">
        <v>141</v>
      </c>
      <c r="E180" s="129" t="s">
        <v>619</v>
      </c>
      <c r="F180" s="130" t="s">
        <v>620</v>
      </c>
      <c r="G180" s="131" t="s">
        <v>144</v>
      </c>
      <c r="H180" s="132">
        <v>0.77500000000000002</v>
      </c>
      <c r="I180" s="133"/>
      <c r="J180" s="134">
        <f>ROUND(I180*H180,2)</f>
        <v>0</v>
      </c>
      <c r="K180" s="135"/>
      <c r="L180" s="33"/>
      <c r="M180" s="136" t="s">
        <v>1</v>
      </c>
      <c r="N180" s="137" t="s">
        <v>47</v>
      </c>
      <c r="P180" s="138">
        <f>O180*H180</f>
        <v>0</v>
      </c>
      <c r="Q180" s="138">
        <v>0</v>
      </c>
      <c r="R180" s="138">
        <f>Q180*H180</f>
        <v>0</v>
      </c>
      <c r="S180" s="138">
        <v>0</v>
      </c>
      <c r="T180" s="139">
        <f>S180*H180</f>
        <v>0</v>
      </c>
      <c r="AR180" s="140" t="s">
        <v>145</v>
      </c>
      <c r="AT180" s="140" t="s">
        <v>141</v>
      </c>
      <c r="AU180" s="140" t="s">
        <v>92</v>
      </c>
      <c r="AY180" s="17" t="s">
        <v>140</v>
      </c>
      <c r="BE180" s="141">
        <f>IF(N180="základní",J180,0)</f>
        <v>0</v>
      </c>
      <c r="BF180" s="141">
        <f>IF(N180="snížená",J180,0)</f>
        <v>0</v>
      </c>
      <c r="BG180" s="141">
        <f>IF(N180="zákl. přenesená",J180,0)</f>
        <v>0</v>
      </c>
      <c r="BH180" s="141">
        <f>IF(N180="sníž. přenesená",J180,0)</f>
        <v>0</v>
      </c>
      <c r="BI180" s="141">
        <f>IF(N180="nulová",J180,0)</f>
        <v>0</v>
      </c>
      <c r="BJ180" s="17" t="s">
        <v>90</v>
      </c>
      <c r="BK180" s="141">
        <f>ROUND(I180*H180,2)</f>
        <v>0</v>
      </c>
      <c r="BL180" s="17" t="s">
        <v>145</v>
      </c>
      <c r="BM180" s="140" t="s">
        <v>621</v>
      </c>
    </row>
    <row r="181" spans="2:65" s="11" customFormat="1" ht="22.5">
      <c r="B181" s="142"/>
      <c r="D181" s="143" t="s">
        <v>146</v>
      </c>
      <c r="E181" s="144" t="s">
        <v>1</v>
      </c>
      <c r="F181" s="145" t="s">
        <v>618</v>
      </c>
      <c r="H181" s="146">
        <v>0.77500000000000002</v>
      </c>
      <c r="I181" s="147"/>
      <c r="L181" s="142"/>
      <c r="M181" s="148"/>
      <c r="T181" s="149"/>
      <c r="AT181" s="144" t="s">
        <v>146</v>
      </c>
      <c r="AU181" s="144" t="s">
        <v>92</v>
      </c>
      <c r="AV181" s="11" t="s">
        <v>92</v>
      </c>
      <c r="AW181" s="11" t="s">
        <v>38</v>
      </c>
      <c r="AX181" s="11" t="s">
        <v>90</v>
      </c>
      <c r="AY181" s="144" t="s">
        <v>140</v>
      </c>
    </row>
    <row r="182" spans="2:65" s="1" customFormat="1" ht="21.75" customHeight="1">
      <c r="B182" s="33"/>
      <c r="C182" s="128" t="s">
        <v>170</v>
      </c>
      <c r="D182" s="128" t="s">
        <v>141</v>
      </c>
      <c r="E182" s="129" t="s">
        <v>622</v>
      </c>
      <c r="F182" s="130" t="s">
        <v>623</v>
      </c>
      <c r="G182" s="131" t="s">
        <v>163</v>
      </c>
      <c r="H182" s="132">
        <v>6.6000000000000003E-2</v>
      </c>
      <c r="I182" s="133"/>
      <c r="J182" s="134">
        <f>ROUND(I182*H182,2)</f>
        <v>0</v>
      </c>
      <c r="K182" s="135"/>
      <c r="L182" s="33"/>
      <c r="M182" s="136" t="s">
        <v>1</v>
      </c>
      <c r="N182" s="137" t="s">
        <v>47</v>
      </c>
      <c r="P182" s="138">
        <f>O182*H182</f>
        <v>0</v>
      </c>
      <c r="Q182" s="138">
        <v>1.0606199999999999</v>
      </c>
      <c r="R182" s="138">
        <f>Q182*H182</f>
        <v>7.0000919999999994E-2</v>
      </c>
      <c r="S182" s="138">
        <v>0</v>
      </c>
      <c r="T182" s="139">
        <f>S182*H182</f>
        <v>0</v>
      </c>
      <c r="AR182" s="140" t="s">
        <v>145</v>
      </c>
      <c r="AT182" s="140" t="s">
        <v>141</v>
      </c>
      <c r="AU182" s="140" t="s">
        <v>92</v>
      </c>
      <c r="AY182" s="17" t="s">
        <v>140</v>
      </c>
      <c r="BE182" s="141">
        <f>IF(N182="základní",J182,0)</f>
        <v>0</v>
      </c>
      <c r="BF182" s="141">
        <f>IF(N182="snížená",J182,0)</f>
        <v>0</v>
      </c>
      <c r="BG182" s="141">
        <f>IF(N182="zákl. přenesená",J182,0)</f>
        <v>0</v>
      </c>
      <c r="BH182" s="141">
        <f>IF(N182="sníž. přenesená",J182,0)</f>
        <v>0</v>
      </c>
      <c r="BI182" s="141">
        <f>IF(N182="nulová",J182,0)</f>
        <v>0</v>
      </c>
      <c r="BJ182" s="17" t="s">
        <v>90</v>
      </c>
      <c r="BK182" s="141">
        <f>ROUND(I182*H182,2)</f>
        <v>0</v>
      </c>
      <c r="BL182" s="17" t="s">
        <v>145</v>
      </c>
      <c r="BM182" s="140" t="s">
        <v>624</v>
      </c>
    </row>
    <row r="183" spans="2:65" s="1" customFormat="1" ht="19.5">
      <c r="B183" s="33"/>
      <c r="D183" s="143" t="s">
        <v>179</v>
      </c>
      <c r="F183" s="150" t="s">
        <v>625</v>
      </c>
      <c r="I183" s="151"/>
      <c r="L183" s="33"/>
      <c r="M183" s="152"/>
      <c r="T183" s="57"/>
      <c r="AT183" s="17" t="s">
        <v>179</v>
      </c>
      <c r="AU183" s="17" t="s">
        <v>92</v>
      </c>
    </row>
    <row r="184" spans="2:65" s="11" customFormat="1" ht="22.5">
      <c r="B184" s="142"/>
      <c r="D184" s="143" t="s">
        <v>146</v>
      </c>
      <c r="E184" s="144" t="s">
        <v>1</v>
      </c>
      <c r="F184" s="145" t="s">
        <v>626</v>
      </c>
      <c r="H184" s="146">
        <v>6.6000000000000003E-2</v>
      </c>
      <c r="I184" s="147"/>
      <c r="L184" s="142"/>
      <c r="M184" s="148"/>
      <c r="T184" s="149"/>
      <c r="AT184" s="144" t="s">
        <v>146</v>
      </c>
      <c r="AU184" s="144" t="s">
        <v>92</v>
      </c>
      <c r="AV184" s="11" t="s">
        <v>92</v>
      </c>
      <c r="AW184" s="11" t="s">
        <v>38</v>
      </c>
      <c r="AX184" s="11" t="s">
        <v>90</v>
      </c>
      <c r="AY184" s="144" t="s">
        <v>140</v>
      </c>
    </row>
    <row r="185" spans="2:65" s="10" customFormat="1" ht="22.9" customHeight="1">
      <c r="B185" s="118"/>
      <c r="D185" s="119" t="s">
        <v>81</v>
      </c>
      <c r="E185" s="183" t="s">
        <v>151</v>
      </c>
      <c r="F185" s="183" t="s">
        <v>627</v>
      </c>
      <c r="I185" s="121"/>
      <c r="J185" s="184">
        <f>BK185</f>
        <v>0</v>
      </c>
      <c r="L185" s="118"/>
      <c r="M185" s="123"/>
      <c r="P185" s="124">
        <f>SUM(P186:P212)</f>
        <v>0</v>
      </c>
      <c r="R185" s="124">
        <f>SUM(R186:R212)</f>
        <v>39.775526830000004</v>
      </c>
      <c r="T185" s="125">
        <f>SUM(T186:T212)</f>
        <v>0</v>
      </c>
      <c r="AR185" s="119" t="s">
        <v>90</v>
      </c>
      <c r="AT185" s="126" t="s">
        <v>81</v>
      </c>
      <c r="AU185" s="126" t="s">
        <v>90</v>
      </c>
      <c r="AY185" s="119" t="s">
        <v>140</v>
      </c>
      <c r="BK185" s="127">
        <f>SUM(BK186:BK212)</f>
        <v>0</v>
      </c>
    </row>
    <row r="186" spans="2:65" s="1" customFormat="1" ht="37.9" customHeight="1">
      <c r="B186" s="33"/>
      <c r="C186" s="128" t="s">
        <v>198</v>
      </c>
      <c r="D186" s="128" t="s">
        <v>141</v>
      </c>
      <c r="E186" s="129" t="s">
        <v>628</v>
      </c>
      <c r="F186" s="130" t="s">
        <v>629</v>
      </c>
      <c r="G186" s="131" t="s">
        <v>144</v>
      </c>
      <c r="H186" s="132">
        <v>3.625</v>
      </c>
      <c r="I186" s="133"/>
      <c r="J186" s="134">
        <f>ROUND(I186*H186,2)</f>
        <v>0</v>
      </c>
      <c r="K186" s="135"/>
      <c r="L186" s="33"/>
      <c r="M186" s="136" t="s">
        <v>1</v>
      </c>
      <c r="N186" s="137" t="s">
        <v>47</v>
      </c>
      <c r="P186" s="138">
        <f>O186*H186</f>
        <v>0</v>
      </c>
      <c r="Q186" s="138">
        <v>0.47326000000000001</v>
      </c>
      <c r="R186" s="138">
        <f>Q186*H186</f>
        <v>1.7155675000000001</v>
      </c>
      <c r="S186" s="138">
        <v>0</v>
      </c>
      <c r="T186" s="139">
        <f>S186*H186</f>
        <v>0</v>
      </c>
      <c r="AR186" s="140" t="s">
        <v>145</v>
      </c>
      <c r="AT186" s="140" t="s">
        <v>141</v>
      </c>
      <c r="AU186" s="140" t="s">
        <v>92</v>
      </c>
      <c r="AY186" s="17" t="s">
        <v>140</v>
      </c>
      <c r="BE186" s="141">
        <f>IF(N186="základní",J186,0)</f>
        <v>0</v>
      </c>
      <c r="BF186" s="141">
        <f>IF(N186="snížená",J186,0)</f>
        <v>0</v>
      </c>
      <c r="BG186" s="141">
        <f>IF(N186="zákl. přenesená",J186,0)</f>
        <v>0</v>
      </c>
      <c r="BH186" s="141">
        <f>IF(N186="sníž. přenesená",J186,0)</f>
        <v>0</v>
      </c>
      <c r="BI186" s="141">
        <f>IF(N186="nulová",J186,0)</f>
        <v>0</v>
      </c>
      <c r="BJ186" s="17" t="s">
        <v>90</v>
      </c>
      <c r="BK186" s="141">
        <f>ROUND(I186*H186,2)</f>
        <v>0</v>
      </c>
      <c r="BL186" s="17" t="s">
        <v>145</v>
      </c>
      <c r="BM186" s="140" t="s">
        <v>630</v>
      </c>
    </row>
    <row r="187" spans="2:65" s="12" customFormat="1">
      <c r="B187" s="153"/>
      <c r="D187" s="143" t="s">
        <v>146</v>
      </c>
      <c r="E187" s="154" t="s">
        <v>1</v>
      </c>
      <c r="F187" s="155" t="s">
        <v>631</v>
      </c>
      <c r="H187" s="154" t="s">
        <v>1</v>
      </c>
      <c r="I187" s="156"/>
      <c r="L187" s="153"/>
      <c r="M187" s="157"/>
      <c r="T187" s="158"/>
      <c r="AT187" s="154" t="s">
        <v>146</v>
      </c>
      <c r="AU187" s="154" t="s">
        <v>92</v>
      </c>
      <c r="AV187" s="12" t="s">
        <v>90</v>
      </c>
      <c r="AW187" s="12" t="s">
        <v>38</v>
      </c>
      <c r="AX187" s="12" t="s">
        <v>82</v>
      </c>
      <c r="AY187" s="154" t="s">
        <v>140</v>
      </c>
    </row>
    <row r="188" spans="2:65" s="11" customFormat="1">
      <c r="B188" s="142"/>
      <c r="D188" s="143" t="s">
        <v>146</v>
      </c>
      <c r="E188" s="144" t="s">
        <v>1</v>
      </c>
      <c r="F188" s="145" t="s">
        <v>632</v>
      </c>
      <c r="H188" s="146">
        <v>3.625</v>
      </c>
      <c r="I188" s="147"/>
      <c r="L188" s="142"/>
      <c r="M188" s="148"/>
      <c r="T188" s="149"/>
      <c r="AT188" s="144" t="s">
        <v>146</v>
      </c>
      <c r="AU188" s="144" t="s">
        <v>92</v>
      </c>
      <c r="AV188" s="11" t="s">
        <v>92</v>
      </c>
      <c r="AW188" s="11" t="s">
        <v>38</v>
      </c>
      <c r="AX188" s="11" t="s">
        <v>90</v>
      </c>
      <c r="AY188" s="144" t="s">
        <v>140</v>
      </c>
    </row>
    <row r="189" spans="2:65" s="1" customFormat="1" ht="16.5" customHeight="1">
      <c r="B189" s="33"/>
      <c r="C189" s="128" t="s">
        <v>173</v>
      </c>
      <c r="D189" s="128" t="s">
        <v>141</v>
      </c>
      <c r="E189" s="129" t="s">
        <v>633</v>
      </c>
      <c r="F189" s="130" t="s">
        <v>634</v>
      </c>
      <c r="G189" s="131" t="s">
        <v>177</v>
      </c>
      <c r="H189" s="132">
        <v>1.6739999999999999</v>
      </c>
      <c r="I189" s="133"/>
      <c r="J189" s="134">
        <f>ROUND(I189*H189,2)</f>
        <v>0</v>
      </c>
      <c r="K189" s="135"/>
      <c r="L189" s="33"/>
      <c r="M189" s="136" t="s">
        <v>1</v>
      </c>
      <c r="N189" s="137" t="s">
        <v>47</v>
      </c>
      <c r="P189" s="138">
        <f>O189*H189</f>
        <v>0</v>
      </c>
      <c r="Q189" s="138">
        <v>2.45329</v>
      </c>
      <c r="R189" s="138">
        <f>Q189*H189</f>
        <v>4.1068074599999997</v>
      </c>
      <c r="S189" s="138">
        <v>0</v>
      </c>
      <c r="T189" s="139">
        <f>S189*H189</f>
        <v>0</v>
      </c>
      <c r="AR189" s="140" t="s">
        <v>145</v>
      </c>
      <c r="AT189" s="140" t="s">
        <v>141</v>
      </c>
      <c r="AU189" s="140" t="s">
        <v>92</v>
      </c>
      <c r="AY189" s="17" t="s">
        <v>140</v>
      </c>
      <c r="BE189" s="141">
        <f>IF(N189="základní",J189,0)</f>
        <v>0</v>
      </c>
      <c r="BF189" s="141">
        <f>IF(N189="snížená",J189,0)</f>
        <v>0</v>
      </c>
      <c r="BG189" s="141">
        <f>IF(N189="zákl. přenesená",J189,0)</f>
        <v>0</v>
      </c>
      <c r="BH189" s="141">
        <f>IF(N189="sníž. přenesená",J189,0)</f>
        <v>0</v>
      </c>
      <c r="BI189" s="141">
        <f>IF(N189="nulová",J189,0)</f>
        <v>0</v>
      </c>
      <c r="BJ189" s="17" t="s">
        <v>90</v>
      </c>
      <c r="BK189" s="141">
        <f>ROUND(I189*H189,2)</f>
        <v>0</v>
      </c>
      <c r="BL189" s="17" t="s">
        <v>145</v>
      </c>
      <c r="BM189" s="140" t="s">
        <v>635</v>
      </c>
    </row>
    <row r="190" spans="2:65" s="11" customFormat="1" ht="22.5">
      <c r="B190" s="142"/>
      <c r="D190" s="143" t="s">
        <v>146</v>
      </c>
      <c r="E190" s="144" t="s">
        <v>1</v>
      </c>
      <c r="F190" s="145" t="s">
        <v>636</v>
      </c>
      <c r="H190" s="146">
        <v>1.6739999999999999</v>
      </c>
      <c r="I190" s="147"/>
      <c r="L190" s="142"/>
      <c r="M190" s="148"/>
      <c r="T190" s="149"/>
      <c r="AT190" s="144" t="s">
        <v>146</v>
      </c>
      <c r="AU190" s="144" t="s">
        <v>92</v>
      </c>
      <c r="AV190" s="11" t="s">
        <v>92</v>
      </c>
      <c r="AW190" s="11" t="s">
        <v>38</v>
      </c>
      <c r="AX190" s="11" t="s">
        <v>90</v>
      </c>
      <c r="AY190" s="144" t="s">
        <v>140</v>
      </c>
    </row>
    <row r="191" spans="2:65" s="1" customFormat="1" ht="24.2" customHeight="1">
      <c r="B191" s="33"/>
      <c r="C191" s="128" t="s">
        <v>205</v>
      </c>
      <c r="D191" s="128" t="s">
        <v>141</v>
      </c>
      <c r="E191" s="129" t="s">
        <v>637</v>
      </c>
      <c r="F191" s="130" t="s">
        <v>638</v>
      </c>
      <c r="G191" s="131" t="s">
        <v>144</v>
      </c>
      <c r="H191" s="132">
        <v>13.395</v>
      </c>
      <c r="I191" s="133"/>
      <c r="J191" s="134">
        <f>ROUND(I191*H191,2)</f>
        <v>0</v>
      </c>
      <c r="K191" s="135"/>
      <c r="L191" s="33"/>
      <c r="M191" s="136" t="s">
        <v>1</v>
      </c>
      <c r="N191" s="137" t="s">
        <v>47</v>
      </c>
      <c r="P191" s="138">
        <f>O191*H191</f>
        <v>0</v>
      </c>
      <c r="Q191" s="138">
        <v>2.7499999999999998E-3</v>
      </c>
      <c r="R191" s="138">
        <f>Q191*H191</f>
        <v>3.6836249999999994E-2</v>
      </c>
      <c r="S191" s="138">
        <v>0</v>
      </c>
      <c r="T191" s="139">
        <f>S191*H191</f>
        <v>0</v>
      </c>
      <c r="AR191" s="140" t="s">
        <v>145</v>
      </c>
      <c r="AT191" s="140" t="s">
        <v>141</v>
      </c>
      <c r="AU191" s="140" t="s">
        <v>92</v>
      </c>
      <c r="AY191" s="17" t="s">
        <v>140</v>
      </c>
      <c r="BE191" s="141">
        <f>IF(N191="základní",J191,0)</f>
        <v>0</v>
      </c>
      <c r="BF191" s="141">
        <f>IF(N191="snížená",J191,0)</f>
        <v>0</v>
      </c>
      <c r="BG191" s="141">
        <f>IF(N191="zákl. přenesená",J191,0)</f>
        <v>0</v>
      </c>
      <c r="BH191" s="141">
        <f>IF(N191="sníž. přenesená",J191,0)</f>
        <v>0</v>
      </c>
      <c r="BI191" s="141">
        <f>IF(N191="nulová",J191,0)</f>
        <v>0</v>
      </c>
      <c r="BJ191" s="17" t="s">
        <v>90</v>
      </c>
      <c r="BK191" s="141">
        <f>ROUND(I191*H191,2)</f>
        <v>0</v>
      </c>
      <c r="BL191" s="17" t="s">
        <v>145</v>
      </c>
      <c r="BM191" s="140" t="s">
        <v>639</v>
      </c>
    </row>
    <row r="192" spans="2:65" s="11" customFormat="1" ht="22.5">
      <c r="B192" s="142"/>
      <c r="D192" s="143" t="s">
        <v>146</v>
      </c>
      <c r="E192" s="144" t="s">
        <v>1</v>
      </c>
      <c r="F192" s="145" t="s">
        <v>640</v>
      </c>
      <c r="H192" s="146">
        <v>13.395</v>
      </c>
      <c r="I192" s="147"/>
      <c r="L192" s="142"/>
      <c r="M192" s="148"/>
      <c r="T192" s="149"/>
      <c r="AT192" s="144" t="s">
        <v>146</v>
      </c>
      <c r="AU192" s="144" t="s">
        <v>92</v>
      </c>
      <c r="AV192" s="11" t="s">
        <v>92</v>
      </c>
      <c r="AW192" s="11" t="s">
        <v>38</v>
      </c>
      <c r="AX192" s="11" t="s">
        <v>90</v>
      </c>
      <c r="AY192" s="144" t="s">
        <v>140</v>
      </c>
    </row>
    <row r="193" spans="2:65" s="1" customFormat="1" ht="24.2" customHeight="1">
      <c r="B193" s="33"/>
      <c r="C193" s="128" t="s">
        <v>178</v>
      </c>
      <c r="D193" s="128" t="s">
        <v>141</v>
      </c>
      <c r="E193" s="129" t="s">
        <v>641</v>
      </c>
      <c r="F193" s="130" t="s">
        <v>642</v>
      </c>
      <c r="G193" s="131" t="s">
        <v>144</v>
      </c>
      <c r="H193" s="132">
        <v>13.395</v>
      </c>
      <c r="I193" s="133"/>
      <c r="J193" s="134">
        <f>ROUND(I193*H193,2)</f>
        <v>0</v>
      </c>
      <c r="K193" s="135"/>
      <c r="L193" s="33"/>
      <c r="M193" s="136" t="s">
        <v>1</v>
      </c>
      <c r="N193" s="137" t="s">
        <v>47</v>
      </c>
      <c r="P193" s="138">
        <f>O193*H193</f>
        <v>0</v>
      </c>
      <c r="Q193" s="138">
        <v>0</v>
      </c>
      <c r="R193" s="138">
        <f>Q193*H193</f>
        <v>0</v>
      </c>
      <c r="S193" s="138">
        <v>0</v>
      </c>
      <c r="T193" s="139">
        <f>S193*H193</f>
        <v>0</v>
      </c>
      <c r="AR193" s="140" t="s">
        <v>145</v>
      </c>
      <c r="AT193" s="140" t="s">
        <v>141</v>
      </c>
      <c r="AU193" s="140" t="s">
        <v>92</v>
      </c>
      <c r="AY193" s="17" t="s">
        <v>140</v>
      </c>
      <c r="BE193" s="141">
        <f>IF(N193="základní",J193,0)</f>
        <v>0</v>
      </c>
      <c r="BF193" s="141">
        <f>IF(N193="snížená",J193,0)</f>
        <v>0</v>
      </c>
      <c r="BG193" s="141">
        <f>IF(N193="zákl. přenesená",J193,0)</f>
        <v>0</v>
      </c>
      <c r="BH193" s="141">
        <f>IF(N193="sníž. přenesená",J193,0)</f>
        <v>0</v>
      </c>
      <c r="BI193" s="141">
        <f>IF(N193="nulová",J193,0)</f>
        <v>0</v>
      </c>
      <c r="BJ193" s="17" t="s">
        <v>90</v>
      </c>
      <c r="BK193" s="141">
        <f>ROUND(I193*H193,2)</f>
        <v>0</v>
      </c>
      <c r="BL193" s="17" t="s">
        <v>145</v>
      </c>
      <c r="BM193" s="140" t="s">
        <v>643</v>
      </c>
    </row>
    <row r="194" spans="2:65" s="11" customFormat="1" ht="22.5">
      <c r="B194" s="142"/>
      <c r="D194" s="143" t="s">
        <v>146</v>
      </c>
      <c r="E194" s="144" t="s">
        <v>1</v>
      </c>
      <c r="F194" s="145" t="s">
        <v>640</v>
      </c>
      <c r="H194" s="146">
        <v>13.395</v>
      </c>
      <c r="I194" s="147"/>
      <c r="L194" s="142"/>
      <c r="M194" s="148"/>
      <c r="T194" s="149"/>
      <c r="AT194" s="144" t="s">
        <v>146</v>
      </c>
      <c r="AU194" s="144" t="s">
        <v>92</v>
      </c>
      <c r="AV194" s="11" t="s">
        <v>92</v>
      </c>
      <c r="AW194" s="11" t="s">
        <v>38</v>
      </c>
      <c r="AX194" s="11" t="s">
        <v>90</v>
      </c>
      <c r="AY194" s="144" t="s">
        <v>140</v>
      </c>
    </row>
    <row r="195" spans="2:65" s="1" customFormat="1" ht="16.5" customHeight="1">
      <c r="B195" s="33"/>
      <c r="C195" s="128" t="s">
        <v>212</v>
      </c>
      <c r="D195" s="128" t="s">
        <v>141</v>
      </c>
      <c r="E195" s="129" t="s">
        <v>644</v>
      </c>
      <c r="F195" s="130" t="s">
        <v>645</v>
      </c>
      <c r="G195" s="131" t="s">
        <v>163</v>
      </c>
      <c r="H195" s="132">
        <v>0.20100000000000001</v>
      </c>
      <c r="I195" s="133"/>
      <c r="J195" s="134">
        <f>ROUND(I195*H195,2)</f>
        <v>0</v>
      </c>
      <c r="K195" s="135"/>
      <c r="L195" s="33"/>
      <c r="M195" s="136" t="s">
        <v>1</v>
      </c>
      <c r="N195" s="137" t="s">
        <v>47</v>
      </c>
      <c r="P195" s="138">
        <f>O195*H195</f>
        <v>0</v>
      </c>
      <c r="Q195" s="138">
        <v>1.04922</v>
      </c>
      <c r="R195" s="138">
        <f>Q195*H195</f>
        <v>0.21089322000000002</v>
      </c>
      <c r="S195" s="138">
        <v>0</v>
      </c>
      <c r="T195" s="139">
        <f>S195*H195</f>
        <v>0</v>
      </c>
      <c r="AR195" s="140" t="s">
        <v>145</v>
      </c>
      <c r="AT195" s="140" t="s">
        <v>141</v>
      </c>
      <c r="AU195" s="140" t="s">
        <v>92</v>
      </c>
      <c r="AY195" s="17" t="s">
        <v>140</v>
      </c>
      <c r="BE195" s="141">
        <f>IF(N195="základní",J195,0)</f>
        <v>0</v>
      </c>
      <c r="BF195" s="141">
        <f>IF(N195="snížená",J195,0)</f>
        <v>0</v>
      </c>
      <c r="BG195" s="141">
        <f>IF(N195="zákl. přenesená",J195,0)</f>
        <v>0</v>
      </c>
      <c r="BH195" s="141">
        <f>IF(N195="sníž. přenesená",J195,0)</f>
        <v>0</v>
      </c>
      <c r="BI195" s="141">
        <f>IF(N195="nulová",J195,0)</f>
        <v>0</v>
      </c>
      <c r="BJ195" s="17" t="s">
        <v>90</v>
      </c>
      <c r="BK195" s="141">
        <f>ROUND(I195*H195,2)</f>
        <v>0</v>
      </c>
      <c r="BL195" s="17" t="s">
        <v>145</v>
      </c>
      <c r="BM195" s="140" t="s">
        <v>646</v>
      </c>
    </row>
    <row r="196" spans="2:65" s="1" customFormat="1" ht="19.5">
      <c r="B196" s="33"/>
      <c r="D196" s="143" t="s">
        <v>179</v>
      </c>
      <c r="F196" s="150" t="s">
        <v>625</v>
      </c>
      <c r="I196" s="151"/>
      <c r="L196" s="33"/>
      <c r="M196" s="152"/>
      <c r="T196" s="57"/>
      <c r="AT196" s="17" t="s">
        <v>179</v>
      </c>
      <c r="AU196" s="17" t="s">
        <v>92</v>
      </c>
    </row>
    <row r="197" spans="2:65" s="11" customFormat="1" ht="22.5">
      <c r="B197" s="142"/>
      <c r="D197" s="143" t="s">
        <v>146</v>
      </c>
      <c r="E197" s="144" t="s">
        <v>1</v>
      </c>
      <c r="F197" s="145" t="s">
        <v>647</v>
      </c>
      <c r="H197" s="146">
        <v>0.20100000000000001</v>
      </c>
      <c r="I197" s="147"/>
      <c r="L197" s="142"/>
      <c r="M197" s="148"/>
      <c r="T197" s="149"/>
      <c r="AT197" s="144" t="s">
        <v>146</v>
      </c>
      <c r="AU197" s="144" t="s">
        <v>92</v>
      </c>
      <c r="AV197" s="11" t="s">
        <v>92</v>
      </c>
      <c r="AW197" s="11" t="s">
        <v>38</v>
      </c>
      <c r="AX197" s="11" t="s">
        <v>90</v>
      </c>
      <c r="AY197" s="144" t="s">
        <v>140</v>
      </c>
    </row>
    <row r="198" spans="2:65" s="1" customFormat="1" ht="24.2" customHeight="1">
      <c r="B198" s="33"/>
      <c r="C198" s="128" t="s">
        <v>183</v>
      </c>
      <c r="D198" s="128" t="s">
        <v>141</v>
      </c>
      <c r="E198" s="129" t="s">
        <v>648</v>
      </c>
      <c r="F198" s="130" t="s">
        <v>649</v>
      </c>
      <c r="G198" s="131" t="s">
        <v>157</v>
      </c>
      <c r="H198" s="132">
        <v>36</v>
      </c>
      <c r="I198" s="133"/>
      <c r="J198" s="134">
        <f>ROUND(I198*H198,2)</f>
        <v>0</v>
      </c>
      <c r="K198" s="135"/>
      <c r="L198" s="33"/>
      <c r="M198" s="136" t="s">
        <v>1</v>
      </c>
      <c r="N198" s="137" t="s">
        <v>47</v>
      </c>
      <c r="P198" s="138">
        <f>O198*H198</f>
        <v>0</v>
      </c>
      <c r="Q198" s="138">
        <v>2.588E-2</v>
      </c>
      <c r="R198" s="138">
        <f>Q198*H198</f>
        <v>0.93168000000000006</v>
      </c>
      <c r="S198" s="138">
        <v>0</v>
      </c>
      <c r="T198" s="139">
        <f>S198*H198</f>
        <v>0</v>
      </c>
      <c r="AR198" s="140" t="s">
        <v>145</v>
      </c>
      <c r="AT198" s="140" t="s">
        <v>141</v>
      </c>
      <c r="AU198" s="140" t="s">
        <v>92</v>
      </c>
      <c r="AY198" s="17" t="s">
        <v>140</v>
      </c>
      <c r="BE198" s="141">
        <f>IF(N198="základní",J198,0)</f>
        <v>0</v>
      </c>
      <c r="BF198" s="141">
        <f>IF(N198="snížená",J198,0)</f>
        <v>0</v>
      </c>
      <c r="BG198" s="141">
        <f>IF(N198="zákl. přenesená",J198,0)</f>
        <v>0</v>
      </c>
      <c r="BH198" s="141">
        <f>IF(N198="sníž. přenesená",J198,0)</f>
        <v>0</v>
      </c>
      <c r="BI198" s="141">
        <f>IF(N198="nulová",J198,0)</f>
        <v>0</v>
      </c>
      <c r="BJ198" s="17" t="s">
        <v>90</v>
      </c>
      <c r="BK198" s="141">
        <f>ROUND(I198*H198,2)</f>
        <v>0</v>
      </c>
      <c r="BL198" s="17" t="s">
        <v>145</v>
      </c>
      <c r="BM198" s="140" t="s">
        <v>650</v>
      </c>
    </row>
    <row r="199" spans="2:65" s="12" customFormat="1">
      <c r="B199" s="153"/>
      <c r="D199" s="143" t="s">
        <v>146</v>
      </c>
      <c r="E199" s="154" t="s">
        <v>1</v>
      </c>
      <c r="F199" s="155" t="s">
        <v>651</v>
      </c>
      <c r="H199" s="154" t="s">
        <v>1</v>
      </c>
      <c r="I199" s="156"/>
      <c r="L199" s="153"/>
      <c r="M199" s="157"/>
      <c r="T199" s="158"/>
      <c r="AT199" s="154" t="s">
        <v>146</v>
      </c>
      <c r="AU199" s="154" t="s">
        <v>92</v>
      </c>
      <c r="AV199" s="12" t="s">
        <v>90</v>
      </c>
      <c r="AW199" s="12" t="s">
        <v>38</v>
      </c>
      <c r="AX199" s="12" t="s">
        <v>82</v>
      </c>
      <c r="AY199" s="154" t="s">
        <v>140</v>
      </c>
    </row>
    <row r="200" spans="2:65" s="11" customFormat="1" ht="22.5">
      <c r="B200" s="142"/>
      <c r="D200" s="143" t="s">
        <v>146</v>
      </c>
      <c r="E200" s="144" t="s">
        <v>1</v>
      </c>
      <c r="F200" s="145" t="s">
        <v>652</v>
      </c>
      <c r="H200" s="146">
        <v>36</v>
      </c>
      <c r="I200" s="147"/>
      <c r="L200" s="142"/>
      <c r="M200" s="148"/>
      <c r="T200" s="149"/>
      <c r="AT200" s="144" t="s">
        <v>146</v>
      </c>
      <c r="AU200" s="144" t="s">
        <v>92</v>
      </c>
      <c r="AV200" s="11" t="s">
        <v>92</v>
      </c>
      <c r="AW200" s="11" t="s">
        <v>38</v>
      </c>
      <c r="AX200" s="11" t="s">
        <v>90</v>
      </c>
      <c r="AY200" s="144" t="s">
        <v>140</v>
      </c>
    </row>
    <row r="201" spans="2:65" s="1" customFormat="1" ht="24.2" customHeight="1">
      <c r="B201" s="33"/>
      <c r="C201" s="185" t="s">
        <v>7</v>
      </c>
      <c r="D201" s="185" t="s">
        <v>653</v>
      </c>
      <c r="E201" s="186" t="s">
        <v>654</v>
      </c>
      <c r="F201" s="187" t="s">
        <v>655</v>
      </c>
      <c r="G201" s="188" t="s">
        <v>157</v>
      </c>
      <c r="H201" s="189">
        <v>36</v>
      </c>
      <c r="I201" s="190"/>
      <c r="J201" s="191">
        <f>ROUND(I201*H201,2)</f>
        <v>0</v>
      </c>
      <c r="K201" s="192"/>
      <c r="L201" s="193"/>
      <c r="M201" s="194" t="s">
        <v>1</v>
      </c>
      <c r="N201" s="195" t="s">
        <v>47</v>
      </c>
      <c r="P201" s="138">
        <f>O201*H201</f>
        <v>0</v>
      </c>
      <c r="Q201" s="138">
        <v>4.1000000000000002E-2</v>
      </c>
      <c r="R201" s="138">
        <f>Q201*H201</f>
        <v>1.476</v>
      </c>
      <c r="S201" s="138">
        <v>0</v>
      </c>
      <c r="T201" s="139">
        <f>S201*H201</f>
        <v>0</v>
      </c>
      <c r="AR201" s="140" t="s">
        <v>158</v>
      </c>
      <c r="AT201" s="140" t="s">
        <v>653</v>
      </c>
      <c r="AU201" s="140" t="s">
        <v>92</v>
      </c>
      <c r="AY201" s="17" t="s">
        <v>140</v>
      </c>
      <c r="BE201" s="141">
        <f>IF(N201="základní",J201,0)</f>
        <v>0</v>
      </c>
      <c r="BF201" s="141">
        <f>IF(N201="snížená",J201,0)</f>
        <v>0</v>
      </c>
      <c r="BG201" s="141">
        <f>IF(N201="zákl. přenesená",J201,0)</f>
        <v>0</v>
      </c>
      <c r="BH201" s="141">
        <f>IF(N201="sníž. přenesená",J201,0)</f>
        <v>0</v>
      </c>
      <c r="BI201" s="141">
        <f>IF(N201="nulová",J201,0)</f>
        <v>0</v>
      </c>
      <c r="BJ201" s="17" t="s">
        <v>90</v>
      </c>
      <c r="BK201" s="141">
        <f>ROUND(I201*H201,2)</f>
        <v>0</v>
      </c>
      <c r="BL201" s="17" t="s">
        <v>145</v>
      </c>
      <c r="BM201" s="140" t="s">
        <v>656</v>
      </c>
    </row>
    <row r="202" spans="2:65" s="12" customFormat="1">
      <c r="B202" s="153"/>
      <c r="D202" s="143" t="s">
        <v>146</v>
      </c>
      <c r="E202" s="154" t="s">
        <v>1</v>
      </c>
      <c r="F202" s="155" t="s">
        <v>651</v>
      </c>
      <c r="H202" s="154" t="s">
        <v>1</v>
      </c>
      <c r="I202" s="156"/>
      <c r="L202" s="153"/>
      <c r="M202" s="157"/>
      <c r="T202" s="158"/>
      <c r="AT202" s="154" t="s">
        <v>146</v>
      </c>
      <c r="AU202" s="154" t="s">
        <v>92</v>
      </c>
      <c r="AV202" s="12" t="s">
        <v>90</v>
      </c>
      <c r="AW202" s="12" t="s">
        <v>38</v>
      </c>
      <c r="AX202" s="12" t="s">
        <v>82</v>
      </c>
      <c r="AY202" s="154" t="s">
        <v>140</v>
      </c>
    </row>
    <row r="203" spans="2:65" s="11" customFormat="1" ht="22.5">
      <c r="B203" s="142"/>
      <c r="D203" s="143" t="s">
        <v>146</v>
      </c>
      <c r="E203" s="144" t="s">
        <v>1</v>
      </c>
      <c r="F203" s="145" t="s">
        <v>652</v>
      </c>
      <c r="H203" s="146">
        <v>36</v>
      </c>
      <c r="I203" s="147"/>
      <c r="L203" s="142"/>
      <c r="M203" s="148"/>
      <c r="T203" s="149"/>
      <c r="AT203" s="144" t="s">
        <v>146</v>
      </c>
      <c r="AU203" s="144" t="s">
        <v>92</v>
      </c>
      <c r="AV203" s="11" t="s">
        <v>92</v>
      </c>
      <c r="AW203" s="11" t="s">
        <v>38</v>
      </c>
      <c r="AX203" s="11" t="s">
        <v>90</v>
      </c>
      <c r="AY203" s="144" t="s">
        <v>140</v>
      </c>
    </row>
    <row r="204" spans="2:65" s="1" customFormat="1" ht="21.75" customHeight="1">
      <c r="B204" s="33"/>
      <c r="C204" s="128" t="s">
        <v>187</v>
      </c>
      <c r="D204" s="128" t="s">
        <v>141</v>
      </c>
      <c r="E204" s="129" t="s">
        <v>657</v>
      </c>
      <c r="F204" s="130" t="s">
        <v>658</v>
      </c>
      <c r="G204" s="131" t="s">
        <v>157</v>
      </c>
      <c r="H204" s="132">
        <v>2</v>
      </c>
      <c r="I204" s="133"/>
      <c r="J204" s="134">
        <f>ROUND(I204*H204,2)</f>
        <v>0</v>
      </c>
      <c r="K204" s="135"/>
      <c r="L204" s="33"/>
      <c r="M204" s="136" t="s">
        <v>1</v>
      </c>
      <c r="N204" s="137" t="s">
        <v>47</v>
      </c>
      <c r="P204" s="138">
        <f>O204*H204</f>
        <v>0</v>
      </c>
      <c r="Q204" s="138">
        <v>3.1949999999999999E-2</v>
      </c>
      <c r="R204" s="138">
        <f>Q204*H204</f>
        <v>6.3899999999999998E-2</v>
      </c>
      <c r="S204" s="138">
        <v>0</v>
      </c>
      <c r="T204" s="139">
        <f>S204*H204</f>
        <v>0</v>
      </c>
      <c r="AR204" s="140" t="s">
        <v>145</v>
      </c>
      <c r="AT204" s="140" t="s">
        <v>141</v>
      </c>
      <c r="AU204" s="140" t="s">
        <v>92</v>
      </c>
      <c r="AY204" s="17" t="s">
        <v>140</v>
      </c>
      <c r="BE204" s="141">
        <f>IF(N204="základní",J204,0)</f>
        <v>0</v>
      </c>
      <c r="BF204" s="141">
        <f>IF(N204="snížená",J204,0)</f>
        <v>0</v>
      </c>
      <c r="BG204" s="141">
        <f>IF(N204="zákl. přenesená",J204,0)</f>
        <v>0</v>
      </c>
      <c r="BH204" s="141">
        <f>IF(N204="sníž. přenesená",J204,0)</f>
        <v>0</v>
      </c>
      <c r="BI204" s="141">
        <f>IF(N204="nulová",J204,0)</f>
        <v>0</v>
      </c>
      <c r="BJ204" s="17" t="s">
        <v>90</v>
      </c>
      <c r="BK204" s="141">
        <f>ROUND(I204*H204,2)</f>
        <v>0</v>
      </c>
      <c r="BL204" s="17" t="s">
        <v>145</v>
      </c>
      <c r="BM204" s="140" t="s">
        <v>659</v>
      </c>
    </row>
    <row r="205" spans="2:65" s="11" customFormat="1">
      <c r="B205" s="142"/>
      <c r="D205" s="143" t="s">
        <v>146</v>
      </c>
      <c r="E205" s="144" t="s">
        <v>1</v>
      </c>
      <c r="F205" s="145" t="s">
        <v>660</v>
      </c>
      <c r="H205" s="146">
        <v>2</v>
      </c>
      <c r="I205" s="147"/>
      <c r="L205" s="142"/>
      <c r="M205" s="148"/>
      <c r="T205" s="149"/>
      <c r="AT205" s="144" t="s">
        <v>146</v>
      </c>
      <c r="AU205" s="144" t="s">
        <v>92</v>
      </c>
      <c r="AV205" s="11" t="s">
        <v>92</v>
      </c>
      <c r="AW205" s="11" t="s">
        <v>38</v>
      </c>
      <c r="AX205" s="11" t="s">
        <v>90</v>
      </c>
      <c r="AY205" s="144" t="s">
        <v>140</v>
      </c>
    </row>
    <row r="206" spans="2:65" s="1" customFormat="1" ht="21.75" customHeight="1">
      <c r="B206" s="33"/>
      <c r="C206" s="128" t="s">
        <v>227</v>
      </c>
      <c r="D206" s="128" t="s">
        <v>141</v>
      </c>
      <c r="E206" s="129" t="s">
        <v>661</v>
      </c>
      <c r="F206" s="130" t="s">
        <v>662</v>
      </c>
      <c r="G206" s="131" t="s">
        <v>144</v>
      </c>
      <c r="H206" s="132">
        <v>116.88</v>
      </c>
      <c r="I206" s="133"/>
      <c r="J206" s="134">
        <f>ROUND(I206*H206,2)</f>
        <v>0</v>
      </c>
      <c r="K206" s="135"/>
      <c r="L206" s="33"/>
      <c r="M206" s="136" t="s">
        <v>1</v>
      </c>
      <c r="N206" s="137" t="s">
        <v>47</v>
      </c>
      <c r="P206" s="138">
        <f>O206*H206</f>
        <v>0</v>
      </c>
      <c r="Q206" s="138">
        <v>0.26723000000000002</v>
      </c>
      <c r="R206" s="138">
        <f>Q206*H206</f>
        <v>31.2338424</v>
      </c>
      <c r="S206" s="138">
        <v>0</v>
      </c>
      <c r="T206" s="139">
        <f>S206*H206</f>
        <v>0</v>
      </c>
      <c r="AR206" s="140" t="s">
        <v>145</v>
      </c>
      <c r="AT206" s="140" t="s">
        <v>141</v>
      </c>
      <c r="AU206" s="140" t="s">
        <v>92</v>
      </c>
      <c r="AY206" s="17" t="s">
        <v>140</v>
      </c>
      <c r="BE206" s="141">
        <f>IF(N206="základní",J206,0)</f>
        <v>0</v>
      </c>
      <c r="BF206" s="141">
        <f>IF(N206="snížená",J206,0)</f>
        <v>0</v>
      </c>
      <c r="BG206" s="141">
        <f>IF(N206="zákl. přenesená",J206,0)</f>
        <v>0</v>
      </c>
      <c r="BH206" s="141">
        <f>IF(N206="sníž. přenesená",J206,0)</f>
        <v>0</v>
      </c>
      <c r="BI206" s="141">
        <f>IF(N206="nulová",J206,0)</f>
        <v>0</v>
      </c>
      <c r="BJ206" s="17" t="s">
        <v>90</v>
      </c>
      <c r="BK206" s="141">
        <f>ROUND(I206*H206,2)</f>
        <v>0</v>
      </c>
      <c r="BL206" s="17" t="s">
        <v>145</v>
      </c>
      <c r="BM206" s="140" t="s">
        <v>663</v>
      </c>
    </row>
    <row r="207" spans="2:65" s="12" customFormat="1">
      <c r="B207" s="153"/>
      <c r="D207" s="143" t="s">
        <v>146</v>
      </c>
      <c r="E207" s="154" t="s">
        <v>1</v>
      </c>
      <c r="F207" s="155" t="s">
        <v>664</v>
      </c>
      <c r="H207" s="154" t="s">
        <v>1</v>
      </c>
      <c r="I207" s="156"/>
      <c r="L207" s="153"/>
      <c r="M207" s="157"/>
      <c r="T207" s="158"/>
      <c r="AT207" s="154" t="s">
        <v>146</v>
      </c>
      <c r="AU207" s="154" t="s">
        <v>92</v>
      </c>
      <c r="AV207" s="12" t="s">
        <v>90</v>
      </c>
      <c r="AW207" s="12" t="s">
        <v>38</v>
      </c>
      <c r="AX207" s="12" t="s">
        <v>82</v>
      </c>
      <c r="AY207" s="154" t="s">
        <v>140</v>
      </c>
    </row>
    <row r="208" spans="2:65" s="11" customFormat="1">
      <c r="B208" s="142"/>
      <c r="D208" s="143" t="s">
        <v>146</v>
      </c>
      <c r="E208" s="144" t="s">
        <v>1</v>
      </c>
      <c r="F208" s="145" t="s">
        <v>665</v>
      </c>
      <c r="H208" s="146">
        <v>18</v>
      </c>
      <c r="I208" s="147"/>
      <c r="L208" s="142"/>
      <c r="M208" s="148"/>
      <c r="T208" s="149"/>
      <c r="AT208" s="144" t="s">
        <v>146</v>
      </c>
      <c r="AU208" s="144" t="s">
        <v>92</v>
      </c>
      <c r="AV208" s="11" t="s">
        <v>92</v>
      </c>
      <c r="AW208" s="11" t="s">
        <v>38</v>
      </c>
      <c r="AX208" s="11" t="s">
        <v>82</v>
      </c>
      <c r="AY208" s="144" t="s">
        <v>140</v>
      </c>
    </row>
    <row r="209" spans="2:65" s="11" customFormat="1">
      <c r="B209" s="142"/>
      <c r="D209" s="143" t="s">
        <v>146</v>
      </c>
      <c r="E209" s="144" t="s">
        <v>1</v>
      </c>
      <c r="F209" s="145" t="s">
        <v>666</v>
      </c>
      <c r="H209" s="146">
        <v>14.4</v>
      </c>
      <c r="I209" s="147"/>
      <c r="L209" s="142"/>
      <c r="M209" s="148"/>
      <c r="T209" s="149"/>
      <c r="AT209" s="144" t="s">
        <v>146</v>
      </c>
      <c r="AU209" s="144" t="s">
        <v>92</v>
      </c>
      <c r="AV209" s="11" t="s">
        <v>92</v>
      </c>
      <c r="AW209" s="11" t="s">
        <v>38</v>
      </c>
      <c r="AX209" s="11" t="s">
        <v>82</v>
      </c>
      <c r="AY209" s="144" t="s">
        <v>140</v>
      </c>
    </row>
    <row r="210" spans="2:65" s="11" customFormat="1">
      <c r="B210" s="142"/>
      <c r="D210" s="143" t="s">
        <v>146</v>
      </c>
      <c r="E210" s="144" t="s">
        <v>1</v>
      </c>
      <c r="F210" s="145" t="s">
        <v>667</v>
      </c>
      <c r="H210" s="146">
        <v>56.32</v>
      </c>
      <c r="I210" s="147"/>
      <c r="L210" s="142"/>
      <c r="M210" s="148"/>
      <c r="T210" s="149"/>
      <c r="AT210" s="144" t="s">
        <v>146</v>
      </c>
      <c r="AU210" s="144" t="s">
        <v>92</v>
      </c>
      <c r="AV210" s="11" t="s">
        <v>92</v>
      </c>
      <c r="AW210" s="11" t="s">
        <v>38</v>
      </c>
      <c r="AX210" s="11" t="s">
        <v>82</v>
      </c>
      <c r="AY210" s="144" t="s">
        <v>140</v>
      </c>
    </row>
    <row r="211" spans="2:65" s="11" customFormat="1">
      <c r="B211" s="142"/>
      <c r="D211" s="143" t="s">
        <v>146</v>
      </c>
      <c r="E211" s="144" t="s">
        <v>1</v>
      </c>
      <c r="F211" s="145" t="s">
        <v>668</v>
      </c>
      <c r="H211" s="146">
        <v>28.16</v>
      </c>
      <c r="I211" s="147"/>
      <c r="L211" s="142"/>
      <c r="M211" s="148"/>
      <c r="T211" s="149"/>
      <c r="AT211" s="144" t="s">
        <v>146</v>
      </c>
      <c r="AU211" s="144" t="s">
        <v>92</v>
      </c>
      <c r="AV211" s="11" t="s">
        <v>92</v>
      </c>
      <c r="AW211" s="11" t="s">
        <v>38</v>
      </c>
      <c r="AX211" s="11" t="s">
        <v>82</v>
      </c>
      <c r="AY211" s="144" t="s">
        <v>140</v>
      </c>
    </row>
    <row r="212" spans="2:65" s="14" customFormat="1">
      <c r="B212" s="167"/>
      <c r="D212" s="143" t="s">
        <v>146</v>
      </c>
      <c r="E212" s="168" t="s">
        <v>1</v>
      </c>
      <c r="F212" s="169" t="s">
        <v>287</v>
      </c>
      <c r="H212" s="170">
        <v>116.88</v>
      </c>
      <c r="I212" s="171"/>
      <c r="L212" s="167"/>
      <c r="M212" s="172"/>
      <c r="T212" s="173"/>
      <c r="AT212" s="168" t="s">
        <v>146</v>
      </c>
      <c r="AU212" s="168" t="s">
        <v>92</v>
      </c>
      <c r="AV212" s="14" t="s">
        <v>145</v>
      </c>
      <c r="AW212" s="14" t="s">
        <v>38</v>
      </c>
      <c r="AX212" s="14" t="s">
        <v>90</v>
      </c>
      <c r="AY212" s="168" t="s">
        <v>140</v>
      </c>
    </row>
    <row r="213" spans="2:65" s="10" customFormat="1" ht="22.9" customHeight="1">
      <c r="B213" s="118"/>
      <c r="D213" s="119" t="s">
        <v>81</v>
      </c>
      <c r="E213" s="183" t="s">
        <v>145</v>
      </c>
      <c r="F213" s="183" t="s">
        <v>669</v>
      </c>
      <c r="I213" s="121"/>
      <c r="J213" s="184">
        <f>BK213</f>
        <v>0</v>
      </c>
      <c r="L213" s="118"/>
      <c r="M213" s="123"/>
      <c r="P213" s="124">
        <f>SUM(P214:P218)</f>
        <v>0</v>
      </c>
      <c r="R213" s="124">
        <f>SUM(R214:R218)</f>
        <v>9.4160346000000015</v>
      </c>
      <c r="T213" s="125">
        <f>SUM(T214:T218)</f>
        <v>0</v>
      </c>
      <c r="AR213" s="119" t="s">
        <v>90</v>
      </c>
      <c r="AT213" s="126" t="s">
        <v>81</v>
      </c>
      <c r="AU213" s="126" t="s">
        <v>90</v>
      </c>
      <c r="AY213" s="119" t="s">
        <v>140</v>
      </c>
      <c r="BK213" s="127">
        <f>SUM(BK214:BK218)</f>
        <v>0</v>
      </c>
    </row>
    <row r="214" spans="2:65" s="1" customFormat="1" ht="16.5" customHeight="1">
      <c r="B214" s="33"/>
      <c r="C214" s="128" t="s">
        <v>190</v>
      </c>
      <c r="D214" s="128" t="s">
        <v>141</v>
      </c>
      <c r="E214" s="129" t="s">
        <v>670</v>
      </c>
      <c r="F214" s="130" t="s">
        <v>671</v>
      </c>
      <c r="G214" s="131" t="s">
        <v>177</v>
      </c>
      <c r="H214" s="132">
        <v>4.9800000000000004</v>
      </c>
      <c r="I214" s="133"/>
      <c r="J214" s="134">
        <f>ROUND(I214*H214,2)</f>
        <v>0</v>
      </c>
      <c r="K214" s="135"/>
      <c r="L214" s="33"/>
      <c r="M214" s="136" t="s">
        <v>1</v>
      </c>
      <c r="N214" s="137" t="s">
        <v>47</v>
      </c>
      <c r="P214" s="138">
        <f>O214*H214</f>
        <v>0</v>
      </c>
      <c r="Q214" s="138">
        <v>1.8907700000000001</v>
      </c>
      <c r="R214" s="138">
        <f>Q214*H214</f>
        <v>9.4160346000000015</v>
      </c>
      <c r="S214" s="138">
        <v>0</v>
      </c>
      <c r="T214" s="139">
        <f>S214*H214</f>
        <v>0</v>
      </c>
      <c r="AR214" s="140" t="s">
        <v>145</v>
      </c>
      <c r="AT214" s="140" t="s">
        <v>141</v>
      </c>
      <c r="AU214" s="140" t="s">
        <v>92</v>
      </c>
      <c r="AY214" s="17" t="s">
        <v>140</v>
      </c>
      <c r="BE214" s="141">
        <f>IF(N214="základní",J214,0)</f>
        <v>0</v>
      </c>
      <c r="BF214" s="141">
        <f>IF(N214="snížená",J214,0)</f>
        <v>0</v>
      </c>
      <c r="BG214" s="141">
        <f>IF(N214="zákl. přenesená",J214,0)</f>
        <v>0</v>
      </c>
      <c r="BH214" s="141">
        <f>IF(N214="sníž. přenesená",J214,0)</f>
        <v>0</v>
      </c>
      <c r="BI214" s="141">
        <f>IF(N214="nulová",J214,0)</f>
        <v>0</v>
      </c>
      <c r="BJ214" s="17" t="s">
        <v>90</v>
      </c>
      <c r="BK214" s="141">
        <f>ROUND(I214*H214,2)</f>
        <v>0</v>
      </c>
      <c r="BL214" s="17" t="s">
        <v>145</v>
      </c>
      <c r="BM214" s="140" t="s">
        <v>672</v>
      </c>
    </row>
    <row r="215" spans="2:65" s="12" customFormat="1">
      <c r="B215" s="153"/>
      <c r="D215" s="143" t="s">
        <v>146</v>
      </c>
      <c r="E215" s="154" t="s">
        <v>1</v>
      </c>
      <c r="F215" s="155" t="s">
        <v>673</v>
      </c>
      <c r="H215" s="154" t="s">
        <v>1</v>
      </c>
      <c r="I215" s="156"/>
      <c r="L215" s="153"/>
      <c r="M215" s="157"/>
      <c r="T215" s="158"/>
      <c r="AT215" s="154" t="s">
        <v>146</v>
      </c>
      <c r="AU215" s="154" t="s">
        <v>92</v>
      </c>
      <c r="AV215" s="12" t="s">
        <v>90</v>
      </c>
      <c r="AW215" s="12" t="s">
        <v>38</v>
      </c>
      <c r="AX215" s="12" t="s">
        <v>82</v>
      </c>
      <c r="AY215" s="154" t="s">
        <v>140</v>
      </c>
    </row>
    <row r="216" spans="2:65" s="11" customFormat="1">
      <c r="B216" s="142"/>
      <c r="D216" s="143" t="s">
        <v>146</v>
      </c>
      <c r="E216" s="144" t="s">
        <v>1</v>
      </c>
      <c r="F216" s="145" t="s">
        <v>674</v>
      </c>
      <c r="H216" s="146">
        <v>2.4</v>
      </c>
      <c r="I216" s="147"/>
      <c r="L216" s="142"/>
      <c r="M216" s="148"/>
      <c r="T216" s="149"/>
      <c r="AT216" s="144" t="s">
        <v>146</v>
      </c>
      <c r="AU216" s="144" t="s">
        <v>92</v>
      </c>
      <c r="AV216" s="11" t="s">
        <v>92</v>
      </c>
      <c r="AW216" s="11" t="s">
        <v>38</v>
      </c>
      <c r="AX216" s="11" t="s">
        <v>82</v>
      </c>
      <c r="AY216" s="144" t="s">
        <v>140</v>
      </c>
    </row>
    <row r="217" spans="2:65" s="11" customFormat="1">
      <c r="B217" s="142"/>
      <c r="D217" s="143" t="s">
        <v>146</v>
      </c>
      <c r="E217" s="144" t="s">
        <v>1</v>
      </c>
      <c r="F217" s="145" t="s">
        <v>675</v>
      </c>
      <c r="H217" s="146">
        <v>2.58</v>
      </c>
      <c r="I217" s="147"/>
      <c r="L217" s="142"/>
      <c r="M217" s="148"/>
      <c r="T217" s="149"/>
      <c r="AT217" s="144" t="s">
        <v>146</v>
      </c>
      <c r="AU217" s="144" t="s">
        <v>92</v>
      </c>
      <c r="AV217" s="11" t="s">
        <v>92</v>
      </c>
      <c r="AW217" s="11" t="s">
        <v>38</v>
      </c>
      <c r="AX217" s="11" t="s">
        <v>82</v>
      </c>
      <c r="AY217" s="144" t="s">
        <v>140</v>
      </c>
    </row>
    <row r="218" spans="2:65" s="14" customFormat="1">
      <c r="B218" s="167"/>
      <c r="D218" s="143" t="s">
        <v>146</v>
      </c>
      <c r="E218" s="168" t="s">
        <v>1</v>
      </c>
      <c r="F218" s="169" t="s">
        <v>287</v>
      </c>
      <c r="H218" s="170">
        <v>4.9800000000000004</v>
      </c>
      <c r="I218" s="171"/>
      <c r="L218" s="167"/>
      <c r="M218" s="172"/>
      <c r="T218" s="173"/>
      <c r="AT218" s="168" t="s">
        <v>146</v>
      </c>
      <c r="AU218" s="168" t="s">
        <v>92</v>
      </c>
      <c r="AV218" s="14" t="s">
        <v>145</v>
      </c>
      <c r="AW218" s="14" t="s">
        <v>38</v>
      </c>
      <c r="AX218" s="14" t="s">
        <v>90</v>
      </c>
      <c r="AY218" s="168" t="s">
        <v>140</v>
      </c>
    </row>
    <row r="219" spans="2:65" s="10" customFormat="1" ht="22.9" customHeight="1">
      <c r="B219" s="118"/>
      <c r="D219" s="119" t="s">
        <v>81</v>
      </c>
      <c r="E219" s="183" t="s">
        <v>160</v>
      </c>
      <c r="F219" s="183" t="s">
        <v>676</v>
      </c>
      <c r="I219" s="121"/>
      <c r="J219" s="184">
        <f>BK219</f>
        <v>0</v>
      </c>
      <c r="L219" s="118"/>
      <c r="M219" s="123"/>
      <c r="P219" s="124">
        <f>SUM(P220:P229)</f>
        <v>0</v>
      </c>
      <c r="R219" s="124">
        <f>SUM(R220:R229)</f>
        <v>149.06530799999999</v>
      </c>
      <c r="T219" s="125">
        <f>SUM(T220:T229)</f>
        <v>0</v>
      </c>
      <c r="AR219" s="119" t="s">
        <v>90</v>
      </c>
      <c r="AT219" s="126" t="s">
        <v>81</v>
      </c>
      <c r="AU219" s="126" t="s">
        <v>90</v>
      </c>
      <c r="AY219" s="119" t="s">
        <v>140</v>
      </c>
      <c r="BK219" s="127">
        <f>SUM(BK220:BK229)</f>
        <v>0</v>
      </c>
    </row>
    <row r="220" spans="2:65" s="1" customFormat="1" ht="24.2" customHeight="1">
      <c r="B220" s="33"/>
      <c r="C220" s="128" t="s">
        <v>234</v>
      </c>
      <c r="D220" s="128" t="s">
        <v>141</v>
      </c>
      <c r="E220" s="129" t="s">
        <v>677</v>
      </c>
      <c r="F220" s="130" t="s">
        <v>678</v>
      </c>
      <c r="G220" s="131" t="s">
        <v>144</v>
      </c>
      <c r="H220" s="132">
        <v>12.074999999999999</v>
      </c>
      <c r="I220" s="133"/>
      <c r="J220" s="134">
        <f>ROUND(I220*H220,2)</f>
        <v>0</v>
      </c>
      <c r="K220" s="135"/>
      <c r="L220" s="33"/>
      <c r="M220" s="136" t="s">
        <v>1</v>
      </c>
      <c r="N220" s="137" t="s">
        <v>47</v>
      </c>
      <c r="P220" s="138">
        <f>O220*H220</f>
        <v>0</v>
      </c>
      <c r="Q220" s="138">
        <v>0</v>
      </c>
      <c r="R220" s="138">
        <f>Q220*H220</f>
        <v>0</v>
      </c>
      <c r="S220" s="138">
        <v>0</v>
      </c>
      <c r="T220" s="139">
        <f>S220*H220</f>
        <v>0</v>
      </c>
      <c r="AR220" s="140" t="s">
        <v>145</v>
      </c>
      <c r="AT220" s="140" t="s">
        <v>141</v>
      </c>
      <c r="AU220" s="140" t="s">
        <v>92</v>
      </c>
      <c r="AY220" s="17" t="s">
        <v>140</v>
      </c>
      <c r="BE220" s="141">
        <f>IF(N220="základní",J220,0)</f>
        <v>0</v>
      </c>
      <c r="BF220" s="141">
        <f>IF(N220="snížená",J220,0)</f>
        <v>0</v>
      </c>
      <c r="BG220" s="141">
        <f>IF(N220="zákl. přenesená",J220,0)</f>
        <v>0</v>
      </c>
      <c r="BH220" s="141">
        <f>IF(N220="sníž. přenesená",J220,0)</f>
        <v>0</v>
      </c>
      <c r="BI220" s="141">
        <f>IF(N220="nulová",J220,0)</f>
        <v>0</v>
      </c>
      <c r="BJ220" s="17" t="s">
        <v>90</v>
      </c>
      <c r="BK220" s="141">
        <f>ROUND(I220*H220,2)</f>
        <v>0</v>
      </c>
      <c r="BL220" s="17" t="s">
        <v>145</v>
      </c>
      <c r="BM220" s="140" t="s">
        <v>679</v>
      </c>
    </row>
    <row r="221" spans="2:65" s="11" customFormat="1">
      <c r="B221" s="142"/>
      <c r="D221" s="143" t="s">
        <v>146</v>
      </c>
      <c r="E221" s="144" t="s">
        <v>1</v>
      </c>
      <c r="F221" s="145" t="s">
        <v>680</v>
      </c>
      <c r="H221" s="146">
        <v>12.074999999999999</v>
      </c>
      <c r="I221" s="147"/>
      <c r="L221" s="142"/>
      <c r="M221" s="148"/>
      <c r="T221" s="149"/>
      <c r="AT221" s="144" t="s">
        <v>146</v>
      </c>
      <c r="AU221" s="144" t="s">
        <v>92</v>
      </c>
      <c r="AV221" s="11" t="s">
        <v>92</v>
      </c>
      <c r="AW221" s="11" t="s">
        <v>38</v>
      </c>
      <c r="AX221" s="11" t="s">
        <v>90</v>
      </c>
      <c r="AY221" s="144" t="s">
        <v>140</v>
      </c>
    </row>
    <row r="222" spans="2:65" s="1" customFormat="1" ht="24.2" customHeight="1">
      <c r="B222" s="33"/>
      <c r="C222" s="128" t="s">
        <v>194</v>
      </c>
      <c r="D222" s="128" t="s">
        <v>141</v>
      </c>
      <c r="E222" s="129" t="s">
        <v>681</v>
      </c>
      <c r="F222" s="130" t="s">
        <v>682</v>
      </c>
      <c r="G222" s="131" t="s">
        <v>144</v>
      </c>
      <c r="H222" s="132">
        <v>288.39999999999998</v>
      </c>
      <c r="I222" s="133"/>
      <c r="J222" s="134">
        <f>ROUND(I222*H222,2)</f>
        <v>0</v>
      </c>
      <c r="K222" s="135"/>
      <c r="L222" s="33"/>
      <c r="M222" s="136" t="s">
        <v>1</v>
      </c>
      <c r="N222" s="137" t="s">
        <v>47</v>
      </c>
      <c r="P222" s="138">
        <f>O222*H222</f>
        <v>0</v>
      </c>
      <c r="Q222" s="138">
        <v>0.29899999999999999</v>
      </c>
      <c r="R222" s="138">
        <f>Q222*H222</f>
        <v>86.231599999999986</v>
      </c>
      <c r="S222" s="138">
        <v>0</v>
      </c>
      <c r="T222" s="139">
        <f>S222*H222</f>
        <v>0</v>
      </c>
      <c r="AR222" s="140" t="s">
        <v>145</v>
      </c>
      <c r="AT222" s="140" t="s">
        <v>141</v>
      </c>
      <c r="AU222" s="140" t="s">
        <v>92</v>
      </c>
      <c r="AY222" s="17" t="s">
        <v>140</v>
      </c>
      <c r="BE222" s="141">
        <f>IF(N222="základní",J222,0)</f>
        <v>0</v>
      </c>
      <c r="BF222" s="141">
        <f>IF(N222="snížená",J222,0)</f>
        <v>0</v>
      </c>
      <c r="BG222" s="141">
        <f>IF(N222="zákl. přenesená",J222,0)</f>
        <v>0</v>
      </c>
      <c r="BH222" s="141">
        <f>IF(N222="sníž. přenesená",J222,0)</f>
        <v>0</v>
      </c>
      <c r="BI222" s="141">
        <f>IF(N222="nulová",J222,0)</f>
        <v>0</v>
      </c>
      <c r="BJ222" s="17" t="s">
        <v>90</v>
      </c>
      <c r="BK222" s="141">
        <f>ROUND(I222*H222,2)</f>
        <v>0</v>
      </c>
      <c r="BL222" s="17" t="s">
        <v>145</v>
      </c>
      <c r="BM222" s="140" t="s">
        <v>683</v>
      </c>
    </row>
    <row r="223" spans="2:65" s="11" customFormat="1">
      <c r="B223" s="142"/>
      <c r="D223" s="143" t="s">
        <v>146</v>
      </c>
      <c r="E223" s="144" t="s">
        <v>1</v>
      </c>
      <c r="F223" s="145" t="s">
        <v>574</v>
      </c>
      <c r="H223" s="146">
        <v>288.39999999999998</v>
      </c>
      <c r="I223" s="147"/>
      <c r="L223" s="142"/>
      <c r="M223" s="148"/>
      <c r="T223" s="149"/>
      <c r="AT223" s="144" t="s">
        <v>146</v>
      </c>
      <c r="AU223" s="144" t="s">
        <v>92</v>
      </c>
      <c r="AV223" s="11" t="s">
        <v>92</v>
      </c>
      <c r="AW223" s="11" t="s">
        <v>38</v>
      </c>
      <c r="AX223" s="11" t="s">
        <v>90</v>
      </c>
      <c r="AY223" s="144" t="s">
        <v>140</v>
      </c>
    </row>
    <row r="224" spans="2:65" s="1" customFormat="1" ht="24.2" customHeight="1">
      <c r="B224" s="33"/>
      <c r="C224" s="128" t="s">
        <v>241</v>
      </c>
      <c r="D224" s="128" t="s">
        <v>141</v>
      </c>
      <c r="E224" s="129" t="s">
        <v>684</v>
      </c>
      <c r="F224" s="130" t="s">
        <v>685</v>
      </c>
      <c r="G224" s="131" t="s">
        <v>144</v>
      </c>
      <c r="H224" s="132">
        <v>288.39999999999998</v>
      </c>
      <c r="I224" s="133"/>
      <c r="J224" s="134">
        <f>ROUND(I224*H224,2)</f>
        <v>0</v>
      </c>
      <c r="K224" s="135"/>
      <c r="L224" s="33"/>
      <c r="M224" s="136" t="s">
        <v>1</v>
      </c>
      <c r="N224" s="137" t="s">
        <v>47</v>
      </c>
      <c r="P224" s="138">
        <f>O224*H224</f>
        <v>0</v>
      </c>
      <c r="Q224" s="138">
        <v>8.4250000000000005E-2</v>
      </c>
      <c r="R224" s="138">
        <f>Q224*H224</f>
        <v>24.297699999999999</v>
      </c>
      <c r="S224" s="138">
        <v>0</v>
      </c>
      <c r="T224" s="139">
        <f>S224*H224</f>
        <v>0</v>
      </c>
      <c r="AR224" s="140" t="s">
        <v>145</v>
      </c>
      <c r="AT224" s="140" t="s">
        <v>141</v>
      </c>
      <c r="AU224" s="140" t="s">
        <v>92</v>
      </c>
      <c r="AY224" s="17" t="s">
        <v>140</v>
      </c>
      <c r="BE224" s="141">
        <f>IF(N224="základní",J224,0)</f>
        <v>0</v>
      </c>
      <c r="BF224" s="141">
        <f>IF(N224="snížená",J224,0)</f>
        <v>0</v>
      </c>
      <c r="BG224" s="141">
        <f>IF(N224="zákl. přenesená",J224,0)</f>
        <v>0</v>
      </c>
      <c r="BH224" s="141">
        <f>IF(N224="sníž. přenesená",J224,0)</f>
        <v>0</v>
      </c>
      <c r="BI224" s="141">
        <f>IF(N224="nulová",J224,0)</f>
        <v>0</v>
      </c>
      <c r="BJ224" s="17" t="s">
        <v>90</v>
      </c>
      <c r="BK224" s="141">
        <f>ROUND(I224*H224,2)</f>
        <v>0</v>
      </c>
      <c r="BL224" s="17" t="s">
        <v>145</v>
      </c>
      <c r="BM224" s="140" t="s">
        <v>686</v>
      </c>
    </row>
    <row r="225" spans="2:65" s="11" customFormat="1">
      <c r="B225" s="142"/>
      <c r="D225" s="143" t="s">
        <v>146</v>
      </c>
      <c r="E225" s="144" t="s">
        <v>1</v>
      </c>
      <c r="F225" s="145" t="s">
        <v>574</v>
      </c>
      <c r="H225" s="146">
        <v>288.39999999999998</v>
      </c>
      <c r="I225" s="147"/>
      <c r="L225" s="142"/>
      <c r="M225" s="148"/>
      <c r="T225" s="149"/>
      <c r="AT225" s="144" t="s">
        <v>146</v>
      </c>
      <c r="AU225" s="144" t="s">
        <v>92</v>
      </c>
      <c r="AV225" s="11" t="s">
        <v>92</v>
      </c>
      <c r="AW225" s="11" t="s">
        <v>38</v>
      </c>
      <c r="AX225" s="11" t="s">
        <v>90</v>
      </c>
      <c r="AY225" s="144" t="s">
        <v>140</v>
      </c>
    </row>
    <row r="226" spans="2:65" s="1" customFormat="1" ht="21.75" customHeight="1">
      <c r="B226" s="33"/>
      <c r="C226" s="185" t="s">
        <v>197</v>
      </c>
      <c r="D226" s="185" t="s">
        <v>653</v>
      </c>
      <c r="E226" s="186" t="s">
        <v>687</v>
      </c>
      <c r="F226" s="187" t="s">
        <v>688</v>
      </c>
      <c r="G226" s="188" t="s">
        <v>144</v>
      </c>
      <c r="H226" s="189">
        <v>294.16800000000001</v>
      </c>
      <c r="I226" s="190"/>
      <c r="J226" s="191">
        <f>ROUND(I226*H226,2)</f>
        <v>0</v>
      </c>
      <c r="K226" s="192"/>
      <c r="L226" s="193"/>
      <c r="M226" s="194" t="s">
        <v>1</v>
      </c>
      <c r="N226" s="195" t="s">
        <v>47</v>
      </c>
      <c r="P226" s="138">
        <f>O226*H226</f>
        <v>0</v>
      </c>
      <c r="Q226" s="138">
        <v>0.13100000000000001</v>
      </c>
      <c r="R226" s="138">
        <f>Q226*H226</f>
        <v>38.536008000000002</v>
      </c>
      <c r="S226" s="138">
        <v>0</v>
      </c>
      <c r="T226" s="139">
        <f>S226*H226</f>
        <v>0</v>
      </c>
      <c r="AR226" s="140" t="s">
        <v>158</v>
      </c>
      <c r="AT226" s="140" t="s">
        <v>653</v>
      </c>
      <c r="AU226" s="140" t="s">
        <v>92</v>
      </c>
      <c r="AY226" s="17" t="s">
        <v>140</v>
      </c>
      <c r="BE226" s="141">
        <f>IF(N226="základní",J226,0)</f>
        <v>0</v>
      </c>
      <c r="BF226" s="141">
        <f>IF(N226="snížená",J226,0)</f>
        <v>0</v>
      </c>
      <c r="BG226" s="141">
        <f>IF(N226="zákl. přenesená",J226,0)</f>
        <v>0</v>
      </c>
      <c r="BH226" s="141">
        <f>IF(N226="sníž. přenesená",J226,0)</f>
        <v>0</v>
      </c>
      <c r="BI226" s="141">
        <f>IF(N226="nulová",J226,0)</f>
        <v>0</v>
      </c>
      <c r="BJ226" s="17" t="s">
        <v>90</v>
      </c>
      <c r="BK226" s="141">
        <f>ROUND(I226*H226,2)</f>
        <v>0</v>
      </c>
      <c r="BL226" s="17" t="s">
        <v>145</v>
      </c>
      <c r="BM226" s="140" t="s">
        <v>689</v>
      </c>
    </row>
    <row r="227" spans="2:65" s="1" customFormat="1" ht="19.5">
      <c r="B227" s="33"/>
      <c r="D227" s="143" t="s">
        <v>179</v>
      </c>
      <c r="F227" s="150" t="s">
        <v>690</v>
      </c>
      <c r="I227" s="151"/>
      <c r="L227" s="33"/>
      <c r="M227" s="152"/>
      <c r="T227" s="57"/>
      <c r="AT227" s="17" t="s">
        <v>179</v>
      </c>
      <c r="AU227" s="17" t="s">
        <v>92</v>
      </c>
    </row>
    <row r="228" spans="2:65" s="11" customFormat="1">
      <c r="B228" s="142"/>
      <c r="D228" s="143" t="s">
        <v>146</v>
      </c>
      <c r="E228" s="144" t="s">
        <v>1</v>
      </c>
      <c r="F228" s="145" t="s">
        <v>574</v>
      </c>
      <c r="H228" s="146">
        <v>288.39999999999998</v>
      </c>
      <c r="I228" s="147"/>
      <c r="L228" s="142"/>
      <c r="M228" s="148"/>
      <c r="T228" s="149"/>
      <c r="AT228" s="144" t="s">
        <v>146</v>
      </c>
      <c r="AU228" s="144" t="s">
        <v>92</v>
      </c>
      <c r="AV228" s="11" t="s">
        <v>92</v>
      </c>
      <c r="AW228" s="11" t="s">
        <v>38</v>
      </c>
      <c r="AX228" s="11" t="s">
        <v>90</v>
      </c>
      <c r="AY228" s="144" t="s">
        <v>140</v>
      </c>
    </row>
    <row r="229" spans="2:65" s="11" customFormat="1">
      <c r="B229" s="142"/>
      <c r="D229" s="143" t="s">
        <v>146</v>
      </c>
      <c r="F229" s="145" t="s">
        <v>691</v>
      </c>
      <c r="H229" s="146">
        <v>294.16800000000001</v>
      </c>
      <c r="I229" s="147"/>
      <c r="L229" s="142"/>
      <c r="M229" s="148"/>
      <c r="T229" s="149"/>
      <c r="AT229" s="144" t="s">
        <v>146</v>
      </c>
      <c r="AU229" s="144" t="s">
        <v>92</v>
      </c>
      <c r="AV229" s="11" t="s">
        <v>92</v>
      </c>
      <c r="AW229" s="11" t="s">
        <v>4</v>
      </c>
      <c r="AX229" s="11" t="s">
        <v>90</v>
      </c>
      <c r="AY229" s="144" t="s">
        <v>140</v>
      </c>
    </row>
    <row r="230" spans="2:65" s="10" customFormat="1" ht="22.9" customHeight="1">
      <c r="B230" s="118"/>
      <c r="D230" s="119" t="s">
        <v>81</v>
      </c>
      <c r="E230" s="183" t="s">
        <v>154</v>
      </c>
      <c r="F230" s="183" t="s">
        <v>692</v>
      </c>
      <c r="I230" s="121"/>
      <c r="J230" s="184">
        <f>BK230</f>
        <v>0</v>
      </c>
      <c r="L230" s="118"/>
      <c r="M230" s="123"/>
      <c r="P230" s="124">
        <f>SUM(P231:P904)</f>
        <v>0</v>
      </c>
      <c r="R230" s="124">
        <f>SUM(R231:R904)</f>
        <v>301.71488169000008</v>
      </c>
      <c r="T230" s="125">
        <f>SUM(T231:T904)</f>
        <v>63.021715999999998</v>
      </c>
      <c r="AR230" s="119" t="s">
        <v>90</v>
      </c>
      <c r="AT230" s="126" t="s">
        <v>81</v>
      </c>
      <c r="AU230" s="126" t="s">
        <v>90</v>
      </c>
      <c r="AY230" s="119" t="s">
        <v>140</v>
      </c>
      <c r="BK230" s="127">
        <f>SUM(BK231:BK904)</f>
        <v>0</v>
      </c>
    </row>
    <row r="231" spans="2:65" s="1" customFormat="1" ht="37.9" customHeight="1">
      <c r="B231" s="33"/>
      <c r="C231" s="128" t="s">
        <v>248</v>
      </c>
      <c r="D231" s="128" t="s">
        <v>141</v>
      </c>
      <c r="E231" s="129" t="s">
        <v>693</v>
      </c>
      <c r="F231" s="130" t="s">
        <v>694</v>
      </c>
      <c r="G231" s="131" t="s">
        <v>144</v>
      </c>
      <c r="H231" s="132">
        <v>1199.17</v>
      </c>
      <c r="I231" s="133"/>
      <c r="J231" s="134">
        <f>ROUND(I231*H231,2)</f>
        <v>0</v>
      </c>
      <c r="K231" s="135"/>
      <c r="L231" s="33"/>
      <c r="M231" s="136" t="s">
        <v>1</v>
      </c>
      <c r="N231" s="137" t="s">
        <v>47</v>
      </c>
      <c r="P231" s="138">
        <f>O231*H231</f>
        <v>0</v>
      </c>
      <c r="Q231" s="138">
        <v>3.2300000000000002E-2</v>
      </c>
      <c r="R231" s="138">
        <f>Q231*H231</f>
        <v>38.733191000000005</v>
      </c>
      <c r="S231" s="138">
        <v>0</v>
      </c>
      <c r="T231" s="139">
        <f>S231*H231</f>
        <v>0</v>
      </c>
      <c r="AR231" s="140" t="s">
        <v>145</v>
      </c>
      <c r="AT231" s="140" t="s">
        <v>141</v>
      </c>
      <c r="AU231" s="140" t="s">
        <v>92</v>
      </c>
      <c r="AY231" s="17" t="s">
        <v>140</v>
      </c>
      <c r="BE231" s="141">
        <f>IF(N231="základní",J231,0)</f>
        <v>0</v>
      </c>
      <c r="BF231" s="141">
        <f>IF(N231="snížená",J231,0)</f>
        <v>0</v>
      </c>
      <c r="BG231" s="141">
        <f>IF(N231="zákl. přenesená",J231,0)</f>
        <v>0</v>
      </c>
      <c r="BH231" s="141">
        <f>IF(N231="sníž. přenesená",J231,0)</f>
        <v>0</v>
      </c>
      <c r="BI231" s="141">
        <f>IF(N231="nulová",J231,0)</f>
        <v>0</v>
      </c>
      <c r="BJ231" s="17" t="s">
        <v>90</v>
      </c>
      <c r="BK231" s="141">
        <f>ROUND(I231*H231,2)</f>
        <v>0</v>
      </c>
      <c r="BL231" s="17" t="s">
        <v>145</v>
      </c>
      <c r="BM231" s="140" t="s">
        <v>695</v>
      </c>
    </row>
    <row r="232" spans="2:65" s="12" customFormat="1">
      <c r="B232" s="153"/>
      <c r="D232" s="143" t="s">
        <v>146</v>
      </c>
      <c r="E232" s="154" t="s">
        <v>1</v>
      </c>
      <c r="F232" s="155" t="s">
        <v>696</v>
      </c>
      <c r="H232" s="154" t="s">
        <v>1</v>
      </c>
      <c r="I232" s="156"/>
      <c r="L232" s="153"/>
      <c r="M232" s="157"/>
      <c r="T232" s="158"/>
      <c r="AT232" s="154" t="s">
        <v>146</v>
      </c>
      <c r="AU232" s="154" t="s">
        <v>92</v>
      </c>
      <c r="AV232" s="12" t="s">
        <v>90</v>
      </c>
      <c r="AW232" s="12" t="s">
        <v>38</v>
      </c>
      <c r="AX232" s="12" t="s">
        <v>82</v>
      </c>
      <c r="AY232" s="154" t="s">
        <v>140</v>
      </c>
    </row>
    <row r="233" spans="2:65" s="11" customFormat="1">
      <c r="B233" s="142"/>
      <c r="D233" s="143" t="s">
        <v>146</v>
      </c>
      <c r="E233" s="144" t="s">
        <v>1</v>
      </c>
      <c r="F233" s="145" t="s">
        <v>697</v>
      </c>
      <c r="H233" s="146">
        <v>46.56</v>
      </c>
      <c r="I233" s="147"/>
      <c r="L233" s="142"/>
      <c r="M233" s="148"/>
      <c r="T233" s="149"/>
      <c r="AT233" s="144" t="s">
        <v>146</v>
      </c>
      <c r="AU233" s="144" t="s">
        <v>92</v>
      </c>
      <c r="AV233" s="11" t="s">
        <v>92</v>
      </c>
      <c r="AW233" s="11" t="s">
        <v>38</v>
      </c>
      <c r="AX233" s="11" t="s">
        <v>82</v>
      </c>
      <c r="AY233" s="144" t="s">
        <v>140</v>
      </c>
    </row>
    <row r="234" spans="2:65" s="11" customFormat="1">
      <c r="B234" s="142"/>
      <c r="D234" s="143" t="s">
        <v>146</v>
      </c>
      <c r="E234" s="144" t="s">
        <v>1</v>
      </c>
      <c r="F234" s="145" t="s">
        <v>698</v>
      </c>
      <c r="H234" s="146">
        <v>90.38</v>
      </c>
      <c r="I234" s="147"/>
      <c r="L234" s="142"/>
      <c r="M234" s="148"/>
      <c r="T234" s="149"/>
      <c r="AT234" s="144" t="s">
        <v>146</v>
      </c>
      <c r="AU234" s="144" t="s">
        <v>92</v>
      </c>
      <c r="AV234" s="11" t="s">
        <v>92</v>
      </c>
      <c r="AW234" s="11" t="s">
        <v>38</v>
      </c>
      <c r="AX234" s="11" t="s">
        <v>82</v>
      </c>
      <c r="AY234" s="144" t="s">
        <v>140</v>
      </c>
    </row>
    <row r="235" spans="2:65" s="11" customFormat="1">
      <c r="B235" s="142"/>
      <c r="D235" s="143" t="s">
        <v>146</v>
      </c>
      <c r="E235" s="144" t="s">
        <v>1</v>
      </c>
      <c r="F235" s="145" t="s">
        <v>699</v>
      </c>
      <c r="H235" s="146">
        <v>19.09</v>
      </c>
      <c r="I235" s="147"/>
      <c r="L235" s="142"/>
      <c r="M235" s="148"/>
      <c r="T235" s="149"/>
      <c r="AT235" s="144" t="s">
        <v>146</v>
      </c>
      <c r="AU235" s="144" t="s">
        <v>92</v>
      </c>
      <c r="AV235" s="11" t="s">
        <v>92</v>
      </c>
      <c r="AW235" s="11" t="s">
        <v>38</v>
      </c>
      <c r="AX235" s="11" t="s">
        <v>82</v>
      </c>
      <c r="AY235" s="144" t="s">
        <v>140</v>
      </c>
    </row>
    <row r="236" spans="2:65" s="11" customFormat="1">
      <c r="B236" s="142"/>
      <c r="D236" s="143" t="s">
        <v>146</v>
      </c>
      <c r="E236" s="144" t="s">
        <v>1</v>
      </c>
      <c r="F236" s="145" t="s">
        <v>700</v>
      </c>
      <c r="H236" s="146">
        <v>14.73</v>
      </c>
      <c r="I236" s="147"/>
      <c r="L236" s="142"/>
      <c r="M236" s="148"/>
      <c r="T236" s="149"/>
      <c r="AT236" s="144" t="s">
        <v>146</v>
      </c>
      <c r="AU236" s="144" t="s">
        <v>92</v>
      </c>
      <c r="AV236" s="11" t="s">
        <v>92</v>
      </c>
      <c r="AW236" s="11" t="s">
        <v>38</v>
      </c>
      <c r="AX236" s="11" t="s">
        <v>82</v>
      </c>
      <c r="AY236" s="144" t="s">
        <v>140</v>
      </c>
    </row>
    <row r="237" spans="2:65" s="11" customFormat="1">
      <c r="B237" s="142"/>
      <c r="D237" s="143" t="s">
        <v>146</v>
      </c>
      <c r="E237" s="144" t="s">
        <v>1</v>
      </c>
      <c r="F237" s="145" t="s">
        <v>701</v>
      </c>
      <c r="H237" s="146">
        <v>57.5</v>
      </c>
      <c r="I237" s="147"/>
      <c r="L237" s="142"/>
      <c r="M237" s="148"/>
      <c r="T237" s="149"/>
      <c r="AT237" s="144" t="s">
        <v>146</v>
      </c>
      <c r="AU237" s="144" t="s">
        <v>92</v>
      </c>
      <c r="AV237" s="11" t="s">
        <v>92</v>
      </c>
      <c r="AW237" s="11" t="s">
        <v>38</v>
      </c>
      <c r="AX237" s="11" t="s">
        <v>82</v>
      </c>
      <c r="AY237" s="144" t="s">
        <v>140</v>
      </c>
    </row>
    <row r="238" spans="2:65" s="11" customFormat="1">
      <c r="B238" s="142"/>
      <c r="D238" s="143" t="s">
        <v>146</v>
      </c>
      <c r="E238" s="144" t="s">
        <v>1</v>
      </c>
      <c r="F238" s="145" t="s">
        <v>702</v>
      </c>
      <c r="H238" s="146">
        <v>97</v>
      </c>
      <c r="I238" s="147"/>
      <c r="L238" s="142"/>
      <c r="M238" s="148"/>
      <c r="T238" s="149"/>
      <c r="AT238" s="144" t="s">
        <v>146</v>
      </c>
      <c r="AU238" s="144" t="s">
        <v>92</v>
      </c>
      <c r="AV238" s="11" t="s">
        <v>92</v>
      </c>
      <c r="AW238" s="11" t="s">
        <v>38</v>
      </c>
      <c r="AX238" s="11" t="s">
        <v>82</v>
      </c>
      <c r="AY238" s="144" t="s">
        <v>140</v>
      </c>
    </row>
    <row r="239" spans="2:65" s="11" customFormat="1">
      <c r="B239" s="142"/>
      <c r="D239" s="143" t="s">
        <v>146</v>
      </c>
      <c r="E239" s="144" t="s">
        <v>1</v>
      </c>
      <c r="F239" s="145" t="s">
        <v>703</v>
      </c>
      <c r="H239" s="146">
        <v>33.96</v>
      </c>
      <c r="I239" s="147"/>
      <c r="L239" s="142"/>
      <c r="M239" s="148"/>
      <c r="T239" s="149"/>
      <c r="AT239" s="144" t="s">
        <v>146</v>
      </c>
      <c r="AU239" s="144" t="s">
        <v>92</v>
      </c>
      <c r="AV239" s="11" t="s">
        <v>92</v>
      </c>
      <c r="AW239" s="11" t="s">
        <v>38</v>
      </c>
      <c r="AX239" s="11" t="s">
        <v>82</v>
      </c>
      <c r="AY239" s="144" t="s">
        <v>140</v>
      </c>
    </row>
    <row r="240" spans="2:65" s="11" customFormat="1">
      <c r="B240" s="142"/>
      <c r="D240" s="143" t="s">
        <v>146</v>
      </c>
      <c r="E240" s="144" t="s">
        <v>1</v>
      </c>
      <c r="F240" s="145" t="s">
        <v>704</v>
      </c>
      <c r="H240" s="146">
        <v>15.51</v>
      </c>
      <c r="I240" s="147"/>
      <c r="L240" s="142"/>
      <c r="M240" s="148"/>
      <c r="T240" s="149"/>
      <c r="AT240" s="144" t="s">
        <v>146</v>
      </c>
      <c r="AU240" s="144" t="s">
        <v>92</v>
      </c>
      <c r="AV240" s="11" t="s">
        <v>92</v>
      </c>
      <c r="AW240" s="11" t="s">
        <v>38</v>
      </c>
      <c r="AX240" s="11" t="s">
        <v>82</v>
      </c>
      <c r="AY240" s="144" t="s">
        <v>140</v>
      </c>
    </row>
    <row r="241" spans="2:51" s="11" customFormat="1">
      <c r="B241" s="142"/>
      <c r="D241" s="143" t="s">
        <v>146</v>
      </c>
      <c r="E241" s="144" t="s">
        <v>1</v>
      </c>
      <c r="F241" s="145" t="s">
        <v>705</v>
      </c>
      <c r="H241" s="146">
        <v>25.22</v>
      </c>
      <c r="I241" s="147"/>
      <c r="L241" s="142"/>
      <c r="M241" s="148"/>
      <c r="T241" s="149"/>
      <c r="AT241" s="144" t="s">
        <v>146</v>
      </c>
      <c r="AU241" s="144" t="s">
        <v>92</v>
      </c>
      <c r="AV241" s="11" t="s">
        <v>92</v>
      </c>
      <c r="AW241" s="11" t="s">
        <v>38</v>
      </c>
      <c r="AX241" s="11" t="s">
        <v>82</v>
      </c>
      <c r="AY241" s="144" t="s">
        <v>140</v>
      </c>
    </row>
    <row r="242" spans="2:51" s="11" customFormat="1">
      <c r="B242" s="142"/>
      <c r="D242" s="143" t="s">
        <v>146</v>
      </c>
      <c r="E242" s="144" t="s">
        <v>1</v>
      </c>
      <c r="F242" s="145" t="s">
        <v>706</v>
      </c>
      <c r="H242" s="146">
        <v>13.78</v>
      </c>
      <c r="I242" s="147"/>
      <c r="L242" s="142"/>
      <c r="M242" s="148"/>
      <c r="T242" s="149"/>
      <c r="AT242" s="144" t="s">
        <v>146</v>
      </c>
      <c r="AU242" s="144" t="s">
        <v>92</v>
      </c>
      <c r="AV242" s="11" t="s">
        <v>92</v>
      </c>
      <c r="AW242" s="11" t="s">
        <v>38</v>
      </c>
      <c r="AX242" s="11" t="s">
        <v>82</v>
      </c>
      <c r="AY242" s="144" t="s">
        <v>140</v>
      </c>
    </row>
    <row r="243" spans="2:51" s="11" customFormat="1">
      <c r="B243" s="142"/>
      <c r="D243" s="143" t="s">
        <v>146</v>
      </c>
      <c r="E243" s="144" t="s">
        <v>1</v>
      </c>
      <c r="F243" s="145" t="s">
        <v>707</v>
      </c>
      <c r="H243" s="146">
        <v>18.850000000000001</v>
      </c>
      <c r="I243" s="147"/>
      <c r="L243" s="142"/>
      <c r="M243" s="148"/>
      <c r="T243" s="149"/>
      <c r="AT243" s="144" t="s">
        <v>146</v>
      </c>
      <c r="AU243" s="144" t="s">
        <v>92</v>
      </c>
      <c r="AV243" s="11" t="s">
        <v>92</v>
      </c>
      <c r="AW243" s="11" t="s">
        <v>38</v>
      </c>
      <c r="AX243" s="11" t="s">
        <v>82</v>
      </c>
      <c r="AY243" s="144" t="s">
        <v>140</v>
      </c>
    </row>
    <row r="244" spans="2:51" s="11" customFormat="1">
      <c r="B244" s="142"/>
      <c r="D244" s="143" t="s">
        <v>146</v>
      </c>
      <c r="E244" s="144" t="s">
        <v>1</v>
      </c>
      <c r="F244" s="145" t="s">
        <v>708</v>
      </c>
      <c r="H244" s="146">
        <v>53.53</v>
      </c>
      <c r="I244" s="147"/>
      <c r="L244" s="142"/>
      <c r="M244" s="148"/>
      <c r="T244" s="149"/>
      <c r="AT244" s="144" t="s">
        <v>146</v>
      </c>
      <c r="AU244" s="144" t="s">
        <v>92</v>
      </c>
      <c r="AV244" s="11" t="s">
        <v>92</v>
      </c>
      <c r="AW244" s="11" t="s">
        <v>38</v>
      </c>
      <c r="AX244" s="11" t="s">
        <v>82</v>
      </c>
      <c r="AY244" s="144" t="s">
        <v>140</v>
      </c>
    </row>
    <row r="245" spans="2:51" s="11" customFormat="1">
      <c r="B245" s="142"/>
      <c r="D245" s="143" t="s">
        <v>146</v>
      </c>
      <c r="E245" s="144" t="s">
        <v>1</v>
      </c>
      <c r="F245" s="145" t="s">
        <v>709</v>
      </c>
      <c r="H245" s="146">
        <v>14.77</v>
      </c>
      <c r="I245" s="147"/>
      <c r="L245" s="142"/>
      <c r="M245" s="148"/>
      <c r="T245" s="149"/>
      <c r="AT245" s="144" t="s">
        <v>146</v>
      </c>
      <c r="AU245" s="144" t="s">
        <v>92</v>
      </c>
      <c r="AV245" s="11" t="s">
        <v>92</v>
      </c>
      <c r="AW245" s="11" t="s">
        <v>38</v>
      </c>
      <c r="AX245" s="11" t="s">
        <v>82</v>
      </c>
      <c r="AY245" s="144" t="s">
        <v>140</v>
      </c>
    </row>
    <row r="246" spans="2:51" s="11" customFormat="1">
      <c r="B246" s="142"/>
      <c r="D246" s="143" t="s">
        <v>146</v>
      </c>
      <c r="E246" s="144" t="s">
        <v>1</v>
      </c>
      <c r="F246" s="145" t="s">
        <v>710</v>
      </c>
      <c r="H246" s="146">
        <v>9.32</v>
      </c>
      <c r="I246" s="147"/>
      <c r="L246" s="142"/>
      <c r="M246" s="148"/>
      <c r="T246" s="149"/>
      <c r="AT246" s="144" t="s">
        <v>146</v>
      </c>
      <c r="AU246" s="144" t="s">
        <v>92</v>
      </c>
      <c r="AV246" s="11" t="s">
        <v>92</v>
      </c>
      <c r="AW246" s="11" t="s">
        <v>38</v>
      </c>
      <c r="AX246" s="11" t="s">
        <v>82</v>
      </c>
      <c r="AY246" s="144" t="s">
        <v>140</v>
      </c>
    </row>
    <row r="247" spans="2:51" s="13" customFormat="1">
      <c r="B247" s="160"/>
      <c r="D247" s="143" t="s">
        <v>146</v>
      </c>
      <c r="E247" s="161" t="s">
        <v>1</v>
      </c>
      <c r="F247" s="162" t="s">
        <v>286</v>
      </c>
      <c r="H247" s="163">
        <v>510.19999999999987</v>
      </c>
      <c r="I247" s="164"/>
      <c r="L247" s="160"/>
      <c r="M247" s="165"/>
      <c r="T247" s="166"/>
      <c r="AT247" s="161" t="s">
        <v>146</v>
      </c>
      <c r="AU247" s="161" t="s">
        <v>92</v>
      </c>
      <c r="AV247" s="13" t="s">
        <v>151</v>
      </c>
      <c r="AW247" s="13" t="s">
        <v>38</v>
      </c>
      <c r="AX247" s="13" t="s">
        <v>82</v>
      </c>
      <c r="AY247" s="161" t="s">
        <v>140</v>
      </c>
    </row>
    <row r="248" spans="2:51" s="12" customFormat="1">
      <c r="B248" s="153"/>
      <c r="D248" s="143" t="s">
        <v>146</v>
      </c>
      <c r="E248" s="154" t="s">
        <v>1</v>
      </c>
      <c r="F248" s="155" t="s">
        <v>711</v>
      </c>
      <c r="H248" s="154" t="s">
        <v>1</v>
      </c>
      <c r="I248" s="156"/>
      <c r="L248" s="153"/>
      <c r="M248" s="157"/>
      <c r="T248" s="158"/>
      <c r="AT248" s="154" t="s">
        <v>146</v>
      </c>
      <c r="AU248" s="154" t="s">
        <v>92</v>
      </c>
      <c r="AV248" s="12" t="s">
        <v>90</v>
      </c>
      <c r="AW248" s="12" t="s">
        <v>38</v>
      </c>
      <c r="AX248" s="12" t="s">
        <v>82</v>
      </c>
      <c r="AY248" s="154" t="s">
        <v>140</v>
      </c>
    </row>
    <row r="249" spans="2:51" s="11" customFormat="1">
      <c r="B249" s="142"/>
      <c r="D249" s="143" t="s">
        <v>146</v>
      </c>
      <c r="E249" s="144" t="s">
        <v>1</v>
      </c>
      <c r="F249" s="145" t="s">
        <v>712</v>
      </c>
      <c r="H249" s="146">
        <v>47.5</v>
      </c>
      <c r="I249" s="147"/>
      <c r="L249" s="142"/>
      <c r="M249" s="148"/>
      <c r="T249" s="149"/>
      <c r="AT249" s="144" t="s">
        <v>146</v>
      </c>
      <c r="AU249" s="144" t="s">
        <v>92</v>
      </c>
      <c r="AV249" s="11" t="s">
        <v>92</v>
      </c>
      <c r="AW249" s="11" t="s">
        <v>38</v>
      </c>
      <c r="AX249" s="11" t="s">
        <v>82</v>
      </c>
      <c r="AY249" s="144" t="s">
        <v>140</v>
      </c>
    </row>
    <row r="250" spans="2:51" s="11" customFormat="1">
      <c r="B250" s="142"/>
      <c r="D250" s="143" t="s">
        <v>146</v>
      </c>
      <c r="E250" s="144" t="s">
        <v>1</v>
      </c>
      <c r="F250" s="145" t="s">
        <v>713</v>
      </c>
      <c r="H250" s="146">
        <v>60.16</v>
      </c>
      <c r="I250" s="147"/>
      <c r="L250" s="142"/>
      <c r="M250" s="148"/>
      <c r="T250" s="149"/>
      <c r="AT250" s="144" t="s">
        <v>146</v>
      </c>
      <c r="AU250" s="144" t="s">
        <v>92</v>
      </c>
      <c r="AV250" s="11" t="s">
        <v>92</v>
      </c>
      <c r="AW250" s="11" t="s">
        <v>38</v>
      </c>
      <c r="AX250" s="11" t="s">
        <v>82</v>
      </c>
      <c r="AY250" s="144" t="s">
        <v>140</v>
      </c>
    </row>
    <row r="251" spans="2:51" s="11" customFormat="1">
      <c r="B251" s="142"/>
      <c r="D251" s="143" t="s">
        <v>146</v>
      </c>
      <c r="E251" s="144" t="s">
        <v>1</v>
      </c>
      <c r="F251" s="145" t="s">
        <v>714</v>
      </c>
      <c r="H251" s="146">
        <v>16.37</v>
      </c>
      <c r="I251" s="147"/>
      <c r="L251" s="142"/>
      <c r="M251" s="148"/>
      <c r="T251" s="149"/>
      <c r="AT251" s="144" t="s">
        <v>146</v>
      </c>
      <c r="AU251" s="144" t="s">
        <v>92</v>
      </c>
      <c r="AV251" s="11" t="s">
        <v>92</v>
      </c>
      <c r="AW251" s="11" t="s">
        <v>38</v>
      </c>
      <c r="AX251" s="11" t="s">
        <v>82</v>
      </c>
      <c r="AY251" s="144" t="s">
        <v>140</v>
      </c>
    </row>
    <row r="252" spans="2:51" s="11" customFormat="1">
      <c r="B252" s="142"/>
      <c r="D252" s="143" t="s">
        <v>146</v>
      </c>
      <c r="E252" s="144" t="s">
        <v>1</v>
      </c>
      <c r="F252" s="145" t="s">
        <v>715</v>
      </c>
      <c r="H252" s="146">
        <v>12.54</v>
      </c>
      <c r="I252" s="147"/>
      <c r="L252" s="142"/>
      <c r="M252" s="148"/>
      <c r="T252" s="149"/>
      <c r="AT252" s="144" t="s">
        <v>146</v>
      </c>
      <c r="AU252" s="144" t="s">
        <v>92</v>
      </c>
      <c r="AV252" s="11" t="s">
        <v>92</v>
      </c>
      <c r="AW252" s="11" t="s">
        <v>38</v>
      </c>
      <c r="AX252" s="11" t="s">
        <v>82</v>
      </c>
      <c r="AY252" s="144" t="s">
        <v>140</v>
      </c>
    </row>
    <row r="253" spans="2:51" s="11" customFormat="1">
      <c r="B253" s="142"/>
      <c r="D253" s="143" t="s">
        <v>146</v>
      </c>
      <c r="E253" s="144" t="s">
        <v>1</v>
      </c>
      <c r="F253" s="145" t="s">
        <v>716</v>
      </c>
      <c r="H253" s="146">
        <v>18</v>
      </c>
      <c r="I253" s="147"/>
      <c r="L253" s="142"/>
      <c r="M253" s="148"/>
      <c r="T253" s="149"/>
      <c r="AT253" s="144" t="s">
        <v>146</v>
      </c>
      <c r="AU253" s="144" t="s">
        <v>92</v>
      </c>
      <c r="AV253" s="11" t="s">
        <v>92</v>
      </c>
      <c r="AW253" s="11" t="s">
        <v>38</v>
      </c>
      <c r="AX253" s="11" t="s">
        <v>82</v>
      </c>
      <c r="AY253" s="144" t="s">
        <v>140</v>
      </c>
    </row>
    <row r="254" spans="2:51" s="11" customFormat="1">
      <c r="B254" s="142"/>
      <c r="D254" s="143" t="s">
        <v>146</v>
      </c>
      <c r="E254" s="144" t="s">
        <v>1</v>
      </c>
      <c r="F254" s="145" t="s">
        <v>717</v>
      </c>
      <c r="H254" s="146">
        <v>69.599999999999994</v>
      </c>
      <c r="I254" s="147"/>
      <c r="L254" s="142"/>
      <c r="M254" s="148"/>
      <c r="T254" s="149"/>
      <c r="AT254" s="144" t="s">
        <v>146</v>
      </c>
      <c r="AU254" s="144" t="s">
        <v>92</v>
      </c>
      <c r="AV254" s="11" t="s">
        <v>92</v>
      </c>
      <c r="AW254" s="11" t="s">
        <v>38</v>
      </c>
      <c r="AX254" s="11" t="s">
        <v>82</v>
      </c>
      <c r="AY254" s="144" t="s">
        <v>140</v>
      </c>
    </row>
    <row r="255" spans="2:51" s="11" customFormat="1">
      <c r="B255" s="142"/>
      <c r="D255" s="143" t="s">
        <v>146</v>
      </c>
      <c r="E255" s="144" t="s">
        <v>1</v>
      </c>
      <c r="F255" s="145" t="s">
        <v>718</v>
      </c>
      <c r="H255" s="146">
        <v>51</v>
      </c>
      <c r="I255" s="147"/>
      <c r="L255" s="142"/>
      <c r="M255" s="148"/>
      <c r="T255" s="149"/>
      <c r="AT255" s="144" t="s">
        <v>146</v>
      </c>
      <c r="AU255" s="144" t="s">
        <v>92</v>
      </c>
      <c r="AV255" s="11" t="s">
        <v>92</v>
      </c>
      <c r="AW255" s="11" t="s">
        <v>38</v>
      </c>
      <c r="AX255" s="11" t="s">
        <v>82</v>
      </c>
      <c r="AY255" s="144" t="s">
        <v>140</v>
      </c>
    </row>
    <row r="256" spans="2:51" s="11" customFormat="1">
      <c r="B256" s="142"/>
      <c r="D256" s="143" t="s">
        <v>146</v>
      </c>
      <c r="E256" s="144" t="s">
        <v>1</v>
      </c>
      <c r="F256" s="145" t="s">
        <v>719</v>
      </c>
      <c r="H256" s="146">
        <v>13.8</v>
      </c>
      <c r="I256" s="147"/>
      <c r="L256" s="142"/>
      <c r="M256" s="148"/>
      <c r="T256" s="149"/>
      <c r="AT256" s="144" t="s">
        <v>146</v>
      </c>
      <c r="AU256" s="144" t="s">
        <v>92</v>
      </c>
      <c r="AV256" s="11" t="s">
        <v>92</v>
      </c>
      <c r="AW256" s="11" t="s">
        <v>38</v>
      </c>
      <c r="AX256" s="11" t="s">
        <v>82</v>
      </c>
      <c r="AY256" s="144" t="s">
        <v>140</v>
      </c>
    </row>
    <row r="257" spans="2:51" s="11" customFormat="1">
      <c r="B257" s="142"/>
      <c r="D257" s="143" t="s">
        <v>146</v>
      </c>
      <c r="E257" s="144" t="s">
        <v>1</v>
      </c>
      <c r="F257" s="145" t="s">
        <v>720</v>
      </c>
      <c r="H257" s="146">
        <v>52.5</v>
      </c>
      <c r="I257" s="147"/>
      <c r="L257" s="142"/>
      <c r="M257" s="148"/>
      <c r="T257" s="149"/>
      <c r="AT257" s="144" t="s">
        <v>146</v>
      </c>
      <c r="AU257" s="144" t="s">
        <v>92</v>
      </c>
      <c r="AV257" s="11" t="s">
        <v>92</v>
      </c>
      <c r="AW257" s="11" t="s">
        <v>38</v>
      </c>
      <c r="AX257" s="11" t="s">
        <v>82</v>
      </c>
      <c r="AY257" s="144" t="s">
        <v>140</v>
      </c>
    </row>
    <row r="258" spans="2:51" s="11" customFormat="1">
      <c r="B258" s="142"/>
      <c r="D258" s="143" t="s">
        <v>146</v>
      </c>
      <c r="E258" s="144" t="s">
        <v>1</v>
      </c>
      <c r="F258" s="145" t="s">
        <v>721</v>
      </c>
      <c r="H258" s="146">
        <v>78.150000000000006</v>
      </c>
      <c r="I258" s="147"/>
      <c r="L258" s="142"/>
      <c r="M258" s="148"/>
      <c r="T258" s="149"/>
      <c r="AT258" s="144" t="s">
        <v>146</v>
      </c>
      <c r="AU258" s="144" t="s">
        <v>92</v>
      </c>
      <c r="AV258" s="11" t="s">
        <v>92</v>
      </c>
      <c r="AW258" s="11" t="s">
        <v>38</v>
      </c>
      <c r="AX258" s="11" t="s">
        <v>82</v>
      </c>
      <c r="AY258" s="144" t="s">
        <v>140</v>
      </c>
    </row>
    <row r="259" spans="2:51" s="11" customFormat="1">
      <c r="B259" s="142"/>
      <c r="D259" s="143" t="s">
        <v>146</v>
      </c>
      <c r="E259" s="144" t="s">
        <v>1</v>
      </c>
      <c r="F259" s="145" t="s">
        <v>722</v>
      </c>
      <c r="H259" s="146">
        <v>7.64</v>
      </c>
      <c r="I259" s="147"/>
      <c r="L259" s="142"/>
      <c r="M259" s="148"/>
      <c r="T259" s="149"/>
      <c r="AT259" s="144" t="s">
        <v>146</v>
      </c>
      <c r="AU259" s="144" t="s">
        <v>92</v>
      </c>
      <c r="AV259" s="11" t="s">
        <v>92</v>
      </c>
      <c r="AW259" s="11" t="s">
        <v>38</v>
      </c>
      <c r="AX259" s="11" t="s">
        <v>82</v>
      </c>
      <c r="AY259" s="144" t="s">
        <v>140</v>
      </c>
    </row>
    <row r="260" spans="2:51" s="11" customFormat="1">
      <c r="B260" s="142"/>
      <c r="D260" s="143" t="s">
        <v>146</v>
      </c>
      <c r="E260" s="144" t="s">
        <v>1</v>
      </c>
      <c r="F260" s="145" t="s">
        <v>723</v>
      </c>
      <c r="H260" s="146">
        <v>9</v>
      </c>
      <c r="I260" s="147"/>
      <c r="L260" s="142"/>
      <c r="M260" s="148"/>
      <c r="T260" s="149"/>
      <c r="AT260" s="144" t="s">
        <v>146</v>
      </c>
      <c r="AU260" s="144" t="s">
        <v>92</v>
      </c>
      <c r="AV260" s="11" t="s">
        <v>92</v>
      </c>
      <c r="AW260" s="11" t="s">
        <v>38</v>
      </c>
      <c r="AX260" s="11" t="s">
        <v>82</v>
      </c>
      <c r="AY260" s="144" t="s">
        <v>140</v>
      </c>
    </row>
    <row r="261" spans="2:51" s="11" customFormat="1">
      <c r="B261" s="142"/>
      <c r="D261" s="143" t="s">
        <v>146</v>
      </c>
      <c r="E261" s="144" t="s">
        <v>1</v>
      </c>
      <c r="F261" s="145" t="s">
        <v>724</v>
      </c>
      <c r="H261" s="146">
        <v>2.4500000000000002</v>
      </c>
      <c r="I261" s="147"/>
      <c r="L261" s="142"/>
      <c r="M261" s="148"/>
      <c r="T261" s="149"/>
      <c r="AT261" s="144" t="s">
        <v>146</v>
      </c>
      <c r="AU261" s="144" t="s">
        <v>92</v>
      </c>
      <c r="AV261" s="11" t="s">
        <v>92</v>
      </c>
      <c r="AW261" s="11" t="s">
        <v>38</v>
      </c>
      <c r="AX261" s="11" t="s">
        <v>82</v>
      </c>
      <c r="AY261" s="144" t="s">
        <v>140</v>
      </c>
    </row>
    <row r="262" spans="2:51" s="11" customFormat="1">
      <c r="B262" s="142"/>
      <c r="D262" s="143" t="s">
        <v>146</v>
      </c>
      <c r="E262" s="144" t="s">
        <v>1</v>
      </c>
      <c r="F262" s="145" t="s">
        <v>725</v>
      </c>
      <c r="H262" s="146">
        <v>3.89</v>
      </c>
      <c r="I262" s="147"/>
      <c r="L262" s="142"/>
      <c r="M262" s="148"/>
      <c r="T262" s="149"/>
      <c r="AT262" s="144" t="s">
        <v>146</v>
      </c>
      <c r="AU262" s="144" t="s">
        <v>92</v>
      </c>
      <c r="AV262" s="11" t="s">
        <v>92</v>
      </c>
      <c r="AW262" s="11" t="s">
        <v>38</v>
      </c>
      <c r="AX262" s="11" t="s">
        <v>82</v>
      </c>
      <c r="AY262" s="144" t="s">
        <v>140</v>
      </c>
    </row>
    <row r="263" spans="2:51" s="11" customFormat="1">
      <c r="B263" s="142"/>
      <c r="D263" s="143" t="s">
        <v>146</v>
      </c>
      <c r="E263" s="144" t="s">
        <v>1</v>
      </c>
      <c r="F263" s="145" t="s">
        <v>726</v>
      </c>
      <c r="H263" s="146">
        <v>7.22</v>
      </c>
      <c r="I263" s="147"/>
      <c r="L263" s="142"/>
      <c r="M263" s="148"/>
      <c r="T263" s="149"/>
      <c r="AT263" s="144" t="s">
        <v>146</v>
      </c>
      <c r="AU263" s="144" t="s">
        <v>92</v>
      </c>
      <c r="AV263" s="11" t="s">
        <v>92</v>
      </c>
      <c r="AW263" s="11" t="s">
        <v>38</v>
      </c>
      <c r="AX263" s="11" t="s">
        <v>82</v>
      </c>
      <c r="AY263" s="144" t="s">
        <v>140</v>
      </c>
    </row>
    <row r="264" spans="2:51" s="11" customFormat="1">
      <c r="B264" s="142"/>
      <c r="D264" s="143" t="s">
        <v>146</v>
      </c>
      <c r="E264" s="144" t="s">
        <v>1</v>
      </c>
      <c r="F264" s="145" t="s">
        <v>727</v>
      </c>
      <c r="H264" s="146">
        <v>12.71</v>
      </c>
      <c r="I264" s="147"/>
      <c r="L264" s="142"/>
      <c r="M264" s="148"/>
      <c r="T264" s="149"/>
      <c r="AT264" s="144" t="s">
        <v>146</v>
      </c>
      <c r="AU264" s="144" t="s">
        <v>92</v>
      </c>
      <c r="AV264" s="11" t="s">
        <v>92</v>
      </c>
      <c r="AW264" s="11" t="s">
        <v>38</v>
      </c>
      <c r="AX264" s="11" t="s">
        <v>82</v>
      </c>
      <c r="AY264" s="144" t="s">
        <v>140</v>
      </c>
    </row>
    <row r="265" spans="2:51" s="11" customFormat="1">
      <c r="B265" s="142"/>
      <c r="D265" s="143" t="s">
        <v>146</v>
      </c>
      <c r="E265" s="144" t="s">
        <v>1</v>
      </c>
      <c r="F265" s="145" t="s">
        <v>728</v>
      </c>
      <c r="H265" s="146">
        <v>47.17</v>
      </c>
      <c r="I265" s="147"/>
      <c r="L265" s="142"/>
      <c r="M265" s="148"/>
      <c r="T265" s="149"/>
      <c r="AT265" s="144" t="s">
        <v>146</v>
      </c>
      <c r="AU265" s="144" t="s">
        <v>92</v>
      </c>
      <c r="AV265" s="11" t="s">
        <v>92</v>
      </c>
      <c r="AW265" s="11" t="s">
        <v>38</v>
      </c>
      <c r="AX265" s="11" t="s">
        <v>82</v>
      </c>
      <c r="AY265" s="144" t="s">
        <v>140</v>
      </c>
    </row>
    <row r="266" spans="2:51" s="11" customFormat="1">
      <c r="B266" s="142"/>
      <c r="D266" s="143" t="s">
        <v>146</v>
      </c>
      <c r="E266" s="144" t="s">
        <v>1</v>
      </c>
      <c r="F266" s="145" t="s">
        <v>729</v>
      </c>
      <c r="H266" s="146">
        <v>21.94</v>
      </c>
      <c r="I266" s="147"/>
      <c r="L266" s="142"/>
      <c r="M266" s="148"/>
      <c r="T266" s="149"/>
      <c r="AT266" s="144" t="s">
        <v>146</v>
      </c>
      <c r="AU266" s="144" t="s">
        <v>92</v>
      </c>
      <c r="AV266" s="11" t="s">
        <v>92</v>
      </c>
      <c r="AW266" s="11" t="s">
        <v>38</v>
      </c>
      <c r="AX266" s="11" t="s">
        <v>82</v>
      </c>
      <c r="AY266" s="144" t="s">
        <v>140</v>
      </c>
    </row>
    <row r="267" spans="2:51" s="11" customFormat="1">
      <c r="B267" s="142"/>
      <c r="D267" s="143" t="s">
        <v>146</v>
      </c>
      <c r="E267" s="144" t="s">
        <v>1</v>
      </c>
      <c r="F267" s="145" t="s">
        <v>730</v>
      </c>
      <c r="H267" s="146">
        <v>47.09</v>
      </c>
      <c r="I267" s="147"/>
      <c r="L267" s="142"/>
      <c r="M267" s="148"/>
      <c r="T267" s="149"/>
      <c r="AT267" s="144" t="s">
        <v>146</v>
      </c>
      <c r="AU267" s="144" t="s">
        <v>92</v>
      </c>
      <c r="AV267" s="11" t="s">
        <v>92</v>
      </c>
      <c r="AW267" s="11" t="s">
        <v>38</v>
      </c>
      <c r="AX267" s="11" t="s">
        <v>82</v>
      </c>
      <c r="AY267" s="144" t="s">
        <v>140</v>
      </c>
    </row>
    <row r="268" spans="2:51" s="11" customFormat="1">
      <c r="B268" s="142"/>
      <c r="D268" s="143" t="s">
        <v>146</v>
      </c>
      <c r="E268" s="144" t="s">
        <v>1</v>
      </c>
      <c r="F268" s="145" t="s">
        <v>731</v>
      </c>
      <c r="H268" s="146">
        <v>1.36</v>
      </c>
      <c r="I268" s="147"/>
      <c r="L268" s="142"/>
      <c r="M268" s="148"/>
      <c r="T268" s="149"/>
      <c r="AT268" s="144" t="s">
        <v>146</v>
      </c>
      <c r="AU268" s="144" t="s">
        <v>92</v>
      </c>
      <c r="AV268" s="11" t="s">
        <v>92</v>
      </c>
      <c r="AW268" s="11" t="s">
        <v>38</v>
      </c>
      <c r="AX268" s="11" t="s">
        <v>82</v>
      </c>
      <c r="AY268" s="144" t="s">
        <v>140</v>
      </c>
    </row>
    <row r="269" spans="2:51" s="11" customFormat="1">
      <c r="B269" s="142"/>
      <c r="D269" s="143" t="s">
        <v>146</v>
      </c>
      <c r="E269" s="144" t="s">
        <v>1</v>
      </c>
      <c r="F269" s="145" t="s">
        <v>732</v>
      </c>
      <c r="H269" s="146">
        <v>4.5</v>
      </c>
      <c r="I269" s="147"/>
      <c r="L269" s="142"/>
      <c r="M269" s="148"/>
      <c r="T269" s="149"/>
      <c r="AT269" s="144" t="s">
        <v>146</v>
      </c>
      <c r="AU269" s="144" t="s">
        <v>92</v>
      </c>
      <c r="AV269" s="11" t="s">
        <v>92</v>
      </c>
      <c r="AW269" s="11" t="s">
        <v>38</v>
      </c>
      <c r="AX269" s="11" t="s">
        <v>82</v>
      </c>
      <c r="AY269" s="144" t="s">
        <v>140</v>
      </c>
    </row>
    <row r="270" spans="2:51" s="11" customFormat="1">
      <c r="B270" s="142"/>
      <c r="D270" s="143" t="s">
        <v>146</v>
      </c>
      <c r="E270" s="144" t="s">
        <v>1</v>
      </c>
      <c r="F270" s="145" t="s">
        <v>733</v>
      </c>
      <c r="H270" s="146">
        <v>10.97</v>
      </c>
      <c r="I270" s="147"/>
      <c r="L270" s="142"/>
      <c r="M270" s="148"/>
      <c r="T270" s="149"/>
      <c r="AT270" s="144" t="s">
        <v>146</v>
      </c>
      <c r="AU270" s="144" t="s">
        <v>92</v>
      </c>
      <c r="AV270" s="11" t="s">
        <v>92</v>
      </c>
      <c r="AW270" s="11" t="s">
        <v>38</v>
      </c>
      <c r="AX270" s="11" t="s">
        <v>82</v>
      </c>
      <c r="AY270" s="144" t="s">
        <v>140</v>
      </c>
    </row>
    <row r="271" spans="2:51" s="11" customFormat="1">
      <c r="B271" s="142"/>
      <c r="D271" s="143" t="s">
        <v>146</v>
      </c>
      <c r="E271" s="144" t="s">
        <v>1</v>
      </c>
      <c r="F271" s="145" t="s">
        <v>734</v>
      </c>
      <c r="H271" s="146">
        <v>49.76</v>
      </c>
      <c r="I271" s="147"/>
      <c r="L271" s="142"/>
      <c r="M271" s="148"/>
      <c r="T271" s="149"/>
      <c r="AT271" s="144" t="s">
        <v>146</v>
      </c>
      <c r="AU271" s="144" t="s">
        <v>92</v>
      </c>
      <c r="AV271" s="11" t="s">
        <v>92</v>
      </c>
      <c r="AW271" s="11" t="s">
        <v>38</v>
      </c>
      <c r="AX271" s="11" t="s">
        <v>82</v>
      </c>
      <c r="AY271" s="144" t="s">
        <v>140</v>
      </c>
    </row>
    <row r="272" spans="2:51" s="11" customFormat="1">
      <c r="B272" s="142"/>
      <c r="D272" s="143" t="s">
        <v>146</v>
      </c>
      <c r="E272" s="144" t="s">
        <v>1</v>
      </c>
      <c r="F272" s="145" t="s">
        <v>735</v>
      </c>
      <c r="H272" s="146">
        <v>43.65</v>
      </c>
      <c r="I272" s="147"/>
      <c r="L272" s="142"/>
      <c r="M272" s="148"/>
      <c r="T272" s="149"/>
      <c r="AT272" s="144" t="s">
        <v>146</v>
      </c>
      <c r="AU272" s="144" t="s">
        <v>92</v>
      </c>
      <c r="AV272" s="11" t="s">
        <v>92</v>
      </c>
      <c r="AW272" s="11" t="s">
        <v>38</v>
      </c>
      <c r="AX272" s="11" t="s">
        <v>82</v>
      </c>
      <c r="AY272" s="144" t="s">
        <v>140</v>
      </c>
    </row>
    <row r="273" spans="2:65" s="13" customFormat="1">
      <c r="B273" s="160"/>
      <c r="D273" s="143" t="s">
        <v>146</v>
      </c>
      <c r="E273" s="161" t="s">
        <v>1</v>
      </c>
      <c r="F273" s="162" t="s">
        <v>286</v>
      </c>
      <c r="H273" s="163">
        <v>688.97</v>
      </c>
      <c r="I273" s="164"/>
      <c r="L273" s="160"/>
      <c r="M273" s="165"/>
      <c r="T273" s="166"/>
      <c r="AT273" s="161" t="s">
        <v>146</v>
      </c>
      <c r="AU273" s="161" t="s">
        <v>92</v>
      </c>
      <c r="AV273" s="13" t="s">
        <v>151</v>
      </c>
      <c r="AW273" s="13" t="s">
        <v>38</v>
      </c>
      <c r="AX273" s="13" t="s">
        <v>82</v>
      </c>
      <c r="AY273" s="161" t="s">
        <v>140</v>
      </c>
    </row>
    <row r="274" spans="2:65" s="14" customFormat="1">
      <c r="B274" s="167"/>
      <c r="D274" s="143" t="s">
        <v>146</v>
      </c>
      <c r="E274" s="168" t="s">
        <v>1</v>
      </c>
      <c r="F274" s="169" t="s">
        <v>287</v>
      </c>
      <c r="H274" s="170">
        <v>1199.1699999999996</v>
      </c>
      <c r="I274" s="171"/>
      <c r="L274" s="167"/>
      <c r="M274" s="172"/>
      <c r="T274" s="173"/>
      <c r="AT274" s="168" t="s">
        <v>146</v>
      </c>
      <c r="AU274" s="168" t="s">
        <v>92</v>
      </c>
      <c r="AV274" s="14" t="s">
        <v>145</v>
      </c>
      <c r="AW274" s="14" t="s">
        <v>38</v>
      </c>
      <c r="AX274" s="14" t="s">
        <v>90</v>
      </c>
      <c r="AY274" s="168" t="s">
        <v>140</v>
      </c>
    </row>
    <row r="275" spans="2:65" s="1" customFormat="1" ht="24.2" customHeight="1">
      <c r="B275" s="33"/>
      <c r="C275" s="128" t="s">
        <v>201</v>
      </c>
      <c r="D275" s="128" t="s">
        <v>141</v>
      </c>
      <c r="E275" s="129" t="s">
        <v>736</v>
      </c>
      <c r="F275" s="130" t="s">
        <v>737</v>
      </c>
      <c r="G275" s="131" t="s">
        <v>144</v>
      </c>
      <c r="H275" s="132">
        <v>205.66</v>
      </c>
      <c r="I275" s="133"/>
      <c r="J275" s="134">
        <f>ROUND(I275*H275,2)</f>
        <v>0</v>
      </c>
      <c r="K275" s="135"/>
      <c r="L275" s="33"/>
      <c r="M275" s="136" t="s">
        <v>1</v>
      </c>
      <c r="N275" s="137" t="s">
        <v>47</v>
      </c>
      <c r="P275" s="138">
        <f>O275*H275</f>
        <v>0</v>
      </c>
      <c r="Q275" s="138">
        <v>8.0000000000000002E-3</v>
      </c>
      <c r="R275" s="138">
        <f>Q275*H275</f>
        <v>1.6452800000000001</v>
      </c>
      <c r="S275" s="138">
        <v>0</v>
      </c>
      <c r="T275" s="139">
        <f>S275*H275</f>
        <v>0</v>
      </c>
      <c r="AR275" s="140" t="s">
        <v>145</v>
      </c>
      <c r="AT275" s="140" t="s">
        <v>141</v>
      </c>
      <c r="AU275" s="140" t="s">
        <v>92</v>
      </c>
      <c r="AY275" s="17" t="s">
        <v>140</v>
      </c>
      <c r="BE275" s="141">
        <f>IF(N275="základní",J275,0)</f>
        <v>0</v>
      </c>
      <c r="BF275" s="141">
        <f>IF(N275="snížená",J275,0)</f>
        <v>0</v>
      </c>
      <c r="BG275" s="141">
        <f>IF(N275="zákl. přenesená",J275,0)</f>
        <v>0</v>
      </c>
      <c r="BH275" s="141">
        <f>IF(N275="sníž. přenesená",J275,0)</f>
        <v>0</v>
      </c>
      <c r="BI275" s="141">
        <f>IF(N275="nulová",J275,0)</f>
        <v>0</v>
      </c>
      <c r="BJ275" s="17" t="s">
        <v>90</v>
      </c>
      <c r="BK275" s="141">
        <f>ROUND(I275*H275,2)</f>
        <v>0</v>
      </c>
      <c r="BL275" s="17" t="s">
        <v>145</v>
      </c>
      <c r="BM275" s="140" t="s">
        <v>738</v>
      </c>
    </row>
    <row r="276" spans="2:65" s="12" customFormat="1">
      <c r="B276" s="153"/>
      <c r="D276" s="143" t="s">
        <v>146</v>
      </c>
      <c r="E276" s="154" t="s">
        <v>1</v>
      </c>
      <c r="F276" s="155" t="s">
        <v>696</v>
      </c>
      <c r="H276" s="154" t="s">
        <v>1</v>
      </c>
      <c r="I276" s="156"/>
      <c r="L276" s="153"/>
      <c r="M276" s="157"/>
      <c r="T276" s="158"/>
      <c r="AT276" s="154" t="s">
        <v>146</v>
      </c>
      <c r="AU276" s="154" t="s">
        <v>92</v>
      </c>
      <c r="AV276" s="12" t="s">
        <v>90</v>
      </c>
      <c r="AW276" s="12" t="s">
        <v>38</v>
      </c>
      <c r="AX276" s="12" t="s">
        <v>82</v>
      </c>
      <c r="AY276" s="154" t="s">
        <v>140</v>
      </c>
    </row>
    <row r="277" spans="2:65" s="11" customFormat="1">
      <c r="B277" s="142"/>
      <c r="D277" s="143" t="s">
        <v>146</v>
      </c>
      <c r="E277" s="144" t="s">
        <v>1</v>
      </c>
      <c r="F277" s="145" t="s">
        <v>739</v>
      </c>
      <c r="H277" s="146">
        <v>35.704999999999998</v>
      </c>
      <c r="I277" s="147"/>
      <c r="L277" s="142"/>
      <c r="M277" s="148"/>
      <c r="T277" s="149"/>
      <c r="AT277" s="144" t="s">
        <v>146</v>
      </c>
      <c r="AU277" s="144" t="s">
        <v>92</v>
      </c>
      <c r="AV277" s="11" t="s">
        <v>92</v>
      </c>
      <c r="AW277" s="11" t="s">
        <v>38</v>
      </c>
      <c r="AX277" s="11" t="s">
        <v>82</v>
      </c>
      <c r="AY277" s="144" t="s">
        <v>140</v>
      </c>
    </row>
    <row r="278" spans="2:65" s="11" customFormat="1">
      <c r="B278" s="142"/>
      <c r="D278" s="143" t="s">
        <v>146</v>
      </c>
      <c r="E278" s="144" t="s">
        <v>1</v>
      </c>
      <c r="F278" s="145" t="s">
        <v>740</v>
      </c>
      <c r="H278" s="146">
        <v>50.69</v>
      </c>
      <c r="I278" s="147"/>
      <c r="L278" s="142"/>
      <c r="M278" s="148"/>
      <c r="T278" s="149"/>
      <c r="AT278" s="144" t="s">
        <v>146</v>
      </c>
      <c r="AU278" s="144" t="s">
        <v>92</v>
      </c>
      <c r="AV278" s="11" t="s">
        <v>92</v>
      </c>
      <c r="AW278" s="11" t="s">
        <v>38</v>
      </c>
      <c r="AX278" s="11" t="s">
        <v>82</v>
      </c>
      <c r="AY278" s="144" t="s">
        <v>140</v>
      </c>
    </row>
    <row r="279" spans="2:65" s="11" customFormat="1">
      <c r="B279" s="142"/>
      <c r="D279" s="143" t="s">
        <v>146</v>
      </c>
      <c r="E279" s="144" t="s">
        <v>1</v>
      </c>
      <c r="F279" s="145" t="s">
        <v>741</v>
      </c>
      <c r="H279" s="146">
        <v>42</v>
      </c>
      <c r="I279" s="147"/>
      <c r="L279" s="142"/>
      <c r="M279" s="148"/>
      <c r="T279" s="149"/>
      <c r="AT279" s="144" t="s">
        <v>146</v>
      </c>
      <c r="AU279" s="144" t="s">
        <v>92</v>
      </c>
      <c r="AV279" s="11" t="s">
        <v>92</v>
      </c>
      <c r="AW279" s="11" t="s">
        <v>38</v>
      </c>
      <c r="AX279" s="11" t="s">
        <v>82</v>
      </c>
      <c r="AY279" s="144" t="s">
        <v>140</v>
      </c>
    </row>
    <row r="280" spans="2:65" s="11" customFormat="1">
      <c r="B280" s="142"/>
      <c r="D280" s="143" t="s">
        <v>146</v>
      </c>
      <c r="E280" s="144" t="s">
        <v>1</v>
      </c>
      <c r="F280" s="145" t="s">
        <v>742</v>
      </c>
      <c r="H280" s="146">
        <v>31.184999999999999</v>
      </c>
      <c r="I280" s="147"/>
      <c r="L280" s="142"/>
      <c r="M280" s="148"/>
      <c r="T280" s="149"/>
      <c r="AT280" s="144" t="s">
        <v>146</v>
      </c>
      <c r="AU280" s="144" t="s">
        <v>92</v>
      </c>
      <c r="AV280" s="11" t="s">
        <v>92</v>
      </c>
      <c r="AW280" s="11" t="s">
        <v>38</v>
      </c>
      <c r="AX280" s="11" t="s">
        <v>82</v>
      </c>
      <c r="AY280" s="144" t="s">
        <v>140</v>
      </c>
    </row>
    <row r="281" spans="2:65" s="11" customFormat="1">
      <c r="B281" s="142"/>
      <c r="D281" s="143" t="s">
        <v>146</v>
      </c>
      <c r="E281" s="144" t="s">
        <v>1</v>
      </c>
      <c r="F281" s="145" t="s">
        <v>743</v>
      </c>
      <c r="H281" s="146">
        <v>24.12</v>
      </c>
      <c r="I281" s="147"/>
      <c r="L281" s="142"/>
      <c r="M281" s="148"/>
      <c r="T281" s="149"/>
      <c r="AT281" s="144" t="s">
        <v>146</v>
      </c>
      <c r="AU281" s="144" t="s">
        <v>92</v>
      </c>
      <c r="AV281" s="11" t="s">
        <v>92</v>
      </c>
      <c r="AW281" s="11" t="s">
        <v>38</v>
      </c>
      <c r="AX281" s="11" t="s">
        <v>82</v>
      </c>
      <c r="AY281" s="144" t="s">
        <v>140</v>
      </c>
    </row>
    <row r="282" spans="2:65" s="11" customFormat="1">
      <c r="B282" s="142"/>
      <c r="D282" s="143" t="s">
        <v>146</v>
      </c>
      <c r="E282" s="144" t="s">
        <v>1</v>
      </c>
      <c r="F282" s="145" t="s">
        <v>744</v>
      </c>
      <c r="H282" s="146">
        <v>21.96</v>
      </c>
      <c r="I282" s="147"/>
      <c r="L282" s="142"/>
      <c r="M282" s="148"/>
      <c r="T282" s="149"/>
      <c r="AT282" s="144" t="s">
        <v>146</v>
      </c>
      <c r="AU282" s="144" t="s">
        <v>92</v>
      </c>
      <c r="AV282" s="11" t="s">
        <v>92</v>
      </c>
      <c r="AW282" s="11" t="s">
        <v>38</v>
      </c>
      <c r="AX282" s="11" t="s">
        <v>82</v>
      </c>
      <c r="AY282" s="144" t="s">
        <v>140</v>
      </c>
    </row>
    <row r="283" spans="2:65" s="14" customFormat="1">
      <c r="B283" s="167"/>
      <c r="D283" s="143" t="s">
        <v>146</v>
      </c>
      <c r="E283" s="168" t="s">
        <v>1</v>
      </c>
      <c r="F283" s="169" t="s">
        <v>287</v>
      </c>
      <c r="H283" s="170">
        <v>205.66</v>
      </c>
      <c r="I283" s="171"/>
      <c r="L283" s="167"/>
      <c r="M283" s="172"/>
      <c r="T283" s="173"/>
      <c r="AT283" s="168" t="s">
        <v>146</v>
      </c>
      <c r="AU283" s="168" t="s">
        <v>92</v>
      </c>
      <c r="AV283" s="14" t="s">
        <v>145</v>
      </c>
      <c r="AW283" s="14" t="s">
        <v>38</v>
      </c>
      <c r="AX283" s="14" t="s">
        <v>90</v>
      </c>
      <c r="AY283" s="168" t="s">
        <v>140</v>
      </c>
    </row>
    <row r="284" spans="2:65" s="1" customFormat="1" ht="24.2" customHeight="1">
      <c r="B284" s="33"/>
      <c r="C284" s="128" t="s">
        <v>257</v>
      </c>
      <c r="D284" s="128" t="s">
        <v>141</v>
      </c>
      <c r="E284" s="129" t="s">
        <v>745</v>
      </c>
      <c r="F284" s="130" t="s">
        <v>746</v>
      </c>
      <c r="G284" s="131" t="s">
        <v>144</v>
      </c>
      <c r="H284" s="132">
        <v>297.06799999999998</v>
      </c>
      <c r="I284" s="133"/>
      <c r="J284" s="134">
        <f>ROUND(I284*H284,2)</f>
        <v>0</v>
      </c>
      <c r="K284" s="135"/>
      <c r="L284" s="33"/>
      <c r="M284" s="136" t="s">
        <v>1</v>
      </c>
      <c r="N284" s="137" t="s">
        <v>47</v>
      </c>
      <c r="P284" s="138">
        <f>O284*H284</f>
        <v>0</v>
      </c>
      <c r="Q284" s="138">
        <v>1.2E-2</v>
      </c>
      <c r="R284" s="138">
        <f>Q284*H284</f>
        <v>3.564816</v>
      </c>
      <c r="S284" s="138">
        <v>0</v>
      </c>
      <c r="T284" s="139">
        <f>S284*H284</f>
        <v>0</v>
      </c>
      <c r="AR284" s="140" t="s">
        <v>145</v>
      </c>
      <c r="AT284" s="140" t="s">
        <v>141</v>
      </c>
      <c r="AU284" s="140" t="s">
        <v>92</v>
      </c>
      <c r="AY284" s="17" t="s">
        <v>140</v>
      </c>
      <c r="BE284" s="141">
        <f>IF(N284="základní",J284,0)</f>
        <v>0</v>
      </c>
      <c r="BF284" s="141">
        <f>IF(N284="snížená",J284,0)</f>
        <v>0</v>
      </c>
      <c r="BG284" s="141">
        <f>IF(N284="zákl. přenesená",J284,0)</f>
        <v>0</v>
      </c>
      <c r="BH284" s="141">
        <f>IF(N284="sníž. přenesená",J284,0)</f>
        <v>0</v>
      </c>
      <c r="BI284" s="141">
        <f>IF(N284="nulová",J284,0)</f>
        <v>0</v>
      </c>
      <c r="BJ284" s="17" t="s">
        <v>90</v>
      </c>
      <c r="BK284" s="141">
        <f>ROUND(I284*H284,2)</f>
        <v>0</v>
      </c>
      <c r="BL284" s="17" t="s">
        <v>145</v>
      </c>
      <c r="BM284" s="140" t="s">
        <v>747</v>
      </c>
    </row>
    <row r="285" spans="2:65" s="12" customFormat="1">
      <c r="B285" s="153"/>
      <c r="D285" s="143" t="s">
        <v>146</v>
      </c>
      <c r="E285" s="154" t="s">
        <v>1</v>
      </c>
      <c r="F285" s="155" t="s">
        <v>748</v>
      </c>
      <c r="H285" s="154" t="s">
        <v>1</v>
      </c>
      <c r="I285" s="156"/>
      <c r="L285" s="153"/>
      <c r="M285" s="157"/>
      <c r="T285" s="158"/>
      <c r="AT285" s="154" t="s">
        <v>146</v>
      </c>
      <c r="AU285" s="154" t="s">
        <v>92</v>
      </c>
      <c r="AV285" s="12" t="s">
        <v>90</v>
      </c>
      <c r="AW285" s="12" t="s">
        <v>38</v>
      </c>
      <c r="AX285" s="12" t="s">
        <v>82</v>
      </c>
      <c r="AY285" s="154" t="s">
        <v>140</v>
      </c>
    </row>
    <row r="286" spans="2:65" s="12" customFormat="1">
      <c r="B286" s="153"/>
      <c r="D286" s="143" t="s">
        <v>146</v>
      </c>
      <c r="E286" s="154" t="s">
        <v>1</v>
      </c>
      <c r="F286" s="155" t="s">
        <v>696</v>
      </c>
      <c r="H286" s="154" t="s">
        <v>1</v>
      </c>
      <c r="I286" s="156"/>
      <c r="L286" s="153"/>
      <c r="M286" s="157"/>
      <c r="T286" s="158"/>
      <c r="AT286" s="154" t="s">
        <v>146</v>
      </c>
      <c r="AU286" s="154" t="s">
        <v>92</v>
      </c>
      <c r="AV286" s="12" t="s">
        <v>90</v>
      </c>
      <c r="AW286" s="12" t="s">
        <v>38</v>
      </c>
      <c r="AX286" s="12" t="s">
        <v>82</v>
      </c>
      <c r="AY286" s="154" t="s">
        <v>140</v>
      </c>
    </row>
    <row r="287" spans="2:65" s="11" customFormat="1">
      <c r="B287" s="142"/>
      <c r="D287" s="143" t="s">
        <v>146</v>
      </c>
      <c r="E287" s="144" t="s">
        <v>1</v>
      </c>
      <c r="F287" s="145" t="s">
        <v>749</v>
      </c>
      <c r="H287" s="146">
        <v>39.75</v>
      </c>
      <c r="I287" s="147"/>
      <c r="L287" s="142"/>
      <c r="M287" s="148"/>
      <c r="T287" s="149"/>
      <c r="AT287" s="144" t="s">
        <v>146</v>
      </c>
      <c r="AU287" s="144" t="s">
        <v>92</v>
      </c>
      <c r="AV287" s="11" t="s">
        <v>92</v>
      </c>
      <c r="AW287" s="11" t="s">
        <v>38</v>
      </c>
      <c r="AX287" s="11" t="s">
        <v>82</v>
      </c>
      <c r="AY287" s="144" t="s">
        <v>140</v>
      </c>
    </row>
    <row r="288" spans="2:65" s="11" customFormat="1">
      <c r="B288" s="142"/>
      <c r="D288" s="143" t="s">
        <v>146</v>
      </c>
      <c r="E288" s="144" t="s">
        <v>1</v>
      </c>
      <c r="F288" s="145" t="s">
        <v>750</v>
      </c>
      <c r="H288" s="146">
        <v>63.45</v>
      </c>
      <c r="I288" s="147"/>
      <c r="L288" s="142"/>
      <c r="M288" s="148"/>
      <c r="T288" s="149"/>
      <c r="AT288" s="144" t="s">
        <v>146</v>
      </c>
      <c r="AU288" s="144" t="s">
        <v>92</v>
      </c>
      <c r="AV288" s="11" t="s">
        <v>92</v>
      </c>
      <c r="AW288" s="11" t="s">
        <v>38</v>
      </c>
      <c r="AX288" s="11" t="s">
        <v>82</v>
      </c>
      <c r="AY288" s="144" t="s">
        <v>140</v>
      </c>
    </row>
    <row r="289" spans="2:65" s="11" customFormat="1">
      <c r="B289" s="142"/>
      <c r="D289" s="143" t="s">
        <v>146</v>
      </c>
      <c r="E289" s="144" t="s">
        <v>1</v>
      </c>
      <c r="F289" s="145" t="s">
        <v>751</v>
      </c>
      <c r="H289" s="146">
        <v>61.417999999999999</v>
      </c>
      <c r="I289" s="147"/>
      <c r="L289" s="142"/>
      <c r="M289" s="148"/>
      <c r="T289" s="149"/>
      <c r="AT289" s="144" t="s">
        <v>146</v>
      </c>
      <c r="AU289" s="144" t="s">
        <v>92</v>
      </c>
      <c r="AV289" s="11" t="s">
        <v>92</v>
      </c>
      <c r="AW289" s="11" t="s">
        <v>38</v>
      </c>
      <c r="AX289" s="11" t="s">
        <v>82</v>
      </c>
      <c r="AY289" s="144" t="s">
        <v>140</v>
      </c>
    </row>
    <row r="290" spans="2:65" s="11" customFormat="1">
      <c r="B290" s="142"/>
      <c r="D290" s="143" t="s">
        <v>146</v>
      </c>
      <c r="E290" s="144" t="s">
        <v>1</v>
      </c>
      <c r="F290" s="145" t="s">
        <v>752</v>
      </c>
      <c r="H290" s="146">
        <v>27</v>
      </c>
      <c r="I290" s="147"/>
      <c r="L290" s="142"/>
      <c r="M290" s="148"/>
      <c r="T290" s="149"/>
      <c r="AT290" s="144" t="s">
        <v>146</v>
      </c>
      <c r="AU290" s="144" t="s">
        <v>92</v>
      </c>
      <c r="AV290" s="11" t="s">
        <v>92</v>
      </c>
      <c r="AW290" s="11" t="s">
        <v>38</v>
      </c>
      <c r="AX290" s="11" t="s">
        <v>82</v>
      </c>
      <c r="AY290" s="144" t="s">
        <v>140</v>
      </c>
    </row>
    <row r="291" spans="2:65" s="11" customFormat="1">
      <c r="B291" s="142"/>
      <c r="D291" s="143" t="s">
        <v>146</v>
      </c>
      <c r="E291" s="144" t="s">
        <v>1</v>
      </c>
      <c r="F291" s="145" t="s">
        <v>753</v>
      </c>
      <c r="H291" s="146">
        <v>51.975000000000001</v>
      </c>
      <c r="I291" s="147"/>
      <c r="L291" s="142"/>
      <c r="M291" s="148"/>
      <c r="T291" s="149"/>
      <c r="AT291" s="144" t="s">
        <v>146</v>
      </c>
      <c r="AU291" s="144" t="s">
        <v>92</v>
      </c>
      <c r="AV291" s="11" t="s">
        <v>92</v>
      </c>
      <c r="AW291" s="11" t="s">
        <v>38</v>
      </c>
      <c r="AX291" s="11" t="s">
        <v>82</v>
      </c>
      <c r="AY291" s="144" t="s">
        <v>140</v>
      </c>
    </row>
    <row r="292" spans="2:65" s="11" customFormat="1">
      <c r="B292" s="142"/>
      <c r="D292" s="143" t="s">
        <v>146</v>
      </c>
      <c r="E292" s="144" t="s">
        <v>1</v>
      </c>
      <c r="F292" s="145" t="s">
        <v>754</v>
      </c>
      <c r="H292" s="146">
        <v>23.324999999999999</v>
      </c>
      <c r="I292" s="147"/>
      <c r="L292" s="142"/>
      <c r="M292" s="148"/>
      <c r="T292" s="149"/>
      <c r="AT292" s="144" t="s">
        <v>146</v>
      </c>
      <c r="AU292" s="144" t="s">
        <v>92</v>
      </c>
      <c r="AV292" s="11" t="s">
        <v>92</v>
      </c>
      <c r="AW292" s="11" t="s">
        <v>38</v>
      </c>
      <c r="AX292" s="11" t="s">
        <v>82</v>
      </c>
      <c r="AY292" s="144" t="s">
        <v>140</v>
      </c>
    </row>
    <row r="293" spans="2:65" s="11" customFormat="1">
      <c r="B293" s="142"/>
      <c r="D293" s="143" t="s">
        <v>146</v>
      </c>
      <c r="E293" s="144" t="s">
        <v>1</v>
      </c>
      <c r="F293" s="145" t="s">
        <v>755</v>
      </c>
      <c r="H293" s="146">
        <v>30.15</v>
      </c>
      <c r="I293" s="147"/>
      <c r="L293" s="142"/>
      <c r="M293" s="148"/>
      <c r="T293" s="149"/>
      <c r="AT293" s="144" t="s">
        <v>146</v>
      </c>
      <c r="AU293" s="144" t="s">
        <v>92</v>
      </c>
      <c r="AV293" s="11" t="s">
        <v>92</v>
      </c>
      <c r="AW293" s="11" t="s">
        <v>38</v>
      </c>
      <c r="AX293" s="11" t="s">
        <v>82</v>
      </c>
      <c r="AY293" s="144" t="s">
        <v>140</v>
      </c>
    </row>
    <row r="294" spans="2:65" s="14" customFormat="1">
      <c r="B294" s="167"/>
      <c r="D294" s="143" t="s">
        <v>146</v>
      </c>
      <c r="E294" s="168" t="s">
        <v>1</v>
      </c>
      <c r="F294" s="169" t="s">
        <v>287</v>
      </c>
      <c r="H294" s="170">
        <v>297.06799999999998</v>
      </c>
      <c r="I294" s="171"/>
      <c r="L294" s="167"/>
      <c r="M294" s="172"/>
      <c r="T294" s="173"/>
      <c r="AT294" s="168" t="s">
        <v>146</v>
      </c>
      <c r="AU294" s="168" t="s">
        <v>92</v>
      </c>
      <c r="AV294" s="14" t="s">
        <v>145</v>
      </c>
      <c r="AW294" s="14" t="s">
        <v>38</v>
      </c>
      <c r="AX294" s="14" t="s">
        <v>90</v>
      </c>
      <c r="AY294" s="168" t="s">
        <v>140</v>
      </c>
    </row>
    <row r="295" spans="2:65" s="1" customFormat="1" ht="24.2" customHeight="1">
      <c r="B295" s="33"/>
      <c r="C295" s="128" t="s">
        <v>204</v>
      </c>
      <c r="D295" s="128" t="s">
        <v>141</v>
      </c>
      <c r="E295" s="129" t="s">
        <v>756</v>
      </c>
      <c r="F295" s="130" t="s">
        <v>757</v>
      </c>
      <c r="G295" s="131" t="s">
        <v>144</v>
      </c>
      <c r="H295" s="132">
        <v>153.63999999999999</v>
      </c>
      <c r="I295" s="133"/>
      <c r="J295" s="134">
        <f>ROUND(I295*H295,2)</f>
        <v>0</v>
      </c>
      <c r="K295" s="135"/>
      <c r="L295" s="33"/>
      <c r="M295" s="136" t="s">
        <v>1</v>
      </c>
      <c r="N295" s="137" t="s">
        <v>47</v>
      </c>
      <c r="P295" s="138">
        <f>O295*H295</f>
        <v>0</v>
      </c>
      <c r="Q295" s="138">
        <v>3.3579999999999999E-2</v>
      </c>
      <c r="R295" s="138">
        <f>Q295*H295</f>
        <v>5.1592311999999989</v>
      </c>
      <c r="S295" s="138">
        <v>0</v>
      </c>
      <c r="T295" s="139">
        <f>S295*H295</f>
        <v>0</v>
      </c>
      <c r="AR295" s="140" t="s">
        <v>145</v>
      </c>
      <c r="AT295" s="140" t="s">
        <v>141</v>
      </c>
      <c r="AU295" s="140" t="s">
        <v>92</v>
      </c>
      <c r="AY295" s="17" t="s">
        <v>140</v>
      </c>
      <c r="BE295" s="141">
        <f>IF(N295="základní",J295,0)</f>
        <v>0</v>
      </c>
      <c r="BF295" s="141">
        <f>IF(N295="snížená",J295,0)</f>
        <v>0</v>
      </c>
      <c r="BG295" s="141">
        <f>IF(N295="zákl. přenesená",J295,0)</f>
        <v>0</v>
      </c>
      <c r="BH295" s="141">
        <f>IF(N295="sníž. přenesená",J295,0)</f>
        <v>0</v>
      </c>
      <c r="BI295" s="141">
        <f>IF(N295="nulová",J295,0)</f>
        <v>0</v>
      </c>
      <c r="BJ295" s="17" t="s">
        <v>90</v>
      </c>
      <c r="BK295" s="141">
        <f>ROUND(I295*H295,2)</f>
        <v>0</v>
      </c>
      <c r="BL295" s="17" t="s">
        <v>145</v>
      </c>
      <c r="BM295" s="140" t="s">
        <v>758</v>
      </c>
    </row>
    <row r="296" spans="2:65" s="12" customFormat="1">
      <c r="B296" s="153"/>
      <c r="D296" s="143" t="s">
        <v>146</v>
      </c>
      <c r="E296" s="154" t="s">
        <v>1</v>
      </c>
      <c r="F296" s="155" t="s">
        <v>664</v>
      </c>
      <c r="H296" s="154" t="s">
        <v>1</v>
      </c>
      <c r="I296" s="156"/>
      <c r="L296" s="153"/>
      <c r="M296" s="157"/>
      <c r="T296" s="158"/>
      <c r="AT296" s="154" t="s">
        <v>146</v>
      </c>
      <c r="AU296" s="154" t="s">
        <v>92</v>
      </c>
      <c r="AV296" s="12" t="s">
        <v>90</v>
      </c>
      <c r="AW296" s="12" t="s">
        <v>38</v>
      </c>
      <c r="AX296" s="12" t="s">
        <v>82</v>
      </c>
      <c r="AY296" s="154" t="s">
        <v>140</v>
      </c>
    </row>
    <row r="297" spans="2:65" s="11" customFormat="1">
      <c r="B297" s="142"/>
      <c r="D297" s="143" t="s">
        <v>146</v>
      </c>
      <c r="E297" s="144" t="s">
        <v>1</v>
      </c>
      <c r="F297" s="145" t="s">
        <v>759</v>
      </c>
      <c r="H297" s="146">
        <v>24.2</v>
      </c>
      <c r="I297" s="147"/>
      <c r="L297" s="142"/>
      <c r="M297" s="148"/>
      <c r="T297" s="149"/>
      <c r="AT297" s="144" t="s">
        <v>146</v>
      </c>
      <c r="AU297" s="144" t="s">
        <v>92</v>
      </c>
      <c r="AV297" s="11" t="s">
        <v>92</v>
      </c>
      <c r="AW297" s="11" t="s">
        <v>38</v>
      </c>
      <c r="AX297" s="11" t="s">
        <v>82</v>
      </c>
      <c r="AY297" s="144" t="s">
        <v>140</v>
      </c>
    </row>
    <row r="298" spans="2:65" s="11" customFormat="1">
      <c r="B298" s="142"/>
      <c r="D298" s="143" t="s">
        <v>146</v>
      </c>
      <c r="E298" s="144" t="s">
        <v>1</v>
      </c>
      <c r="F298" s="145" t="s">
        <v>760</v>
      </c>
      <c r="H298" s="146">
        <v>18.399999999999999</v>
      </c>
      <c r="I298" s="147"/>
      <c r="L298" s="142"/>
      <c r="M298" s="148"/>
      <c r="T298" s="149"/>
      <c r="AT298" s="144" t="s">
        <v>146</v>
      </c>
      <c r="AU298" s="144" t="s">
        <v>92</v>
      </c>
      <c r="AV298" s="11" t="s">
        <v>92</v>
      </c>
      <c r="AW298" s="11" t="s">
        <v>38</v>
      </c>
      <c r="AX298" s="11" t="s">
        <v>82</v>
      </c>
      <c r="AY298" s="144" t="s">
        <v>140</v>
      </c>
    </row>
    <row r="299" spans="2:65" s="11" customFormat="1">
      <c r="B299" s="142"/>
      <c r="D299" s="143" t="s">
        <v>146</v>
      </c>
      <c r="E299" s="144" t="s">
        <v>1</v>
      </c>
      <c r="F299" s="145" t="s">
        <v>761</v>
      </c>
      <c r="H299" s="146">
        <v>71.040000000000006</v>
      </c>
      <c r="I299" s="147"/>
      <c r="L299" s="142"/>
      <c r="M299" s="148"/>
      <c r="T299" s="149"/>
      <c r="AT299" s="144" t="s">
        <v>146</v>
      </c>
      <c r="AU299" s="144" t="s">
        <v>92</v>
      </c>
      <c r="AV299" s="11" t="s">
        <v>92</v>
      </c>
      <c r="AW299" s="11" t="s">
        <v>38</v>
      </c>
      <c r="AX299" s="11" t="s">
        <v>82</v>
      </c>
      <c r="AY299" s="144" t="s">
        <v>140</v>
      </c>
    </row>
    <row r="300" spans="2:65" s="11" customFormat="1">
      <c r="B300" s="142"/>
      <c r="D300" s="143" t="s">
        <v>146</v>
      </c>
      <c r="E300" s="144" t="s">
        <v>1</v>
      </c>
      <c r="F300" s="145" t="s">
        <v>762</v>
      </c>
      <c r="H300" s="146">
        <v>40</v>
      </c>
      <c r="I300" s="147"/>
      <c r="L300" s="142"/>
      <c r="M300" s="148"/>
      <c r="T300" s="149"/>
      <c r="AT300" s="144" t="s">
        <v>146</v>
      </c>
      <c r="AU300" s="144" t="s">
        <v>92</v>
      </c>
      <c r="AV300" s="11" t="s">
        <v>92</v>
      </c>
      <c r="AW300" s="11" t="s">
        <v>38</v>
      </c>
      <c r="AX300" s="11" t="s">
        <v>82</v>
      </c>
      <c r="AY300" s="144" t="s">
        <v>140</v>
      </c>
    </row>
    <row r="301" spans="2:65" s="14" customFormat="1">
      <c r="B301" s="167"/>
      <c r="D301" s="143" t="s">
        <v>146</v>
      </c>
      <c r="E301" s="168" t="s">
        <v>1</v>
      </c>
      <c r="F301" s="169" t="s">
        <v>287</v>
      </c>
      <c r="H301" s="170">
        <v>153.63999999999999</v>
      </c>
      <c r="I301" s="171"/>
      <c r="L301" s="167"/>
      <c r="M301" s="172"/>
      <c r="T301" s="173"/>
      <c r="AT301" s="168" t="s">
        <v>146</v>
      </c>
      <c r="AU301" s="168" t="s">
        <v>92</v>
      </c>
      <c r="AV301" s="14" t="s">
        <v>145</v>
      </c>
      <c r="AW301" s="14" t="s">
        <v>38</v>
      </c>
      <c r="AX301" s="14" t="s">
        <v>90</v>
      </c>
      <c r="AY301" s="168" t="s">
        <v>140</v>
      </c>
    </row>
    <row r="302" spans="2:65" s="1" customFormat="1" ht="24.2" customHeight="1">
      <c r="B302" s="33"/>
      <c r="C302" s="128" t="s">
        <v>264</v>
      </c>
      <c r="D302" s="128" t="s">
        <v>141</v>
      </c>
      <c r="E302" s="129" t="s">
        <v>763</v>
      </c>
      <c r="F302" s="130" t="s">
        <v>764</v>
      </c>
      <c r="G302" s="131" t="s">
        <v>144</v>
      </c>
      <c r="H302" s="132">
        <v>334.83800000000002</v>
      </c>
      <c r="I302" s="133"/>
      <c r="J302" s="134">
        <f>ROUND(I302*H302,2)</f>
        <v>0</v>
      </c>
      <c r="K302" s="135"/>
      <c r="L302" s="33"/>
      <c r="M302" s="136" t="s">
        <v>1</v>
      </c>
      <c r="N302" s="137" t="s">
        <v>47</v>
      </c>
      <c r="P302" s="138">
        <f>O302*H302</f>
        <v>0</v>
      </c>
      <c r="Q302" s="138">
        <v>2.6100000000000002E-2</v>
      </c>
      <c r="R302" s="138">
        <f>Q302*H302</f>
        <v>8.7392718000000009</v>
      </c>
      <c r="S302" s="138">
        <v>0</v>
      </c>
      <c r="T302" s="139">
        <f>S302*H302</f>
        <v>0</v>
      </c>
      <c r="AR302" s="140" t="s">
        <v>145</v>
      </c>
      <c r="AT302" s="140" t="s">
        <v>141</v>
      </c>
      <c r="AU302" s="140" t="s">
        <v>92</v>
      </c>
      <c r="AY302" s="17" t="s">
        <v>140</v>
      </c>
      <c r="BE302" s="141">
        <f>IF(N302="základní",J302,0)</f>
        <v>0</v>
      </c>
      <c r="BF302" s="141">
        <f>IF(N302="snížená",J302,0)</f>
        <v>0</v>
      </c>
      <c r="BG302" s="141">
        <f>IF(N302="zákl. přenesená",J302,0)</f>
        <v>0</v>
      </c>
      <c r="BH302" s="141">
        <f>IF(N302="sníž. přenesená",J302,0)</f>
        <v>0</v>
      </c>
      <c r="BI302" s="141">
        <f>IF(N302="nulová",J302,0)</f>
        <v>0</v>
      </c>
      <c r="BJ302" s="17" t="s">
        <v>90</v>
      </c>
      <c r="BK302" s="141">
        <f>ROUND(I302*H302,2)</f>
        <v>0</v>
      </c>
      <c r="BL302" s="17" t="s">
        <v>145</v>
      </c>
      <c r="BM302" s="140" t="s">
        <v>765</v>
      </c>
    </row>
    <row r="303" spans="2:65" s="11" customFormat="1">
      <c r="B303" s="142"/>
      <c r="D303" s="143" t="s">
        <v>146</v>
      </c>
      <c r="E303" s="144" t="s">
        <v>1</v>
      </c>
      <c r="F303" s="145" t="s">
        <v>766</v>
      </c>
      <c r="H303" s="146">
        <v>67.337999999999994</v>
      </c>
      <c r="I303" s="147"/>
      <c r="L303" s="142"/>
      <c r="M303" s="148"/>
      <c r="T303" s="149"/>
      <c r="AT303" s="144" t="s">
        <v>146</v>
      </c>
      <c r="AU303" s="144" t="s">
        <v>92</v>
      </c>
      <c r="AV303" s="11" t="s">
        <v>92</v>
      </c>
      <c r="AW303" s="11" t="s">
        <v>38</v>
      </c>
      <c r="AX303" s="11" t="s">
        <v>82</v>
      </c>
      <c r="AY303" s="144" t="s">
        <v>140</v>
      </c>
    </row>
    <row r="304" spans="2:65" s="13" customFormat="1">
      <c r="B304" s="160"/>
      <c r="D304" s="143" t="s">
        <v>146</v>
      </c>
      <c r="E304" s="161" t="s">
        <v>1</v>
      </c>
      <c r="F304" s="162" t="s">
        <v>286</v>
      </c>
      <c r="H304" s="163">
        <v>67.337999999999994</v>
      </c>
      <c r="I304" s="164"/>
      <c r="L304" s="160"/>
      <c r="M304" s="165"/>
      <c r="T304" s="166"/>
      <c r="AT304" s="161" t="s">
        <v>146</v>
      </c>
      <c r="AU304" s="161" t="s">
        <v>92</v>
      </c>
      <c r="AV304" s="13" t="s">
        <v>151</v>
      </c>
      <c r="AW304" s="13" t="s">
        <v>38</v>
      </c>
      <c r="AX304" s="13" t="s">
        <v>82</v>
      </c>
      <c r="AY304" s="161" t="s">
        <v>140</v>
      </c>
    </row>
    <row r="305" spans="2:65" s="12" customFormat="1">
      <c r="B305" s="153"/>
      <c r="D305" s="143" t="s">
        <v>146</v>
      </c>
      <c r="E305" s="154" t="s">
        <v>1</v>
      </c>
      <c r="F305" s="155" t="s">
        <v>711</v>
      </c>
      <c r="H305" s="154" t="s">
        <v>1</v>
      </c>
      <c r="I305" s="156"/>
      <c r="L305" s="153"/>
      <c r="M305" s="157"/>
      <c r="T305" s="158"/>
      <c r="AT305" s="154" t="s">
        <v>146</v>
      </c>
      <c r="AU305" s="154" t="s">
        <v>92</v>
      </c>
      <c r="AV305" s="12" t="s">
        <v>90</v>
      </c>
      <c r="AW305" s="12" t="s">
        <v>38</v>
      </c>
      <c r="AX305" s="12" t="s">
        <v>82</v>
      </c>
      <c r="AY305" s="154" t="s">
        <v>140</v>
      </c>
    </row>
    <row r="306" spans="2:65" s="11" customFormat="1">
      <c r="B306" s="142"/>
      <c r="D306" s="143" t="s">
        <v>146</v>
      </c>
      <c r="E306" s="144" t="s">
        <v>1</v>
      </c>
      <c r="F306" s="145" t="s">
        <v>767</v>
      </c>
      <c r="H306" s="146">
        <v>2</v>
      </c>
      <c r="I306" s="147"/>
      <c r="L306" s="142"/>
      <c r="M306" s="148"/>
      <c r="T306" s="149"/>
      <c r="AT306" s="144" t="s">
        <v>146</v>
      </c>
      <c r="AU306" s="144" t="s">
        <v>92</v>
      </c>
      <c r="AV306" s="11" t="s">
        <v>92</v>
      </c>
      <c r="AW306" s="11" t="s">
        <v>38</v>
      </c>
      <c r="AX306" s="11" t="s">
        <v>82</v>
      </c>
      <c r="AY306" s="144" t="s">
        <v>140</v>
      </c>
    </row>
    <row r="307" spans="2:65" s="11" customFormat="1">
      <c r="B307" s="142"/>
      <c r="D307" s="143" t="s">
        <v>146</v>
      </c>
      <c r="E307" s="144" t="s">
        <v>1</v>
      </c>
      <c r="F307" s="145" t="s">
        <v>768</v>
      </c>
      <c r="H307" s="146">
        <v>3.2</v>
      </c>
      <c r="I307" s="147"/>
      <c r="L307" s="142"/>
      <c r="M307" s="148"/>
      <c r="T307" s="149"/>
      <c r="AT307" s="144" t="s">
        <v>146</v>
      </c>
      <c r="AU307" s="144" t="s">
        <v>92</v>
      </c>
      <c r="AV307" s="11" t="s">
        <v>92</v>
      </c>
      <c r="AW307" s="11" t="s">
        <v>38</v>
      </c>
      <c r="AX307" s="11" t="s">
        <v>82</v>
      </c>
      <c r="AY307" s="144" t="s">
        <v>140</v>
      </c>
    </row>
    <row r="308" spans="2:65" s="11" customFormat="1">
      <c r="B308" s="142"/>
      <c r="D308" s="143" t="s">
        <v>146</v>
      </c>
      <c r="E308" s="144" t="s">
        <v>1</v>
      </c>
      <c r="F308" s="145" t="s">
        <v>769</v>
      </c>
      <c r="H308" s="146">
        <v>16</v>
      </c>
      <c r="I308" s="147"/>
      <c r="L308" s="142"/>
      <c r="M308" s="148"/>
      <c r="T308" s="149"/>
      <c r="AT308" s="144" t="s">
        <v>146</v>
      </c>
      <c r="AU308" s="144" t="s">
        <v>92</v>
      </c>
      <c r="AV308" s="11" t="s">
        <v>92</v>
      </c>
      <c r="AW308" s="11" t="s">
        <v>38</v>
      </c>
      <c r="AX308" s="11" t="s">
        <v>82</v>
      </c>
      <c r="AY308" s="144" t="s">
        <v>140</v>
      </c>
    </row>
    <row r="309" spans="2:65" s="11" customFormat="1">
      <c r="B309" s="142"/>
      <c r="D309" s="143" t="s">
        <v>146</v>
      </c>
      <c r="E309" s="144" t="s">
        <v>1</v>
      </c>
      <c r="F309" s="145" t="s">
        <v>770</v>
      </c>
      <c r="H309" s="146">
        <v>4</v>
      </c>
      <c r="I309" s="147"/>
      <c r="L309" s="142"/>
      <c r="M309" s="148"/>
      <c r="T309" s="149"/>
      <c r="AT309" s="144" t="s">
        <v>146</v>
      </c>
      <c r="AU309" s="144" t="s">
        <v>92</v>
      </c>
      <c r="AV309" s="11" t="s">
        <v>92</v>
      </c>
      <c r="AW309" s="11" t="s">
        <v>38</v>
      </c>
      <c r="AX309" s="11" t="s">
        <v>82</v>
      </c>
      <c r="AY309" s="144" t="s">
        <v>140</v>
      </c>
    </row>
    <row r="310" spans="2:65" s="11" customFormat="1">
      <c r="B310" s="142"/>
      <c r="D310" s="143" t="s">
        <v>146</v>
      </c>
      <c r="E310" s="144" t="s">
        <v>1</v>
      </c>
      <c r="F310" s="145" t="s">
        <v>771</v>
      </c>
      <c r="H310" s="146">
        <v>4</v>
      </c>
      <c r="I310" s="147"/>
      <c r="L310" s="142"/>
      <c r="M310" s="148"/>
      <c r="T310" s="149"/>
      <c r="AT310" s="144" t="s">
        <v>146</v>
      </c>
      <c r="AU310" s="144" t="s">
        <v>92</v>
      </c>
      <c r="AV310" s="11" t="s">
        <v>92</v>
      </c>
      <c r="AW310" s="11" t="s">
        <v>38</v>
      </c>
      <c r="AX310" s="11" t="s">
        <v>82</v>
      </c>
      <c r="AY310" s="144" t="s">
        <v>140</v>
      </c>
    </row>
    <row r="311" spans="2:65" s="11" customFormat="1">
      <c r="B311" s="142"/>
      <c r="D311" s="143" t="s">
        <v>146</v>
      </c>
      <c r="E311" s="144" t="s">
        <v>1</v>
      </c>
      <c r="F311" s="145" t="s">
        <v>772</v>
      </c>
      <c r="H311" s="146">
        <v>35.6</v>
      </c>
      <c r="I311" s="147"/>
      <c r="L311" s="142"/>
      <c r="M311" s="148"/>
      <c r="T311" s="149"/>
      <c r="AT311" s="144" t="s">
        <v>146</v>
      </c>
      <c r="AU311" s="144" t="s">
        <v>92</v>
      </c>
      <c r="AV311" s="11" t="s">
        <v>92</v>
      </c>
      <c r="AW311" s="11" t="s">
        <v>38</v>
      </c>
      <c r="AX311" s="11" t="s">
        <v>82</v>
      </c>
      <c r="AY311" s="144" t="s">
        <v>140</v>
      </c>
    </row>
    <row r="312" spans="2:65" s="11" customFormat="1">
      <c r="B312" s="142"/>
      <c r="D312" s="143" t="s">
        <v>146</v>
      </c>
      <c r="E312" s="144" t="s">
        <v>1</v>
      </c>
      <c r="F312" s="145" t="s">
        <v>773</v>
      </c>
      <c r="H312" s="146">
        <v>11.7</v>
      </c>
      <c r="I312" s="147"/>
      <c r="L312" s="142"/>
      <c r="M312" s="148"/>
      <c r="T312" s="149"/>
      <c r="AT312" s="144" t="s">
        <v>146</v>
      </c>
      <c r="AU312" s="144" t="s">
        <v>92</v>
      </c>
      <c r="AV312" s="11" t="s">
        <v>92</v>
      </c>
      <c r="AW312" s="11" t="s">
        <v>38</v>
      </c>
      <c r="AX312" s="11" t="s">
        <v>82</v>
      </c>
      <c r="AY312" s="144" t="s">
        <v>140</v>
      </c>
    </row>
    <row r="313" spans="2:65" s="11" customFormat="1">
      <c r="B313" s="142"/>
      <c r="D313" s="143" t="s">
        <v>146</v>
      </c>
      <c r="E313" s="144" t="s">
        <v>1</v>
      </c>
      <c r="F313" s="145" t="s">
        <v>774</v>
      </c>
      <c r="H313" s="146">
        <v>15.8</v>
      </c>
      <c r="I313" s="147"/>
      <c r="L313" s="142"/>
      <c r="M313" s="148"/>
      <c r="T313" s="149"/>
      <c r="AT313" s="144" t="s">
        <v>146</v>
      </c>
      <c r="AU313" s="144" t="s">
        <v>92</v>
      </c>
      <c r="AV313" s="11" t="s">
        <v>92</v>
      </c>
      <c r="AW313" s="11" t="s">
        <v>38</v>
      </c>
      <c r="AX313" s="11" t="s">
        <v>82</v>
      </c>
      <c r="AY313" s="144" t="s">
        <v>140</v>
      </c>
    </row>
    <row r="314" spans="2:65" s="11" customFormat="1">
      <c r="B314" s="142"/>
      <c r="D314" s="143" t="s">
        <v>146</v>
      </c>
      <c r="E314" s="144" t="s">
        <v>1</v>
      </c>
      <c r="F314" s="145" t="s">
        <v>775</v>
      </c>
      <c r="H314" s="146">
        <v>53</v>
      </c>
      <c r="I314" s="147"/>
      <c r="L314" s="142"/>
      <c r="M314" s="148"/>
      <c r="T314" s="149"/>
      <c r="AT314" s="144" t="s">
        <v>146</v>
      </c>
      <c r="AU314" s="144" t="s">
        <v>92</v>
      </c>
      <c r="AV314" s="11" t="s">
        <v>92</v>
      </c>
      <c r="AW314" s="11" t="s">
        <v>38</v>
      </c>
      <c r="AX314" s="11" t="s">
        <v>82</v>
      </c>
      <c r="AY314" s="144" t="s">
        <v>140</v>
      </c>
    </row>
    <row r="315" spans="2:65" s="11" customFormat="1">
      <c r="B315" s="142"/>
      <c r="D315" s="143" t="s">
        <v>146</v>
      </c>
      <c r="E315" s="144" t="s">
        <v>1</v>
      </c>
      <c r="F315" s="145" t="s">
        <v>776</v>
      </c>
      <c r="H315" s="146">
        <v>10</v>
      </c>
      <c r="I315" s="147"/>
      <c r="L315" s="142"/>
      <c r="M315" s="148"/>
      <c r="T315" s="149"/>
      <c r="AT315" s="144" t="s">
        <v>146</v>
      </c>
      <c r="AU315" s="144" t="s">
        <v>92</v>
      </c>
      <c r="AV315" s="11" t="s">
        <v>92</v>
      </c>
      <c r="AW315" s="11" t="s">
        <v>38</v>
      </c>
      <c r="AX315" s="11" t="s">
        <v>82</v>
      </c>
      <c r="AY315" s="144" t="s">
        <v>140</v>
      </c>
    </row>
    <row r="316" spans="2:65" s="11" customFormat="1">
      <c r="B316" s="142"/>
      <c r="D316" s="143" t="s">
        <v>146</v>
      </c>
      <c r="E316" s="144" t="s">
        <v>1</v>
      </c>
      <c r="F316" s="145" t="s">
        <v>777</v>
      </c>
      <c r="H316" s="146">
        <v>56.1</v>
      </c>
      <c r="I316" s="147"/>
      <c r="L316" s="142"/>
      <c r="M316" s="148"/>
      <c r="T316" s="149"/>
      <c r="AT316" s="144" t="s">
        <v>146</v>
      </c>
      <c r="AU316" s="144" t="s">
        <v>92</v>
      </c>
      <c r="AV316" s="11" t="s">
        <v>92</v>
      </c>
      <c r="AW316" s="11" t="s">
        <v>38</v>
      </c>
      <c r="AX316" s="11" t="s">
        <v>82</v>
      </c>
      <c r="AY316" s="144" t="s">
        <v>140</v>
      </c>
    </row>
    <row r="317" spans="2:65" s="11" customFormat="1">
      <c r="B317" s="142"/>
      <c r="D317" s="143" t="s">
        <v>146</v>
      </c>
      <c r="E317" s="144" t="s">
        <v>1</v>
      </c>
      <c r="F317" s="145" t="s">
        <v>778</v>
      </c>
      <c r="H317" s="146">
        <v>56.1</v>
      </c>
      <c r="I317" s="147"/>
      <c r="L317" s="142"/>
      <c r="M317" s="148"/>
      <c r="T317" s="149"/>
      <c r="AT317" s="144" t="s">
        <v>146</v>
      </c>
      <c r="AU317" s="144" t="s">
        <v>92</v>
      </c>
      <c r="AV317" s="11" t="s">
        <v>92</v>
      </c>
      <c r="AW317" s="11" t="s">
        <v>38</v>
      </c>
      <c r="AX317" s="11" t="s">
        <v>82</v>
      </c>
      <c r="AY317" s="144" t="s">
        <v>140</v>
      </c>
    </row>
    <row r="318" spans="2:65" s="13" customFormat="1">
      <c r="B318" s="160"/>
      <c r="D318" s="143" t="s">
        <v>146</v>
      </c>
      <c r="E318" s="161" t="s">
        <v>1</v>
      </c>
      <c r="F318" s="162" t="s">
        <v>286</v>
      </c>
      <c r="H318" s="163">
        <v>267.5</v>
      </c>
      <c r="I318" s="164"/>
      <c r="L318" s="160"/>
      <c r="M318" s="165"/>
      <c r="T318" s="166"/>
      <c r="AT318" s="161" t="s">
        <v>146</v>
      </c>
      <c r="AU318" s="161" t="s">
        <v>92</v>
      </c>
      <c r="AV318" s="13" t="s">
        <v>151</v>
      </c>
      <c r="AW318" s="13" t="s">
        <v>38</v>
      </c>
      <c r="AX318" s="13" t="s">
        <v>82</v>
      </c>
      <c r="AY318" s="161" t="s">
        <v>140</v>
      </c>
    </row>
    <row r="319" spans="2:65" s="14" customFormat="1">
      <c r="B319" s="167"/>
      <c r="D319" s="143" t="s">
        <v>146</v>
      </c>
      <c r="E319" s="168" t="s">
        <v>1</v>
      </c>
      <c r="F319" s="169" t="s">
        <v>287</v>
      </c>
      <c r="H319" s="170">
        <v>334.83800000000002</v>
      </c>
      <c r="I319" s="171"/>
      <c r="L319" s="167"/>
      <c r="M319" s="172"/>
      <c r="T319" s="173"/>
      <c r="AT319" s="168" t="s">
        <v>146</v>
      </c>
      <c r="AU319" s="168" t="s">
        <v>92</v>
      </c>
      <c r="AV319" s="14" t="s">
        <v>145</v>
      </c>
      <c r="AW319" s="14" t="s">
        <v>38</v>
      </c>
      <c r="AX319" s="14" t="s">
        <v>90</v>
      </c>
      <c r="AY319" s="168" t="s">
        <v>140</v>
      </c>
    </row>
    <row r="320" spans="2:65" s="1" customFormat="1" ht="37.9" customHeight="1">
      <c r="B320" s="33"/>
      <c r="C320" s="128" t="s">
        <v>208</v>
      </c>
      <c r="D320" s="128" t="s">
        <v>141</v>
      </c>
      <c r="E320" s="129" t="s">
        <v>779</v>
      </c>
      <c r="F320" s="130" t="s">
        <v>780</v>
      </c>
      <c r="G320" s="131" t="s">
        <v>144</v>
      </c>
      <c r="H320" s="132">
        <v>2035.9929999999999</v>
      </c>
      <c r="I320" s="133"/>
      <c r="J320" s="134">
        <f>ROUND(I320*H320,2)</f>
        <v>0</v>
      </c>
      <c r="K320" s="135"/>
      <c r="L320" s="33"/>
      <c r="M320" s="136" t="s">
        <v>1</v>
      </c>
      <c r="N320" s="137" t="s">
        <v>47</v>
      </c>
      <c r="P320" s="138">
        <f>O320*H320</f>
        <v>0</v>
      </c>
      <c r="Q320" s="138">
        <v>3.0300000000000001E-2</v>
      </c>
      <c r="R320" s="138">
        <f>Q320*H320</f>
        <v>61.690587899999997</v>
      </c>
      <c r="S320" s="138">
        <v>0</v>
      </c>
      <c r="T320" s="139">
        <f>S320*H320</f>
        <v>0</v>
      </c>
      <c r="AR320" s="140" t="s">
        <v>145</v>
      </c>
      <c r="AT320" s="140" t="s">
        <v>141</v>
      </c>
      <c r="AU320" s="140" t="s">
        <v>92</v>
      </c>
      <c r="AY320" s="17" t="s">
        <v>140</v>
      </c>
      <c r="BE320" s="141">
        <f>IF(N320="základní",J320,0)</f>
        <v>0</v>
      </c>
      <c r="BF320" s="141">
        <f>IF(N320="snížená",J320,0)</f>
        <v>0</v>
      </c>
      <c r="BG320" s="141">
        <f>IF(N320="zákl. přenesená",J320,0)</f>
        <v>0</v>
      </c>
      <c r="BH320" s="141">
        <f>IF(N320="sníž. přenesená",J320,0)</f>
        <v>0</v>
      </c>
      <c r="BI320" s="141">
        <f>IF(N320="nulová",J320,0)</f>
        <v>0</v>
      </c>
      <c r="BJ320" s="17" t="s">
        <v>90</v>
      </c>
      <c r="BK320" s="141">
        <f>ROUND(I320*H320,2)</f>
        <v>0</v>
      </c>
      <c r="BL320" s="17" t="s">
        <v>145</v>
      </c>
      <c r="BM320" s="140" t="s">
        <v>781</v>
      </c>
    </row>
    <row r="321" spans="2:51" s="12" customFormat="1">
      <c r="B321" s="153"/>
      <c r="D321" s="143" t="s">
        <v>146</v>
      </c>
      <c r="E321" s="154" t="s">
        <v>1</v>
      </c>
      <c r="F321" s="155" t="s">
        <v>711</v>
      </c>
      <c r="H321" s="154" t="s">
        <v>1</v>
      </c>
      <c r="I321" s="156"/>
      <c r="L321" s="153"/>
      <c r="M321" s="157"/>
      <c r="T321" s="158"/>
      <c r="AT321" s="154" t="s">
        <v>146</v>
      </c>
      <c r="AU321" s="154" t="s">
        <v>92</v>
      </c>
      <c r="AV321" s="12" t="s">
        <v>90</v>
      </c>
      <c r="AW321" s="12" t="s">
        <v>38</v>
      </c>
      <c r="AX321" s="12" t="s">
        <v>82</v>
      </c>
      <c r="AY321" s="154" t="s">
        <v>140</v>
      </c>
    </row>
    <row r="322" spans="2:51" s="11" customFormat="1">
      <c r="B322" s="142"/>
      <c r="D322" s="143" t="s">
        <v>146</v>
      </c>
      <c r="E322" s="144" t="s">
        <v>1</v>
      </c>
      <c r="F322" s="145" t="s">
        <v>782</v>
      </c>
      <c r="H322" s="146">
        <v>70.266000000000005</v>
      </c>
      <c r="I322" s="147"/>
      <c r="L322" s="142"/>
      <c r="M322" s="148"/>
      <c r="T322" s="149"/>
      <c r="AT322" s="144" t="s">
        <v>146</v>
      </c>
      <c r="AU322" s="144" t="s">
        <v>92</v>
      </c>
      <c r="AV322" s="11" t="s">
        <v>92</v>
      </c>
      <c r="AW322" s="11" t="s">
        <v>38</v>
      </c>
      <c r="AX322" s="11" t="s">
        <v>82</v>
      </c>
      <c r="AY322" s="144" t="s">
        <v>140</v>
      </c>
    </row>
    <row r="323" spans="2:51" s="11" customFormat="1">
      <c r="B323" s="142"/>
      <c r="D323" s="143" t="s">
        <v>146</v>
      </c>
      <c r="E323" s="144" t="s">
        <v>1</v>
      </c>
      <c r="F323" s="145" t="s">
        <v>783</v>
      </c>
      <c r="H323" s="146">
        <v>105.86</v>
      </c>
      <c r="I323" s="147"/>
      <c r="L323" s="142"/>
      <c r="M323" s="148"/>
      <c r="T323" s="149"/>
      <c r="AT323" s="144" t="s">
        <v>146</v>
      </c>
      <c r="AU323" s="144" t="s">
        <v>92</v>
      </c>
      <c r="AV323" s="11" t="s">
        <v>92</v>
      </c>
      <c r="AW323" s="11" t="s">
        <v>38</v>
      </c>
      <c r="AX323" s="11" t="s">
        <v>82</v>
      </c>
      <c r="AY323" s="144" t="s">
        <v>140</v>
      </c>
    </row>
    <row r="324" spans="2:51" s="11" customFormat="1">
      <c r="B324" s="142"/>
      <c r="D324" s="143" t="s">
        <v>146</v>
      </c>
      <c r="E324" s="144" t="s">
        <v>1</v>
      </c>
      <c r="F324" s="145" t="s">
        <v>784</v>
      </c>
      <c r="H324" s="146">
        <v>56.122999999999998</v>
      </c>
      <c r="I324" s="147"/>
      <c r="L324" s="142"/>
      <c r="M324" s="148"/>
      <c r="T324" s="149"/>
      <c r="AT324" s="144" t="s">
        <v>146</v>
      </c>
      <c r="AU324" s="144" t="s">
        <v>92</v>
      </c>
      <c r="AV324" s="11" t="s">
        <v>92</v>
      </c>
      <c r="AW324" s="11" t="s">
        <v>38</v>
      </c>
      <c r="AX324" s="11" t="s">
        <v>82</v>
      </c>
      <c r="AY324" s="144" t="s">
        <v>140</v>
      </c>
    </row>
    <row r="325" spans="2:51" s="11" customFormat="1">
      <c r="B325" s="142"/>
      <c r="D325" s="143" t="s">
        <v>146</v>
      </c>
      <c r="E325" s="144" t="s">
        <v>1</v>
      </c>
      <c r="F325" s="145" t="s">
        <v>785</v>
      </c>
      <c r="H325" s="146">
        <v>50.567999999999998</v>
      </c>
      <c r="I325" s="147"/>
      <c r="L325" s="142"/>
      <c r="M325" s="148"/>
      <c r="T325" s="149"/>
      <c r="AT325" s="144" t="s">
        <v>146</v>
      </c>
      <c r="AU325" s="144" t="s">
        <v>92</v>
      </c>
      <c r="AV325" s="11" t="s">
        <v>92</v>
      </c>
      <c r="AW325" s="11" t="s">
        <v>38</v>
      </c>
      <c r="AX325" s="11" t="s">
        <v>82</v>
      </c>
      <c r="AY325" s="144" t="s">
        <v>140</v>
      </c>
    </row>
    <row r="326" spans="2:51" s="11" customFormat="1">
      <c r="B326" s="142"/>
      <c r="D326" s="143" t="s">
        <v>146</v>
      </c>
      <c r="E326" s="144" t="s">
        <v>1</v>
      </c>
      <c r="F326" s="145" t="s">
        <v>786</v>
      </c>
      <c r="H326" s="146">
        <v>62.65</v>
      </c>
      <c r="I326" s="147"/>
      <c r="L326" s="142"/>
      <c r="M326" s="148"/>
      <c r="T326" s="149"/>
      <c r="AT326" s="144" t="s">
        <v>146</v>
      </c>
      <c r="AU326" s="144" t="s">
        <v>92</v>
      </c>
      <c r="AV326" s="11" t="s">
        <v>92</v>
      </c>
      <c r="AW326" s="11" t="s">
        <v>38</v>
      </c>
      <c r="AX326" s="11" t="s">
        <v>82</v>
      </c>
      <c r="AY326" s="144" t="s">
        <v>140</v>
      </c>
    </row>
    <row r="327" spans="2:51" s="11" customFormat="1">
      <c r="B327" s="142"/>
      <c r="D327" s="143" t="s">
        <v>146</v>
      </c>
      <c r="E327" s="144" t="s">
        <v>1</v>
      </c>
      <c r="F327" s="145" t="s">
        <v>787</v>
      </c>
      <c r="H327" s="146">
        <v>196.39</v>
      </c>
      <c r="I327" s="147"/>
      <c r="L327" s="142"/>
      <c r="M327" s="148"/>
      <c r="T327" s="149"/>
      <c r="AT327" s="144" t="s">
        <v>146</v>
      </c>
      <c r="AU327" s="144" t="s">
        <v>92</v>
      </c>
      <c r="AV327" s="11" t="s">
        <v>92</v>
      </c>
      <c r="AW327" s="11" t="s">
        <v>38</v>
      </c>
      <c r="AX327" s="11" t="s">
        <v>82</v>
      </c>
      <c r="AY327" s="144" t="s">
        <v>140</v>
      </c>
    </row>
    <row r="328" spans="2:51" s="11" customFormat="1">
      <c r="B328" s="142"/>
      <c r="D328" s="143" t="s">
        <v>146</v>
      </c>
      <c r="E328" s="144" t="s">
        <v>1</v>
      </c>
      <c r="F328" s="145" t="s">
        <v>788</v>
      </c>
      <c r="H328" s="146">
        <v>93.15</v>
      </c>
      <c r="I328" s="147"/>
      <c r="L328" s="142"/>
      <c r="M328" s="148"/>
      <c r="T328" s="149"/>
      <c r="AT328" s="144" t="s">
        <v>146</v>
      </c>
      <c r="AU328" s="144" t="s">
        <v>92</v>
      </c>
      <c r="AV328" s="11" t="s">
        <v>92</v>
      </c>
      <c r="AW328" s="11" t="s">
        <v>38</v>
      </c>
      <c r="AX328" s="11" t="s">
        <v>82</v>
      </c>
      <c r="AY328" s="144" t="s">
        <v>140</v>
      </c>
    </row>
    <row r="329" spans="2:51" s="11" customFormat="1">
      <c r="B329" s="142"/>
      <c r="D329" s="143" t="s">
        <v>146</v>
      </c>
      <c r="E329" s="144" t="s">
        <v>1</v>
      </c>
      <c r="F329" s="145" t="s">
        <v>789</v>
      </c>
      <c r="H329" s="146">
        <v>47.31</v>
      </c>
      <c r="I329" s="147"/>
      <c r="L329" s="142"/>
      <c r="M329" s="148"/>
      <c r="T329" s="149"/>
      <c r="AT329" s="144" t="s">
        <v>146</v>
      </c>
      <c r="AU329" s="144" t="s">
        <v>92</v>
      </c>
      <c r="AV329" s="11" t="s">
        <v>92</v>
      </c>
      <c r="AW329" s="11" t="s">
        <v>38</v>
      </c>
      <c r="AX329" s="11" t="s">
        <v>82</v>
      </c>
      <c r="AY329" s="144" t="s">
        <v>140</v>
      </c>
    </row>
    <row r="330" spans="2:51" s="11" customFormat="1">
      <c r="B330" s="142"/>
      <c r="D330" s="143" t="s">
        <v>146</v>
      </c>
      <c r="E330" s="144" t="s">
        <v>1</v>
      </c>
      <c r="F330" s="145" t="s">
        <v>790</v>
      </c>
      <c r="H330" s="146">
        <v>65.325000000000003</v>
      </c>
      <c r="I330" s="147"/>
      <c r="L330" s="142"/>
      <c r="M330" s="148"/>
      <c r="T330" s="149"/>
      <c r="AT330" s="144" t="s">
        <v>146</v>
      </c>
      <c r="AU330" s="144" t="s">
        <v>92</v>
      </c>
      <c r="AV330" s="11" t="s">
        <v>92</v>
      </c>
      <c r="AW330" s="11" t="s">
        <v>38</v>
      </c>
      <c r="AX330" s="11" t="s">
        <v>82</v>
      </c>
      <c r="AY330" s="144" t="s">
        <v>140</v>
      </c>
    </row>
    <row r="331" spans="2:51" s="11" customFormat="1">
      <c r="B331" s="142"/>
      <c r="D331" s="143" t="s">
        <v>146</v>
      </c>
      <c r="E331" s="144" t="s">
        <v>1</v>
      </c>
      <c r="F331" s="145" t="s">
        <v>791</v>
      </c>
      <c r="H331" s="146">
        <v>240.035</v>
      </c>
      <c r="I331" s="147"/>
      <c r="L331" s="142"/>
      <c r="M331" s="148"/>
      <c r="T331" s="149"/>
      <c r="AT331" s="144" t="s">
        <v>146</v>
      </c>
      <c r="AU331" s="144" t="s">
        <v>92</v>
      </c>
      <c r="AV331" s="11" t="s">
        <v>92</v>
      </c>
      <c r="AW331" s="11" t="s">
        <v>38</v>
      </c>
      <c r="AX331" s="11" t="s">
        <v>82</v>
      </c>
      <c r="AY331" s="144" t="s">
        <v>140</v>
      </c>
    </row>
    <row r="332" spans="2:51" s="11" customFormat="1">
      <c r="B332" s="142"/>
      <c r="D332" s="143" t="s">
        <v>146</v>
      </c>
      <c r="E332" s="144" t="s">
        <v>1</v>
      </c>
      <c r="F332" s="145" t="s">
        <v>792</v>
      </c>
      <c r="H332" s="146">
        <v>40.880000000000003</v>
      </c>
      <c r="I332" s="147"/>
      <c r="L332" s="142"/>
      <c r="M332" s="148"/>
      <c r="T332" s="149"/>
      <c r="AT332" s="144" t="s">
        <v>146</v>
      </c>
      <c r="AU332" s="144" t="s">
        <v>92</v>
      </c>
      <c r="AV332" s="11" t="s">
        <v>92</v>
      </c>
      <c r="AW332" s="11" t="s">
        <v>38</v>
      </c>
      <c r="AX332" s="11" t="s">
        <v>82</v>
      </c>
      <c r="AY332" s="144" t="s">
        <v>140</v>
      </c>
    </row>
    <row r="333" spans="2:51" s="11" customFormat="1">
      <c r="B333" s="142"/>
      <c r="D333" s="143" t="s">
        <v>146</v>
      </c>
      <c r="E333" s="144" t="s">
        <v>1</v>
      </c>
      <c r="F333" s="145" t="s">
        <v>793</v>
      </c>
      <c r="H333" s="146">
        <v>29.37</v>
      </c>
      <c r="I333" s="147"/>
      <c r="L333" s="142"/>
      <c r="M333" s="148"/>
      <c r="T333" s="149"/>
      <c r="AT333" s="144" t="s">
        <v>146</v>
      </c>
      <c r="AU333" s="144" t="s">
        <v>92</v>
      </c>
      <c r="AV333" s="11" t="s">
        <v>92</v>
      </c>
      <c r="AW333" s="11" t="s">
        <v>38</v>
      </c>
      <c r="AX333" s="11" t="s">
        <v>82</v>
      </c>
      <c r="AY333" s="144" t="s">
        <v>140</v>
      </c>
    </row>
    <row r="334" spans="2:51" s="11" customFormat="1">
      <c r="B334" s="142"/>
      <c r="D334" s="143" t="s">
        <v>146</v>
      </c>
      <c r="E334" s="144" t="s">
        <v>1</v>
      </c>
      <c r="F334" s="145" t="s">
        <v>794</v>
      </c>
      <c r="H334" s="146">
        <v>16.77</v>
      </c>
      <c r="I334" s="147"/>
      <c r="L334" s="142"/>
      <c r="M334" s="148"/>
      <c r="T334" s="149"/>
      <c r="AT334" s="144" t="s">
        <v>146</v>
      </c>
      <c r="AU334" s="144" t="s">
        <v>92</v>
      </c>
      <c r="AV334" s="11" t="s">
        <v>92</v>
      </c>
      <c r="AW334" s="11" t="s">
        <v>38</v>
      </c>
      <c r="AX334" s="11" t="s">
        <v>82</v>
      </c>
      <c r="AY334" s="144" t="s">
        <v>140</v>
      </c>
    </row>
    <row r="335" spans="2:51" s="11" customFormat="1">
      <c r="B335" s="142"/>
      <c r="D335" s="143" t="s">
        <v>146</v>
      </c>
      <c r="E335" s="144" t="s">
        <v>1</v>
      </c>
      <c r="F335" s="145" t="s">
        <v>795</v>
      </c>
      <c r="H335" s="146">
        <v>38.520000000000003</v>
      </c>
      <c r="I335" s="147"/>
      <c r="L335" s="142"/>
      <c r="M335" s="148"/>
      <c r="T335" s="149"/>
      <c r="AT335" s="144" t="s">
        <v>146</v>
      </c>
      <c r="AU335" s="144" t="s">
        <v>92</v>
      </c>
      <c r="AV335" s="11" t="s">
        <v>92</v>
      </c>
      <c r="AW335" s="11" t="s">
        <v>38</v>
      </c>
      <c r="AX335" s="11" t="s">
        <v>82</v>
      </c>
      <c r="AY335" s="144" t="s">
        <v>140</v>
      </c>
    </row>
    <row r="336" spans="2:51" s="11" customFormat="1">
      <c r="B336" s="142"/>
      <c r="D336" s="143" t="s">
        <v>146</v>
      </c>
      <c r="E336" s="144" t="s">
        <v>1</v>
      </c>
      <c r="F336" s="145" t="s">
        <v>796</v>
      </c>
      <c r="H336" s="146">
        <v>13.035</v>
      </c>
      <c r="I336" s="147"/>
      <c r="L336" s="142"/>
      <c r="M336" s="148"/>
      <c r="T336" s="149"/>
      <c r="AT336" s="144" t="s">
        <v>146</v>
      </c>
      <c r="AU336" s="144" t="s">
        <v>92</v>
      </c>
      <c r="AV336" s="11" t="s">
        <v>92</v>
      </c>
      <c r="AW336" s="11" t="s">
        <v>38</v>
      </c>
      <c r="AX336" s="11" t="s">
        <v>82</v>
      </c>
      <c r="AY336" s="144" t="s">
        <v>140</v>
      </c>
    </row>
    <row r="337" spans="2:51" s="11" customFormat="1">
      <c r="B337" s="142"/>
      <c r="D337" s="143" t="s">
        <v>146</v>
      </c>
      <c r="E337" s="144" t="s">
        <v>1</v>
      </c>
      <c r="F337" s="145" t="s">
        <v>797</v>
      </c>
      <c r="H337" s="146">
        <v>69.168000000000006</v>
      </c>
      <c r="I337" s="147"/>
      <c r="L337" s="142"/>
      <c r="M337" s="148"/>
      <c r="T337" s="149"/>
      <c r="AT337" s="144" t="s">
        <v>146</v>
      </c>
      <c r="AU337" s="144" t="s">
        <v>92</v>
      </c>
      <c r="AV337" s="11" t="s">
        <v>92</v>
      </c>
      <c r="AW337" s="11" t="s">
        <v>38</v>
      </c>
      <c r="AX337" s="11" t="s">
        <v>82</v>
      </c>
      <c r="AY337" s="144" t="s">
        <v>140</v>
      </c>
    </row>
    <row r="338" spans="2:51" s="11" customFormat="1">
      <c r="B338" s="142"/>
      <c r="D338" s="143" t="s">
        <v>146</v>
      </c>
      <c r="E338" s="144" t="s">
        <v>1</v>
      </c>
      <c r="F338" s="145" t="s">
        <v>798</v>
      </c>
      <c r="H338" s="146">
        <v>41.61</v>
      </c>
      <c r="I338" s="147"/>
      <c r="L338" s="142"/>
      <c r="M338" s="148"/>
      <c r="T338" s="149"/>
      <c r="AT338" s="144" t="s">
        <v>146</v>
      </c>
      <c r="AU338" s="144" t="s">
        <v>92</v>
      </c>
      <c r="AV338" s="11" t="s">
        <v>92</v>
      </c>
      <c r="AW338" s="11" t="s">
        <v>38</v>
      </c>
      <c r="AX338" s="11" t="s">
        <v>82</v>
      </c>
      <c r="AY338" s="144" t="s">
        <v>140</v>
      </c>
    </row>
    <row r="339" spans="2:51" s="11" customFormat="1">
      <c r="B339" s="142"/>
      <c r="D339" s="143" t="s">
        <v>146</v>
      </c>
      <c r="E339" s="144" t="s">
        <v>1</v>
      </c>
      <c r="F339" s="145" t="s">
        <v>799</v>
      </c>
      <c r="H339" s="146">
        <v>43.725000000000001</v>
      </c>
      <c r="I339" s="147"/>
      <c r="L339" s="142"/>
      <c r="M339" s="148"/>
      <c r="T339" s="149"/>
      <c r="AT339" s="144" t="s">
        <v>146</v>
      </c>
      <c r="AU339" s="144" t="s">
        <v>92</v>
      </c>
      <c r="AV339" s="11" t="s">
        <v>92</v>
      </c>
      <c r="AW339" s="11" t="s">
        <v>38</v>
      </c>
      <c r="AX339" s="11" t="s">
        <v>82</v>
      </c>
      <c r="AY339" s="144" t="s">
        <v>140</v>
      </c>
    </row>
    <row r="340" spans="2:51" s="11" customFormat="1">
      <c r="B340" s="142"/>
      <c r="D340" s="143" t="s">
        <v>146</v>
      </c>
      <c r="E340" s="144" t="s">
        <v>1</v>
      </c>
      <c r="F340" s="145" t="s">
        <v>800</v>
      </c>
      <c r="H340" s="146">
        <v>152.46</v>
      </c>
      <c r="I340" s="147"/>
      <c r="L340" s="142"/>
      <c r="M340" s="148"/>
      <c r="T340" s="149"/>
      <c r="AT340" s="144" t="s">
        <v>146</v>
      </c>
      <c r="AU340" s="144" t="s">
        <v>92</v>
      </c>
      <c r="AV340" s="11" t="s">
        <v>92</v>
      </c>
      <c r="AW340" s="11" t="s">
        <v>38</v>
      </c>
      <c r="AX340" s="11" t="s">
        <v>82</v>
      </c>
      <c r="AY340" s="144" t="s">
        <v>140</v>
      </c>
    </row>
    <row r="341" spans="2:51" s="11" customFormat="1">
      <c r="B341" s="142"/>
      <c r="D341" s="143" t="s">
        <v>146</v>
      </c>
      <c r="E341" s="144" t="s">
        <v>1</v>
      </c>
      <c r="F341" s="145" t="s">
        <v>801</v>
      </c>
      <c r="H341" s="146">
        <v>52.38</v>
      </c>
      <c r="I341" s="147"/>
      <c r="L341" s="142"/>
      <c r="M341" s="148"/>
      <c r="T341" s="149"/>
      <c r="AT341" s="144" t="s">
        <v>146</v>
      </c>
      <c r="AU341" s="144" t="s">
        <v>92</v>
      </c>
      <c r="AV341" s="11" t="s">
        <v>92</v>
      </c>
      <c r="AW341" s="11" t="s">
        <v>38</v>
      </c>
      <c r="AX341" s="11" t="s">
        <v>82</v>
      </c>
      <c r="AY341" s="144" t="s">
        <v>140</v>
      </c>
    </row>
    <row r="342" spans="2:51" s="11" customFormat="1">
      <c r="B342" s="142"/>
      <c r="D342" s="143" t="s">
        <v>146</v>
      </c>
      <c r="E342" s="144" t="s">
        <v>1</v>
      </c>
      <c r="F342" s="145" t="s">
        <v>802</v>
      </c>
      <c r="H342" s="146">
        <v>69.12</v>
      </c>
      <c r="I342" s="147"/>
      <c r="L342" s="142"/>
      <c r="M342" s="148"/>
      <c r="T342" s="149"/>
      <c r="AT342" s="144" t="s">
        <v>146</v>
      </c>
      <c r="AU342" s="144" t="s">
        <v>92</v>
      </c>
      <c r="AV342" s="11" t="s">
        <v>92</v>
      </c>
      <c r="AW342" s="11" t="s">
        <v>38</v>
      </c>
      <c r="AX342" s="11" t="s">
        <v>82</v>
      </c>
      <c r="AY342" s="144" t="s">
        <v>140</v>
      </c>
    </row>
    <row r="343" spans="2:51" s="11" customFormat="1">
      <c r="B343" s="142"/>
      <c r="D343" s="143" t="s">
        <v>146</v>
      </c>
      <c r="E343" s="144" t="s">
        <v>1</v>
      </c>
      <c r="F343" s="145" t="s">
        <v>803</v>
      </c>
      <c r="H343" s="146">
        <v>100.08</v>
      </c>
      <c r="I343" s="147"/>
      <c r="L343" s="142"/>
      <c r="M343" s="148"/>
      <c r="T343" s="149"/>
      <c r="AT343" s="144" t="s">
        <v>146</v>
      </c>
      <c r="AU343" s="144" t="s">
        <v>92</v>
      </c>
      <c r="AV343" s="11" t="s">
        <v>92</v>
      </c>
      <c r="AW343" s="11" t="s">
        <v>38</v>
      </c>
      <c r="AX343" s="11" t="s">
        <v>82</v>
      </c>
      <c r="AY343" s="144" t="s">
        <v>140</v>
      </c>
    </row>
    <row r="344" spans="2:51" s="11" customFormat="1">
      <c r="B344" s="142"/>
      <c r="D344" s="143" t="s">
        <v>146</v>
      </c>
      <c r="E344" s="144" t="s">
        <v>1</v>
      </c>
      <c r="F344" s="145" t="s">
        <v>804</v>
      </c>
      <c r="H344" s="146">
        <v>8</v>
      </c>
      <c r="I344" s="147"/>
      <c r="L344" s="142"/>
      <c r="M344" s="148"/>
      <c r="T344" s="149"/>
      <c r="AT344" s="144" t="s">
        <v>146</v>
      </c>
      <c r="AU344" s="144" t="s">
        <v>92</v>
      </c>
      <c r="AV344" s="11" t="s">
        <v>92</v>
      </c>
      <c r="AW344" s="11" t="s">
        <v>38</v>
      </c>
      <c r="AX344" s="11" t="s">
        <v>82</v>
      </c>
      <c r="AY344" s="144" t="s">
        <v>140</v>
      </c>
    </row>
    <row r="345" spans="2:51" s="11" customFormat="1">
      <c r="B345" s="142"/>
      <c r="D345" s="143" t="s">
        <v>146</v>
      </c>
      <c r="E345" s="144" t="s">
        <v>1</v>
      </c>
      <c r="F345" s="145" t="s">
        <v>805</v>
      </c>
      <c r="H345" s="146">
        <v>30.96</v>
      </c>
      <c r="I345" s="147"/>
      <c r="L345" s="142"/>
      <c r="M345" s="148"/>
      <c r="T345" s="149"/>
      <c r="AT345" s="144" t="s">
        <v>146</v>
      </c>
      <c r="AU345" s="144" t="s">
        <v>92</v>
      </c>
      <c r="AV345" s="11" t="s">
        <v>92</v>
      </c>
      <c r="AW345" s="11" t="s">
        <v>38</v>
      </c>
      <c r="AX345" s="11" t="s">
        <v>82</v>
      </c>
      <c r="AY345" s="144" t="s">
        <v>140</v>
      </c>
    </row>
    <row r="346" spans="2:51" s="11" customFormat="1">
      <c r="B346" s="142"/>
      <c r="D346" s="143" t="s">
        <v>146</v>
      </c>
      <c r="E346" s="144" t="s">
        <v>1</v>
      </c>
      <c r="F346" s="145" t="s">
        <v>806</v>
      </c>
      <c r="H346" s="146">
        <v>53.28</v>
      </c>
      <c r="I346" s="147"/>
      <c r="L346" s="142"/>
      <c r="M346" s="148"/>
      <c r="T346" s="149"/>
      <c r="AT346" s="144" t="s">
        <v>146</v>
      </c>
      <c r="AU346" s="144" t="s">
        <v>92</v>
      </c>
      <c r="AV346" s="11" t="s">
        <v>92</v>
      </c>
      <c r="AW346" s="11" t="s">
        <v>38</v>
      </c>
      <c r="AX346" s="11" t="s">
        <v>82</v>
      </c>
      <c r="AY346" s="144" t="s">
        <v>140</v>
      </c>
    </row>
    <row r="347" spans="2:51" s="11" customFormat="1">
      <c r="B347" s="142"/>
      <c r="D347" s="143" t="s">
        <v>146</v>
      </c>
      <c r="E347" s="144" t="s">
        <v>1</v>
      </c>
      <c r="F347" s="145" t="s">
        <v>807</v>
      </c>
      <c r="H347" s="146">
        <v>105.48</v>
      </c>
      <c r="I347" s="147"/>
      <c r="L347" s="142"/>
      <c r="M347" s="148"/>
      <c r="T347" s="149"/>
      <c r="AT347" s="144" t="s">
        <v>146</v>
      </c>
      <c r="AU347" s="144" t="s">
        <v>92</v>
      </c>
      <c r="AV347" s="11" t="s">
        <v>92</v>
      </c>
      <c r="AW347" s="11" t="s">
        <v>38</v>
      </c>
      <c r="AX347" s="11" t="s">
        <v>82</v>
      </c>
      <c r="AY347" s="144" t="s">
        <v>140</v>
      </c>
    </row>
    <row r="348" spans="2:51" s="11" customFormat="1">
      <c r="B348" s="142"/>
      <c r="D348" s="143" t="s">
        <v>146</v>
      </c>
      <c r="E348" s="144" t="s">
        <v>1</v>
      </c>
      <c r="F348" s="145" t="s">
        <v>808</v>
      </c>
      <c r="H348" s="146">
        <v>76.587999999999994</v>
      </c>
      <c r="I348" s="147"/>
      <c r="L348" s="142"/>
      <c r="M348" s="148"/>
      <c r="T348" s="149"/>
      <c r="AT348" s="144" t="s">
        <v>146</v>
      </c>
      <c r="AU348" s="144" t="s">
        <v>92</v>
      </c>
      <c r="AV348" s="11" t="s">
        <v>92</v>
      </c>
      <c r="AW348" s="11" t="s">
        <v>38</v>
      </c>
      <c r="AX348" s="11" t="s">
        <v>82</v>
      </c>
      <c r="AY348" s="144" t="s">
        <v>140</v>
      </c>
    </row>
    <row r="349" spans="2:51" s="11" customFormat="1">
      <c r="B349" s="142"/>
      <c r="D349" s="143" t="s">
        <v>146</v>
      </c>
      <c r="E349" s="144" t="s">
        <v>1</v>
      </c>
      <c r="F349" s="145" t="s">
        <v>809</v>
      </c>
      <c r="H349" s="146">
        <v>44.981999999999999</v>
      </c>
      <c r="I349" s="147"/>
      <c r="L349" s="142"/>
      <c r="M349" s="148"/>
      <c r="T349" s="149"/>
      <c r="AT349" s="144" t="s">
        <v>146</v>
      </c>
      <c r="AU349" s="144" t="s">
        <v>92</v>
      </c>
      <c r="AV349" s="11" t="s">
        <v>92</v>
      </c>
      <c r="AW349" s="11" t="s">
        <v>38</v>
      </c>
      <c r="AX349" s="11" t="s">
        <v>82</v>
      </c>
      <c r="AY349" s="144" t="s">
        <v>140</v>
      </c>
    </row>
    <row r="350" spans="2:51" s="11" customFormat="1">
      <c r="B350" s="142"/>
      <c r="D350" s="143" t="s">
        <v>146</v>
      </c>
      <c r="E350" s="144" t="s">
        <v>1</v>
      </c>
      <c r="F350" s="145" t="s">
        <v>810</v>
      </c>
      <c r="H350" s="146">
        <v>9.1739999999999995</v>
      </c>
      <c r="I350" s="147"/>
      <c r="L350" s="142"/>
      <c r="M350" s="148"/>
      <c r="T350" s="149"/>
      <c r="AT350" s="144" t="s">
        <v>146</v>
      </c>
      <c r="AU350" s="144" t="s">
        <v>92</v>
      </c>
      <c r="AV350" s="11" t="s">
        <v>92</v>
      </c>
      <c r="AW350" s="11" t="s">
        <v>38</v>
      </c>
      <c r="AX350" s="11" t="s">
        <v>82</v>
      </c>
      <c r="AY350" s="144" t="s">
        <v>140</v>
      </c>
    </row>
    <row r="351" spans="2:51" s="11" customFormat="1">
      <c r="B351" s="142"/>
      <c r="D351" s="143" t="s">
        <v>146</v>
      </c>
      <c r="E351" s="144" t="s">
        <v>1</v>
      </c>
      <c r="F351" s="145" t="s">
        <v>811</v>
      </c>
      <c r="H351" s="146">
        <v>26.367000000000001</v>
      </c>
      <c r="I351" s="147"/>
      <c r="L351" s="142"/>
      <c r="M351" s="148"/>
      <c r="T351" s="149"/>
      <c r="AT351" s="144" t="s">
        <v>146</v>
      </c>
      <c r="AU351" s="144" t="s">
        <v>92</v>
      </c>
      <c r="AV351" s="11" t="s">
        <v>92</v>
      </c>
      <c r="AW351" s="11" t="s">
        <v>38</v>
      </c>
      <c r="AX351" s="11" t="s">
        <v>82</v>
      </c>
      <c r="AY351" s="144" t="s">
        <v>140</v>
      </c>
    </row>
    <row r="352" spans="2:51" s="11" customFormat="1">
      <c r="B352" s="142"/>
      <c r="D352" s="143" t="s">
        <v>146</v>
      </c>
      <c r="E352" s="144" t="s">
        <v>1</v>
      </c>
      <c r="F352" s="145" t="s">
        <v>812</v>
      </c>
      <c r="H352" s="146">
        <v>26.367000000000001</v>
      </c>
      <c r="I352" s="147"/>
      <c r="L352" s="142"/>
      <c r="M352" s="148"/>
      <c r="T352" s="149"/>
      <c r="AT352" s="144" t="s">
        <v>146</v>
      </c>
      <c r="AU352" s="144" t="s">
        <v>92</v>
      </c>
      <c r="AV352" s="11" t="s">
        <v>92</v>
      </c>
      <c r="AW352" s="11" t="s">
        <v>38</v>
      </c>
      <c r="AX352" s="11" t="s">
        <v>82</v>
      </c>
      <c r="AY352" s="144" t="s">
        <v>140</v>
      </c>
    </row>
    <row r="353" spans="2:65" s="14" customFormat="1">
      <c r="B353" s="167"/>
      <c r="D353" s="143" t="s">
        <v>146</v>
      </c>
      <c r="E353" s="168" t="s">
        <v>1</v>
      </c>
      <c r="F353" s="169" t="s">
        <v>287</v>
      </c>
      <c r="H353" s="170">
        <v>2035.9929999999999</v>
      </c>
      <c r="I353" s="171"/>
      <c r="L353" s="167"/>
      <c r="M353" s="172"/>
      <c r="T353" s="173"/>
      <c r="AT353" s="168" t="s">
        <v>146</v>
      </c>
      <c r="AU353" s="168" t="s">
        <v>92</v>
      </c>
      <c r="AV353" s="14" t="s">
        <v>145</v>
      </c>
      <c r="AW353" s="14" t="s">
        <v>38</v>
      </c>
      <c r="AX353" s="14" t="s">
        <v>90</v>
      </c>
      <c r="AY353" s="168" t="s">
        <v>140</v>
      </c>
    </row>
    <row r="354" spans="2:65" s="1" customFormat="1" ht="24.2" customHeight="1">
      <c r="B354" s="33"/>
      <c r="C354" s="128" t="s">
        <v>271</v>
      </c>
      <c r="D354" s="128" t="s">
        <v>141</v>
      </c>
      <c r="E354" s="129" t="s">
        <v>813</v>
      </c>
      <c r="F354" s="130" t="s">
        <v>814</v>
      </c>
      <c r="G354" s="131" t="s">
        <v>144</v>
      </c>
      <c r="H354" s="132">
        <v>205.66</v>
      </c>
      <c r="I354" s="133"/>
      <c r="J354" s="134">
        <f>ROUND(I354*H354,2)</f>
        <v>0</v>
      </c>
      <c r="K354" s="135"/>
      <c r="L354" s="33"/>
      <c r="M354" s="136" t="s">
        <v>1</v>
      </c>
      <c r="N354" s="137" t="s">
        <v>47</v>
      </c>
      <c r="P354" s="138">
        <f>O354*H354</f>
        <v>0</v>
      </c>
      <c r="Q354" s="138">
        <v>2.1000000000000001E-2</v>
      </c>
      <c r="R354" s="138">
        <f>Q354*H354</f>
        <v>4.3188599999999999</v>
      </c>
      <c r="S354" s="138">
        <v>0</v>
      </c>
      <c r="T354" s="139">
        <f>S354*H354</f>
        <v>0</v>
      </c>
      <c r="AR354" s="140" t="s">
        <v>145</v>
      </c>
      <c r="AT354" s="140" t="s">
        <v>141</v>
      </c>
      <c r="AU354" s="140" t="s">
        <v>92</v>
      </c>
      <c r="AY354" s="17" t="s">
        <v>140</v>
      </c>
      <c r="BE354" s="141">
        <f>IF(N354="základní",J354,0)</f>
        <v>0</v>
      </c>
      <c r="BF354" s="141">
        <f>IF(N354="snížená",J354,0)</f>
        <v>0</v>
      </c>
      <c r="BG354" s="141">
        <f>IF(N354="zákl. přenesená",J354,0)</f>
        <v>0</v>
      </c>
      <c r="BH354" s="141">
        <f>IF(N354="sníž. přenesená",J354,0)</f>
        <v>0</v>
      </c>
      <c r="BI354" s="141">
        <f>IF(N354="nulová",J354,0)</f>
        <v>0</v>
      </c>
      <c r="BJ354" s="17" t="s">
        <v>90</v>
      </c>
      <c r="BK354" s="141">
        <f>ROUND(I354*H354,2)</f>
        <v>0</v>
      </c>
      <c r="BL354" s="17" t="s">
        <v>145</v>
      </c>
      <c r="BM354" s="140" t="s">
        <v>815</v>
      </c>
    </row>
    <row r="355" spans="2:65" s="12" customFormat="1">
      <c r="B355" s="153"/>
      <c r="D355" s="143" t="s">
        <v>146</v>
      </c>
      <c r="E355" s="154" t="s">
        <v>1</v>
      </c>
      <c r="F355" s="155" t="s">
        <v>696</v>
      </c>
      <c r="H355" s="154" t="s">
        <v>1</v>
      </c>
      <c r="I355" s="156"/>
      <c r="L355" s="153"/>
      <c r="M355" s="157"/>
      <c r="T355" s="158"/>
      <c r="AT355" s="154" t="s">
        <v>146</v>
      </c>
      <c r="AU355" s="154" t="s">
        <v>92</v>
      </c>
      <c r="AV355" s="12" t="s">
        <v>90</v>
      </c>
      <c r="AW355" s="12" t="s">
        <v>38</v>
      </c>
      <c r="AX355" s="12" t="s">
        <v>82</v>
      </c>
      <c r="AY355" s="154" t="s">
        <v>140</v>
      </c>
    </row>
    <row r="356" spans="2:65" s="11" customFormat="1">
      <c r="B356" s="142"/>
      <c r="D356" s="143" t="s">
        <v>146</v>
      </c>
      <c r="E356" s="144" t="s">
        <v>1</v>
      </c>
      <c r="F356" s="145" t="s">
        <v>739</v>
      </c>
      <c r="H356" s="146">
        <v>35.704999999999998</v>
      </c>
      <c r="I356" s="147"/>
      <c r="L356" s="142"/>
      <c r="M356" s="148"/>
      <c r="T356" s="149"/>
      <c r="AT356" s="144" t="s">
        <v>146</v>
      </c>
      <c r="AU356" s="144" t="s">
        <v>92</v>
      </c>
      <c r="AV356" s="11" t="s">
        <v>92</v>
      </c>
      <c r="AW356" s="11" t="s">
        <v>38</v>
      </c>
      <c r="AX356" s="11" t="s">
        <v>82</v>
      </c>
      <c r="AY356" s="144" t="s">
        <v>140</v>
      </c>
    </row>
    <row r="357" spans="2:65" s="11" customFormat="1">
      <c r="B357" s="142"/>
      <c r="D357" s="143" t="s">
        <v>146</v>
      </c>
      <c r="E357" s="144" t="s">
        <v>1</v>
      </c>
      <c r="F357" s="145" t="s">
        <v>740</v>
      </c>
      <c r="H357" s="146">
        <v>50.69</v>
      </c>
      <c r="I357" s="147"/>
      <c r="L357" s="142"/>
      <c r="M357" s="148"/>
      <c r="T357" s="149"/>
      <c r="AT357" s="144" t="s">
        <v>146</v>
      </c>
      <c r="AU357" s="144" t="s">
        <v>92</v>
      </c>
      <c r="AV357" s="11" t="s">
        <v>92</v>
      </c>
      <c r="AW357" s="11" t="s">
        <v>38</v>
      </c>
      <c r="AX357" s="11" t="s">
        <v>82</v>
      </c>
      <c r="AY357" s="144" t="s">
        <v>140</v>
      </c>
    </row>
    <row r="358" spans="2:65" s="11" customFormat="1">
      <c r="B358" s="142"/>
      <c r="D358" s="143" t="s">
        <v>146</v>
      </c>
      <c r="E358" s="144" t="s">
        <v>1</v>
      </c>
      <c r="F358" s="145" t="s">
        <v>741</v>
      </c>
      <c r="H358" s="146">
        <v>42</v>
      </c>
      <c r="I358" s="147"/>
      <c r="L358" s="142"/>
      <c r="M358" s="148"/>
      <c r="T358" s="149"/>
      <c r="AT358" s="144" t="s">
        <v>146</v>
      </c>
      <c r="AU358" s="144" t="s">
        <v>92</v>
      </c>
      <c r="AV358" s="11" t="s">
        <v>92</v>
      </c>
      <c r="AW358" s="11" t="s">
        <v>38</v>
      </c>
      <c r="AX358" s="11" t="s">
        <v>82</v>
      </c>
      <c r="AY358" s="144" t="s">
        <v>140</v>
      </c>
    </row>
    <row r="359" spans="2:65" s="11" customFormat="1">
      <c r="B359" s="142"/>
      <c r="D359" s="143" t="s">
        <v>146</v>
      </c>
      <c r="E359" s="144" t="s">
        <v>1</v>
      </c>
      <c r="F359" s="145" t="s">
        <v>742</v>
      </c>
      <c r="H359" s="146">
        <v>31.184999999999999</v>
      </c>
      <c r="I359" s="147"/>
      <c r="L359" s="142"/>
      <c r="M359" s="148"/>
      <c r="T359" s="149"/>
      <c r="AT359" s="144" t="s">
        <v>146</v>
      </c>
      <c r="AU359" s="144" t="s">
        <v>92</v>
      </c>
      <c r="AV359" s="11" t="s">
        <v>92</v>
      </c>
      <c r="AW359" s="11" t="s">
        <v>38</v>
      </c>
      <c r="AX359" s="11" t="s">
        <v>82</v>
      </c>
      <c r="AY359" s="144" t="s">
        <v>140</v>
      </c>
    </row>
    <row r="360" spans="2:65" s="11" customFormat="1">
      <c r="B360" s="142"/>
      <c r="D360" s="143" t="s">
        <v>146</v>
      </c>
      <c r="E360" s="144" t="s">
        <v>1</v>
      </c>
      <c r="F360" s="145" t="s">
        <v>743</v>
      </c>
      <c r="H360" s="146">
        <v>24.12</v>
      </c>
      <c r="I360" s="147"/>
      <c r="L360" s="142"/>
      <c r="M360" s="148"/>
      <c r="T360" s="149"/>
      <c r="AT360" s="144" t="s">
        <v>146</v>
      </c>
      <c r="AU360" s="144" t="s">
        <v>92</v>
      </c>
      <c r="AV360" s="11" t="s">
        <v>92</v>
      </c>
      <c r="AW360" s="11" t="s">
        <v>38</v>
      </c>
      <c r="AX360" s="11" t="s">
        <v>82</v>
      </c>
      <c r="AY360" s="144" t="s">
        <v>140</v>
      </c>
    </row>
    <row r="361" spans="2:65" s="11" customFormat="1">
      <c r="B361" s="142"/>
      <c r="D361" s="143" t="s">
        <v>146</v>
      </c>
      <c r="E361" s="144" t="s">
        <v>1</v>
      </c>
      <c r="F361" s="145" t="s">
        <v>744</v>
      </c>
      <c r="H361" s="146">
        <v>21.96</v>
      </c>
      <c r="I361" s="147"/>
      <c r="L361" s="142"/>
      <c r="M361" s="148"/>
      <c r="T361" s="149"/>
      <c r="AT361" s="144" t="s">
        <v>146</v>
      </c>
      <c r="AU361" s="144" t="s">
        <v>92</v>
      </c>
      <c r="AV361" s="11" t="s">
        <v>92</v>
      </c>
      <c r="AW361" s="11" t="s">
        <v>38</v>
      </c>
      <c r="AX361" s="11" t="s">
        <v>82</v>
      </c>
      <c r="AY361" s="144" t="s">
        <v>140</v>
      </c>
    </row>
    <row r="362" spans="2:65" s="14" customFormat="1">
      <c r="B362" s="167"/>
      <c r="D362" s="143" t="s">
        <v>146</v>
      </c>
      <c r="E362" s="168" t="s">
        <v>1</v>
      </c>
      <c r="F362" s="169" t="s">
        <v>287</v>
      </c>
      <c r="H362" s="170">
        <v>205.66</v>
      </c>
      <c r="I362" s="171"/>
      <c r="L362" s="167"/>
      <c r="M362" s="172"/>
      <c r="T362" s="173"/>
      <c r="AT362" s="168" t="s">
        <v>146</v>
      </c>
      <c r="AU362" s="168" t="s">
        <v>92</v>
      </c>
      <c r="AV362" s="14" t="s">
        <v>145</v>
      </c>
      <c r="AW362" s="14" t="s">
        <v>38</v>
      </c>
      <c r="AX362" s="14" t="s">
        <v>90</v>
      </c>
      <c r="AY362" s="168" t="s">
        <v>140</v>
      </c>
    </row>
    <row r="363" spans="2:65" s="1" customFormat="1" ht="16.5" customHeight="1">
      <c r="B363" s="33"/>
      <c r="C363" s="128" t="s">
        <v>275</v>
      </c>
      <c r="D363" s="128" t="s">
        <v>141</v>
      </c>
      <c r="E363" s="129" t="s">
        <v>816</v>
      </c>
      <c r="F363" s="130" t="s">
        <v>817</v>
      </c>
      <c r="G363" s="131" t="s">
        <v>818</v>
      </c>
      <c r="H363" s="132">
        <v>1</v>
      </c>
      <c r="I363" s="133"/>
      <c r="J363" s="134">
        <f>ROUND(I363*H363,2)</f>
        <v>0</v>
      </c>
      <c r="K363" s="135"/>
      <c r="L363" s="33"/>
      <c r="M363" s="136" t="s">
        <v>1</v>
      </c>
      <c r="N363" s="137" t="s">
        <v>47</v>
      </c>
      <c r="P363" s="138">
        <f>O363*H363</f>
        <v>0</v>
      </c>
      <c r="Q363" s="138">
        <v>1.2999999999999999E-4</v>
      </c>
      <c r="R363" s="138">
        <f>Q363*H363</f>
        <v>1.2999999999999999E-4</v>
      </c>
      <c r="S363" s="138">
        <v>6.0000000000000002E-5</v>
      </c>
      <c r="T363" s="139">
        <f>S363*H363</f>
        <v>6.0000000000000002E-5</v>
      </c>
      <c r="AR363" s="140" t="s">
        <v>145</v>
      </c>
      <c r="AT363" s="140" t="s">
        <v>141</v>
      </c>
      <c r="AU363" s="140" t="s">
        <v>92</v>
      </c>
      <c r="AY363" s="17" t="s">
        <v>140</v>
      </c>
      <c r="BE363" s="141">
        <f>IF(N363="základní",J363,0)</f>
        <v>0</v>
      </c>
      <c r="BF363" s="141">
        <f>IF(N363="snížená",J363,0)</f>
        <v>0</v>
      </c>
      <c r="BG363" s="141">
        <f>IF(N363="zákl. přenesená",J363,0)</f>
        <v>0</v>
      </c>
      <c r="BH363" s="141">
        <f>IF(N363="sníž. přenesená",J363,0)</f>
        <v>0</v>
      </c>
      <c r="BI363" s="141">
        <f>IF(N363="nulová",J363,0)</f>
        <v>0</v>
      </c>
      <c r="BJ363" s="17" t="s">
        <v>90</v>
      </c>
      <c r="BK363" s="141">
        <f>ROUND(I363*H363,2)</f>
        <v>0</v>
      </c>
      <c r="BL363" s="17" t="s">
        <v>145</v>
      </c>
      <c r="BM363" s="140" t="s">
        <v>819</v>
      </c>
    </row>
    <row r="364" spans="2:65" s="11" customFormat="1">
      <c r="B364" s="142"/>
      <c r="D364" s="143" t="s">
        <v>146</v>
      </c>
      <c r="E364" s="144" t="s">
        <v>1</v>
      </c>
      <c r="F364" s="145" t="s">
        <v>820</v>
      </c>
      <c r="H364" s="146">
        <v>1</v>
      </c>
      <c r="I364" s="147"/>
      <c r="L364" s="142"/>
      <c r="M364" s="148"/>
      <c r="T364" s="149"/>
      <c r="AT364" s="144" t="s">
        <v>146</v>
      </c>
      <c r="AU364" s="144" t="s">
        <v>92</v>
      </c>
      <c r="AV364" s="11" t="s">
        <v>92</v>
      </c>
      <c r="AW364" s="11" t="s">
        <v>38</v>
      </c>
      <c r="AX364" s="11" t="s">
        <v>90</v>
      </c>
      <c r="AY364" s="144" t="s">
        <v>140</v>
      </c>
    </row>
    <row r="365" spans="2:65" s="1" customFormat="1" ht="24.2" customHeight="1">
      <c r="B365" s="33"/>
      <c r="C365" s="128" t="s">
        <v>280</v>
      </c>
      <c r="D365" s="128" t="s">
        <v>141</v>
      </c>
      <c r="E365" s="129" t="s">
        <v>821</v>
      </c>
      <c r="F365" s="130" t="s">
        <v>822</v>
      </c>
      <c r="G365" s="131" t="s">
        <v>150</v>
      </c>
      <c r="H365" s="132">
        <v>841.76</v>
      </c>
      <c r="I365" s="133"/>
      <c r="J365" s="134">
        <f>ROUND(I365*H365,2)</f>
        <v>0</v>
      </c>
      <c r="K365" s="135"/>
      <c r="L365" s="33"/>
      <c r="M365" s="136" t="s">
        <v>1</v>
      </c>
      <c r="N365" s="137" t="s">
        <v>47</v>
      </c>
      <c r="P365" s="138">
        <f>O365*H365</f>
        <v>0</v>
      </c>
      <c r="Q365" s="138">
        <v>1.5E-3</v>
      </c>
      <c r="R365" s="138">
        <f>Q365*H365</f>
        <v>1.26264</v>
      </c>
      <c r="S365" s="138">
        <v>0</v>
      </c>
      <c r="T365" s="139">
        <f>S365*H365</f>
        <v>0</v>
      </c>
      <c r="AR365" s="140" t="s">
        <v>145</v>
      </c>
      <c r="AT365" s="140" t="s">
        <v>141</v>
      </c>
      <c r="AU365" s="140" t="s">
        <v>92</v>
      </c>
      <c r="AY365" s="17" t="s">
        <v>140</v>
      </c>
      <c r="BE365" s="141">
        <f>IF(N365="základní",J365,0)</f>
        <v>0</v>
      </c>
      <c r="BF365" s="141">
        <f>IF(N365="snížená",J365,0)</f>
        <v>0</v>
      </c>
      <c r="BG365" s="141">
        <f>IF(N365="zákl. přenesená",J365,0)</f>
        <v>0</v>
      </c>
      <c r="BH365" s="141">
        <f>IF(N365="sníž. přenesená",J365,0)</f>
        <v>0</v>
      </c>
      <c r="BI365" s="141">
        <f>IF(N365="nulová",J365,0)</f>
        <v>0</v>
      </c>
      <c r="BJ365" s="17" t="s">
        <v>90</v>
      </c>
      <c r="BK365" s="141">
        <f>ROUND(I365*H365,2)</f>
        <v>0</v>
      </c>
      <c r="BL365" s="17" t="s">
        <v>145</v>
      </c>
      <c r="BM365" s="140" t="s">
        <v>823</v>
      </c>
    </row>
    <row r="366" spans="2:65" s="1" customFormat="1" ht="19.5">
      <c r="B366" s="33"/>
      <c r="D366" s="143" t="s">
        <v>179</v>
      </c>
      <c r="F366" s="150" t="s">
        <v>824</v>
      </c>
      <c r="I366" s="151"/>
      <c r="L366" s="33"/>
      <c r="M366" s="152"/>
      <c r="T366" s="57"/>
      <c r="AT366" s="17" t="s">
        <v>179</v>
      </c>
      <c r="AU366" s="17" t="s">
        <v>92</v>
      </c>
    </row>
    <row r="367" spans="2:65" s="11" customFormat="1">
      <c r="B367" s="142"/>
      <c r="D367" s="143" t="s">
        <v>146</v>
      </c>
      <c r="E367" s="144" t="s">
        <v>1</v>
      </c>
      <c r="F367" s="145" t="s">
        <v>825</v>
      </c>
      <c r="H367" s="146">
        <v>60.5</v>
      </c>
      <c r="I367" s="147"/>
      <c r="L367" s="142"/>
      <c r="M367" s="148"/>
      <c r="T367" s="149"/>
      <c r="AT367" s="144" t="s">
        <v>146</v>
      </c>
      <c r="AU367" s="144" t="s">
        <v>92</v>
      </c>
      <c r="AV367" s="11" t="s">
        <v>92</v>
      </c>
      <c r="AW367" s="11" t="s">
        <v>38</v>
      </c>
      <c r="AX367" s="11" t="s">
        <v>82</v>
      </c>
      <c r="AY367" s="144" t="s">
        <v>140</v>
      </c>
    </row>
    <row r="368" spans="2:65" s="11" customFormat="1">
      <c r="B368" s="142"/>
      <c r="D368" s="143" t="s">
        <v>146</v>
      </c>
      <c r="E368" s="144" t="s">
        <v>1</v>
      </c>
      <c r="F368" s="145" t="s">
        <v>826</v>
      </c>
      <c r="H368" s="146">
        <v>46</v>
      </c>
      <c r="I368" s="147"/>
      <c r="L368" s="142"/>
      <c r="M368" s="148"/>
      <c r="T368" s="149"/>
      <c r="AT368" s="144" t="s">
        <v>146</v>
      </c>
      <c r="AU368" s="144" t="s">
        <v>92</v>
      </c>
      <c r="AV368" s="11" t="s">
        <v>92</v>
      </c>
      <c r="AW368" s="11" t="s">
        <v>38</v>
      </c>
      <c r="AX368" s="11" t="s">
        <v>82</v>
      </c>
      <c r="AY368" s="144" t="s">
        <v>140</v>
      </c>
    </row>
    <row r="369" spans="2:51" s="11" customFormat="1">
      <c r="B369" s="142"/>
      <c r="D369" s="143" t="s">
        <v>146</v>
      </c>
      <c r="E369" s="144" t="s">
        <v>1</v>
      </c>
      <c r="F369" s="145" t="s">
        <v>827</v>
      </c>
      <c r="H369" s="146">
        <v>177.6</v>
      </c>
      <c r="I369" s="147"/>
      <c r="L369" s="142"/>
      <c r="M369" s="148"/>
      <c r="T369" s="149"/>
      <c r="AT369" s="144" t="s">
        <v>146</v>
      </c>
      <c r="AU369" s="144" t="s">
        <v>92</v>
      </c>
      <c r="AV369" s="11" t="s">
        <v>92</v>
      </c>
      <c r="AW369" s="11" t="s">
        <v>38</v>
      </c>
      <c r="AX369" s="11" t="s">
        <v>82</v>
      </c>
      <c r="AY369" s="144" t="s">
        <v>140</v>
      </c>
    </row>
    <row r="370" spans="2:51" s="11" customFormat="1">
      <c r="B370" s="142"/>
      <c r="D370" s="143" t="s">
        <v>146</v>
      </c>
      <c r="E370" s="144" t="s">
        <v>1</v>
      </c>
      <c r="F370" s="145" t="s">
        <v>828</v>
      </c>
      <c r="H370" s="146">
        <v>100</v>
      </c>
      <c r="I370" s="147"/>
      <c r="L370" s="142"/>
      <c r="M370" s="148"/>
      <c r="T370" s="149"/>
      <c r="AT370" s="144" t="s">
        <v>146</v>
      </c>
      <c r="AU370" s="144" t="s">
        <v>92</v>
      </c>
      <c r="AV370" s="11" t="s">
        <v>92</v>
      </c>
      <c r="AW370" s="11" t="s">
        <v>38</v>
      </c>
      <c r="AX370" s="11" t="s">
        <v>82</v>
      </c>
      <c r="AY370" s="144" t="s">
        <v>140</v>
      </c>
    </row>
    <row r="371" spans="2:51" s="11" customFormat="1">
      <c r="B371" s="142"/>
      <c r="D371" s="143" t="s">
        <v>146</v>
      </c>
      <c r="E371" s="144" t="s">
        <v>1</v>
      </c>
      <c r="F371" s="145" t="s">
        <v>829</v>
      </c>
      <c r="H371" s="146">
        <v>52.2</v>
      </c>
      <c r="I371" s="147"/>
      <c r="L371" s="142"/>
      <c r="M371" s="148"/>
      <c r="T371" s="149"/>
      <c r="AT371" s="144" t="s">
        <v>146</v>
      </c>
      <c r="AU371" s="144" t="s">
        <v>92</v>
      </c>
      <c r="AV371" s="11" t="s">
        <v>92</v>
      </c>
      <c r="AW371" s="11" t="s">
        <v>38</v>
      </c>
      <c r="AX371" s="11" t="s">
        <v>82</v>
      </c>
      <c r="AY371" s="144" t="s">
        <v>140</v>
      </c>
    </row>
    <row r="372" spans="2:51" s="11" customFormat="1">
      <c r="B372" s="142"/>
      <c r="D372" s="143" t="s">
        <v>146</v>
      </c>
      <c r="E372" s="144" t="s">
        <v>1</v>
      </c>
      <c r="F372" s="145" t="s">
        <v>830</v>
      </c>
      <c r="H372" s="146">
        <v>3.15</v>
      </c>
      <c r="I372" s="147"/>
      <c r="L372" s="142"/>
      <c r="M372" s="148"/>
      <c r="T372" s="149"/>
      <c r="AT372" s="144" t="s">
        <v>146</v>
      </c>
      <c r="AU372" s="144" t="s">
        <v>92</v>
      </c>
      <c r="AV372" s="11" t="s">
        <v>92</v>
      </c>
      <c r="AW372" s="11" t="s">
        <v>38</v>
      </c>
      <c r="AX372" s="11" t="s">
        <v>82</v>
      </c>
      <c r="AY372" s="144" t="s">
        <v>140</v>
      </c>
    </row>
    <row r="373" spans="2:51" s="11" customFormat="1">
      <c r="B373" s="142"/>
      <c r="D373" s="143" t="s">
        <v>146</v>
      </c>
      <c r="E373" s="144" t="s">
        <v>1</v>
      </c>
      <c r="F373" s="145" t="s">
        <v>831</v>
      </c>
      <c r="H373" s="146">
        <v>27</v>
      </c>
      <c r="I373" s="147"/>
      <c r="L373" s="142"/>
      <c r="M373" s="148"/>
      <c r="T373" s="149"/>
      <c r="AT373" s="144" t="s">
        <v>146</v>
      </c>
      <c r="AU373" s="144" t="s">
        <v>92</v>
      </c>
      <c r="AV373" s="11" t="s">
        <v>92</v>
      </c>
      <c r="AW373" s="11" t="s">
        <v>38</v>
      </c>
      <c r="AX373" s="11" t="s">
        <v>82</v>
      </c>
      <c r="AY373" s="144" t="s">
        <v>140</v>
      </c>
    </row>
    <row r="374" spans="2:51" s="11" customFormat="1">
      <c r="B374" s="142"/>
      <c r="D374" s="143" t="s">
        <v>146</v>
      </c>
      <c r="E374" s="144" t="s">
        <v>1</v>
      </c>
      <c r="F374" s="145" t="s">
        <v>832</v>
      </c>
      <c r="H374" s="146">
        <v>15.75</v>
      </c>
      <c r="I374" s="147"/>
      <c r="L374" s="142"/>
      <c r="M374" s="148"/>
      <c r="T374" s="149"/>
      <c r="AT374" s="144" t="s">
        <v>146</v>
      </c>
      <c r="AU374" s="144" t="s">
        <v>92</v>
      </c>
      <c r="AV374" s="11" t="s">
        <v>92</v>
      </c>
      <c r="AW374" s="11" t="s">
        <v>38</v>
      </c>
      <c r="AX374" s="11" t="s">
        <v>82</v>
      </c>
      <c r="AY374" s="144" t="s">
        <v>140</v>
      </c>
    </row>
    <row r="375" spans="2:51" s="11" customFormat="1">
      <c r="B375" s="142"/>
      <c r="D375" s="143" t="s">
        <v>146</v>
      </c>
      <c r="E375" s="144" t="s">
        <v>1</v>
      </c>
      <c r="F375" s="145" t="s">
        <v>833</v>
      </c>
      <c r="H375" s="146">
        <v>4.7</v>
      </c>
      <c r="I375" s="147"/>
      <c r="L375" s="142"/>
      <c r="M375" s="148"/>
      <c r="T375" s="149"/>
      <c r="AT375" s="144" t="s">
        <v>146</v>
      </c>
      <c r="AU375" s="144" t="s">
        <v>92</v>
      </c>
      <c r="AV375" s="11" t="s">
        <v>92</v>
      </c>
      <c r="AW375" s="11" t="s">
        <v>38</v>
      </c>
      <c r="AX375" s="11" t="s">
        <v>82</v>
      </c>
      <c r="AY375" s="144" t="s">
        <v>140</v>
      </c>
    </row>
    <row r="376" spans="2:51" s="11" customFormat="1">
      <c r="B376" s="142"/>
      <c r="D376" s="143" t="s">
        <v>146</v>
      </c>
      <c r="E376" s="144" t="s">
        <v>1</v>
      </c>
      <c r="F376" s="145" t="s">
        <v>834</v>
      </c>
      <c r="H376" s="146">
        <v>4.3</v>
      </c>
      <c r="I376" s="147"/>
      <c r="L376" s="142"/>
      <c r="M376" s="148"/>
      <c r="T376" s="149"/>
      <c r="AT376" s="144" t="s">
        <v>146</v>
      </c>
      <c r="AU376" s="144" t="s">
        <v>92</v>
      </c>
      <c r="AV376" s="11" t="s">
        <v>92</v>
      </c>
      <c r="AW376" s="11" t="s">
        <v>38</v>
      </c>
      <c r="AX376" s="11" t="s">
        <v>82</v>
      </c>
      <c r="AY376" s="144" t="s">
        <v>140</v>
      </c>
    </row>
    <row r="377" spans="2:51" s="11" customFormat="1">
      <c r="B377" s="142"/>
      <c r="D377" s="143" t="s">
        <v>146</v>
      </c>
      <c r="E377" s="144" t="s">
        <v>1</v>
      </c>
      <c r="F377" s="145" t="s">
        <v>835</v>
      </c>
      <c r="H377" s="146">
        <v>2.65</v>
      </c>
      <c r="I377" s="147"/>
      <c r="L377" s="142"/>
      <c r="M377" s="148"/>
      <c r="T377" s="149"/>
      <c r="AT377" s="144" t="s">
        <v>146</v>
      </c>
      <c r="AU377" s="144" t="s">
        <v>92</v>
      </c>
      <c r="AV377" s="11" t="s">
        <v>92</v>
      </c>
      <c r="AW377" s="11" t="s">
        <v>38</v>
      </c>
      <c r="AX377" s="11" t="s">
        <v>82</v>
      </c>
      <c r="AY377" s="144" t="s">
        <v>140</v>
      </c>
    </row>
    <row r="378" spans="2:51" s="11" customFormat="1">
      <c r="B378" s="142"/>
      <c r="D378" s="143" t="s">
        <v>146</v>
      </c>
      <c r="E378" s="144" t="s">
        <v>1</v>
      </c>
      <c r="F378" s="145" t="s">
        <v>836</v>
      </c>
      <c r="H378" s="146">
        <v>49.95</v>
      </c>
      <c r="I378" s="147"/>
      <c r="L378" s="142"/>
      <c r="M378" s="148"/>
      <c r="T378" s="149"/>
      <c r="AT378" s="144" t="s">
        <v>146</v>
      </c>
      <c r="AU378" s="144" t="s">
        <v>92</v>
      </c>
      <c r="AV378" s="11" t="s">
        <v>92</v>
      </c>
      <c r="AW378" s="11" t="s">
        <v>38</v>
      </c>
      <c r="AX378" s="11" t="s">
        <v>82</v>
      </c>
      <c r="AY378" s="144" t="s">
        <v>140</v>
      </c>
    </row>
    <row r="379" spans="2:51" s="11" customFormat="1">
      <c r="B379" s="142"/>
      <c r="D379" s="143" t="s">
        <v>146</v>
      </c>
      <c r="E379" s="144" t="s">
        <v>1</v>
      </c>
      <c r="F379" s="145" t="s">
        <v>837</v>
      </c>
      <c r="H379" s="146">
        <v>17.399999999999999</v>
      </c>
      <c r="I379" s="147"/>
      <c r="L379" s="142"/>
      <c r="M379" s="148"/>
      <c r="T379" s="149"/>
      <c r="AT379" s="144" t="s">
        <v>146</v>
      </c>
      <c r="AU379" s="144" t="s">
        <v>92</v>
      </c>
      <c r="AV379" s="11" t="s">
        <v>92</v>
      </c>
      <c r="AW379" s="11" t="s">
        <v>38</v>
      </c>
      <c r="AX379" s="11" t="s">
        <v>82</v>
      </c>
      <c r="AY379" s="144" t="s">
        <v>140</v>
      </c>
    </row>
    <row r="380" spans="2:51" s="11" customFormat="1">
      <c r="B380" s="142"/>
      <c r="D380" s="143" t="s">
        <v>146</v>
      </c>
      <c r="E380" s="144" t="s">
        <v>1</v>
      </c>
      <c r="F380" s="145" t="s">
        <v>838</v>
      </c>
      <c r="H380" s="146">
        <v>3.3</v>
      </c>
      <c r="I380" s="147"/>
      <c r="L380" s="142"/>
      <c r="M380" s="148"/>
      <c r="T380" s="149"/>
      <c r="AT380" s="144" t="s">
        <v>146</v>
      </c>
      <c r="AU380" s="144" t="s">
        <v>92</v>
      </c>
      <c r="AV380" s="11" t="s">
        <v>92</v>
      </c>
      <c r="AW380" s="11" t="s">
        <v>38</v>
      </c>
      <c r="AX380" s="11" t="s">
        <v>82</v>
      </c>
      <c r="AY380" s="144" t="s">
        <v>140</v>
      </c>
    </row>
    <row r="381" spans="2:51" s="11" customFormat="1">
      <c r="B381" s="142"/>
      <c r="D381" s="143" t="s">
        <v>146</v>
      </c>
      <c r="E381" s="144" t="s">
        <v>1</v>
      </c>
      <c r="F381" s="145" t="s">
        <v>839</v>
      </c>
      <c r="H381" s="146">
        <v>2.9</v>
      </c>
      <c r="I381" s="147"/>
      <c r="L381" s="142"/>
      <c r="M381" s="148"/>
      <c r="T381" s="149"/>
      <c r="AT381" s="144" t="s">
        <v>146</v>
      </c>
      <c r="AU381" s="144" t="s">
        <v>92</v>
      </c>
      <c r="AV381" s="11" t="s">
        <v>92</v>
      </c>
      <c r="AW381" s="11" t="s">
        <v>38</v>
      </c>
      <c r="AX381" s="11" t="s">
        <v>82</v>
      </c>
      <c r="AY381" s="144" t="s">
        <v>140</v>
      </c>
    </row>
    <row r="382" spans="2:51" s="11" customFormat="1">
      <c r="B382" s="142"/>
      <c r="D382" s="143" t="s">
        <v>146</v>
      </c>
      <c r="E382" s="144" t="s">
        <v>1</v>
      </c>
      <c r="F382" s="145" t="s">
        <v>840</v>
      </c>
      <c r="H382" s="146">
        <v>21.45</v>
      </c>
      <c r="I382" s="147"/>
      <c r="L382" s="142"/>
      <c r="M382" s="148"/>
      <c r="T382" s="149"/>
      <c r="AT382" s="144" t="s">
        <v>146</v>
      </c>
      <c r="AU382" s="144" t="s">
        <v>92</v>
      </c>
      <c r="AV382" s="11" t="s">
        <v>92</v>
      </c>
      <c r="AW382" s="11" t="s">
        <v>38</v>
      </c>
      <c r="AX382" s="11" t="s">
        <v>82</v>
      </c>
      <c r="AY382" s="144" t="s">
        <v>140</v>
      </c>
    </row>
    <row r="383" spans="2:51" s="11" customFormat="1">
      <c r="B383" s="142"/>
      <c r="D383" s="143" t="s">
        <v>146</v>
      </c>
      <c r="E383" s="144" t="s">
        <v>1</v>
      </c>
      <c r="F383" s="145" t="s">
        <v>841</v>
      </c>
      <c r="H383" s="146">
        <v>9.6</v>
      </c>
      <c r="I383" s="147"/>
      <c r="L383" s="142"/>
      <c r="M383" s="148"/>
      <c r="T383" s="149"/>
      <c r="AT383" s="144" t="s">
        <v>146</v>
      </c>
      <c r="AU383" s="144" t="s">
        <v>92</v>
      </c>
      <c r="AV383" s="11" t="s">
        <v>92</v>
      </c>
      <c r="AW383" s="11" t="s">
        <v>38</v>
      </c>
      <c r="AX383" s="11" t="s">
        <v>82</v>
      </c>
      <c r="AY383" s="144" t="s">
        <v>140</v>
      </c>
    </row>
    <row r="384" spans="2:51" s="11" customFormat="1">
      <c r="B384" s="142"/>
      <c r="D384" s="143" t="s">
        <v>146</v>
      </c>
      <c r="E384" s="144" t="s">
        <v>1</v>
      </c>
      <c r="F384" s="145" t="s">
        <v>842</v>
      </c>
      <c r="H384" s="146">
        <v>6.8</v>
      </c>
      <c r="I384" s="147"/>
      <c r="L384" s="142"/>
      <c r="M384" s="148"/>
      <c r="T384" s="149"/>
      <c r="AT384" s="144" t="s">
        <v>146</v>
      </c>
      <c r="AU384" s="144" t="s">
        <v>92</v>
      </c>
      <c r="AV384" s="11" t="s">
        <v>92</v>
      </c>
      <c r="AW384" s="11" t="s">
        <v>38</v>
      </c>
      <c r="AX384" s="11" t="s">
        <v>82</v>
      </c>
      <c r="AY384" s="144" t="s">
        <v>140</v>
      </c>
    </row>
    <row r="385" spans="2:51" s="11" customFormat="1">
      <c r="B385" s="142"/>
      <c r="D385" s="143" t="s">
        <v>146</v>
      </c>
      <c r="E385" s="144" t="s">
        <v>1</v>
      </c>
      <c r="F385" s="145" t="s">
        <v>843</v>
      </c>
      <c r="H385" s="146">
        <v>11.3</v>
      </c>
      <c r="I385" s="147"/>
      <c r="L385" s="142"/>
      <c r="M385" s="148"/>
      <c r="T385" s="149"/>
      <c r="AT385" s="144" t="s">
        <v>146</v>
      </c>
      <c r="AU385" s="144" t="s">
        <v>92</v>
      </c>
      <c r="AV385" s="11" t="s">
        <v>92</v>
      </c>
      <c r="AW385" s="11" t="s">
        <v>38</v>
      </c>
      <c r="AX385" s="11" t="s">
        <v>82</v>
      </c>
      <c r="AY385" s="144" t="s">
        <v>140</v>
      </c>
    </row>
    <row r="386" spans="2:51" s="11" customFormat="1">
      <c r="B386" s="142"/>
      <c r="D386" s="143" t="s">
        <v>146</v>
      </c>
      <c r="E386" s="144" t="s">
        <v>1</v>
      </c>
      <c r="F386" s="145" t="s">
        <v>844</v>
      </c>
      <c r="H386" s="146">
        <v>21.8</v>
      </c>
      <c r="I386" s="147"/>
      <c r="L386" s="142"/>
      <c r="M386" s="148"/>
      <c r="T386" s="149"/>
      <c r="AT386" s="144" t="s">
        <v>146</v>
      </c>
      <c r="AU386" s="144" t="s">
        <v>92</v>
      </c>
      <c r="AV386" s="11" t="s">
        <v>92</v>
      </c>
      <c r="AW386" s="11" t="s">
        <v>38</v>
      </c>
      <c r="AX386" s="11" t="s">
        <v>82</v>
      </c>
      <c r="AY386" s="144" t="s">
        <v>140</v>
      </c>
    </row>
    <row r="387" spans="2:51" s="11" customFormat="1">
      <c r="B387" s="142"/>
      <c r="D387" s="143" t="s">
        <v>146</v>
      </c>
      <c r="E387" s="144" t="s">
        <v>1</v>
      </c>
      <c r="F387" s="145" t="s">
        <v>845</v>
      </c>
      <c r="H387" s="146">
        <v>5.75</v>
      </c>
      <c r="I387" s="147"/>
      <c r="L387" s="142"/>
      <c r="M387" s="148"/>
      <c r="T387" s="149"/>
      <c r="AT387" s="144" t="s">
        <v>146</v>
      </c>
      <c r="AU387" s="144" t="s">
        <v>92</v>
      </c>
      <c r="AV387" s="11" t="s">
        <v>92</v>
      </c>
      <c r="AW387" s="11" t="s">
        <v>38</v>
      </c>
      <c r="AX387" s="11" t="s">
        <v>82</v>
      </c>
      <c r="AY387" s="144" t="s">
        <v>140</v>
      </c>
    </row>
    <row r="388" spans="2:51" s="11" customFormat="1">
      <c r="B388" s="142"/>
      <c r="D388" s="143" t="s">
        <v>146</v>
      </c>
      <c r="E388" s="144" t="s">
        <v>1</v>
      </c>
      <c r="F388" s="145" t="s">
        <v>846</v>
      </c>
      <c r="H388" s="146">
        <v>7.95</v>
      </c>
      <c r="I388" s="147"/>
      <c r="L388" s="142"/>
      <c r="M388" s="148"/>
      <c r="T388" s="149"/>
      <c r="AT388" s="144" t="s">
        <v>146</v>
      </c>
      <c r="AU388" s="144" t="s">
        <v>92</v>
      </c>
      <c r="AV388" s="11" t="s">
        <v>92</v>
      </c>
      <c r="AW388" s="11" t="s">
        <v>38</v>
      </c>
      <c r="AX388" s="11" t="s">
        <v>82</v>
      </c>
      <c r="AY388" s="144" t="s">
        <v>140</v>
      </c>
    </row>
    <row r="389" spans="2:51" s="11" customFormat="1">
      <c r="B389" s="142"/>
      <c r="D389" s="143" t="s">
        <v>146</v>
      </c>
      <c r="E389" s="144" t="s">
        <v>1</v>
      </c>
      <c r="F389" s="145" t="s">
        <v>847</v>
      </c>
      <c r="H389" s="146">
        <v>3.85</v>
      </c>
      <c r="I389" s="147"/>
      <c r="L389" s="142"/>
      <c r="M389" s="148"/>
      <c r="T389" s="149"/>
      <c r="AT389" s="144" t="s">
        <v>146</v>
      </c>
      <c r="AU389" s="144" t="s">
        <v>92</v>
      </c>
      <c r="AV389" s="11" t="s">
        <v>92</v>
      </c>
      <c r="AW389" s="11" t="s">
        <v>38</v>
      </c>
      <c r="AX389" s="11" t="s">
        <v>82</v>
      </c>
      <c r="AY389" s="144" t="s">
        <v>140</v>
      </c>
    </row>
    <row r="390" spans="2:51" s="11" customFormat="1">
      <c r="B390" s="142"/>
      <c r="D390" s="143" t="s">
        <v>146</v>
      </c>
      <c r="E390" s="144" t="s">
        <v>1</v>
      </c>
      <c r="F390" s="145" t="s">
        <v>848</v>
      </c>
      <c r="H390" s="146">
        <v>5.5</v>
      </c>
      <c r="I390" s="147"/>
      <c r="L390" s="142"/>
      <c r="M390" s="148"/>
      <c r="T390" s="149"/>
      <c r="AT390" s="144" t="s">
        <v>146</v>
      </c>
      <c r="AU390" s="144" t="s">
        <v>92</v>
      </c>
      <c r="AV390" s="11" t="s">
        <v>92</v>
      </c>
      <c r="AW390" s="11" t="s">
        <v>38</v>
      </c>
      <c r="AX390" s="11" t="s">
        <v>82</v>
      </c>
      <c r="AY390" s="144" t="s">
        <v>140</v>
      </c>
    </row>
    <row r="391" spans="2:51" s="11" customFormat="1">
      <c r="B391" s="142"/>
      <c r="D391" s="143" t="s">
        <v>146</v>
      </c>
      <c r="E391" s="144" t="s">
        <v>1</v>
      </c>
      <c r="F391" s="145" t="s">
        <v>849</v>
      </c>
      <c r="H391" s="146">
        <v>16.399999999999999</v>
      </c>
      <c r="I391" s="147"/>
      <c r="L391" s="142"/>
      <c r="M391" s="148"/>
      <c r="T391" s="149"/>
      <c r="AT391" s="144" t="s">
        <v>146</v>
      </c>
      <c r="AU391" s="144" t="s">
        <v>92</v>
      </c>
      <c r="AV391" s="11" t="s">
        <v>92</v>
      </c>
      <c r="AW391" s="11" t="s">
        <v>38</v>
      </c>
      <c r="AX391" s="11" t="s">
        <v>82</v>
      </c>
      <c r="AY391" s="144" t="s">
        <v>140</v>
      </c>
    </row>
    <row r="392" spans="2:51" s="11" customFormat="1">
      <c r="B392" s="142"/>
      <c r="D392" s="143" t="s">
        <v>146</v>
      </c>
      <c r="E392" s="144" t="s">
        <v>1</v>
      </c>
      <c r="F392" s="145" t="s">
        <v>850</v>
      </c>
      <c r="H392" s="146">
        <v>4.55</v>
      </c>
      <c r="I392" s="147"/>
      <c r="L392" s="142"/>
      <c r="M392" s="148"/>
      <c r="T392" s="149"/>
      <c r="AT392" s="144" t="s">
        <v>146</v>
      </c>
      <c r="AU392" s="144" t="s">
        <v>92</v>
      </c>
      <c r="AV392" s="11" t="s">
        <v>92</v>
      </c>
      <c r="AW392" s="11" t="s">
        <v>38</v>
      </c>
      <c r="AX392" s="11" t="s">
        <v>82</v>
      </c>
      <c r="AY392" s="144" t="s">
        <v>140</v>
      </c>
    </row>
    <row r="393" spans="2:51" s="11" customFormat="1">
      <c r="B393" s="142"/>
      <c r="D393" s="143" t="s">
        <v>146</v>
      </c>
      <c r="E393" s="144" t="s">
        <v>1</v>
      </c>
      <c r="F393" s="145" t="s">
        <v>851</v>
      </c>
      <c r="H393" s="146">
        <v>6.79</v>
      </c>
      <c r="I393" s="147"/>
      <c r="L393" s="142"/>
      <c r="M393" s="148"/>
      <c r="T393" s="149"/>
      <c r="AT393" s="144" t="s">
        <v>146</v>
      </c>
      <c r="AU393" s="144" t="s">
        <v>92</v>
      </c>
      <c r="AV393" s="11" t="s">
        <v>92</v>
      </c>
      <c r="AW393" s="11" t="s">
        <v>38</v>
      </c>
      <c r="AX393" s="11" t="s">
        <v>82</v>
      </c>
      <c r="AY393" s="144" t="s">
        <v>140</v>
      </c>
    </row>
    <row r="394" spans="2:51" s="11" customFormat="1">
      <c r="B394" s="142"/>
      <c r="D394" s="143" t="s">
        <v>146</v>
      </c>
      <c r="E394" s="144" t="s">
        <v>1</v>
      </c>
      <c r="F394" s="145" t="s">
        <v>852</v>
      </c>
      <c r="H394" s="146">
        <v>6.79</v>
      </c>
      <c r="I394" s="147"/>
      <c r="L394" s="142"/>
      <c r="M394" s="148"/>
      <c r="T394" s="149"/>
      <c r="AT394" s="144" t="s">
        <v>146</v>
      </c>
      <c r="AU394" s="144" t="s">
        <v>92</v>
      </c>
      <c r="AV394" s="11" t="s">
        <v>92</v>
      </c>
      <c r="AW394" s="11" t="s">
        <v>38</v>
      </c>
      <c r="AX394" s="11" t="s">
        <v>82</v>
      </c>
      <c r="AY394" s="144" t="s">
        <v>140</v>
      </c>
    </row>
    <row r="395" spans="2:51" s="11" customFormat="1">
      <c r="B395" s="142"/>
      <c r="D395" s="143" t="s">
        <v>146</v>
      </c>
      <c r="E395" s="144" t="s">
        <v>1</v>
      </c>
      <c r="F395" s="145" t="s">
        <v>853</v>
      </c>
      <c r="H395" s="146">
        <v>6.69</v>
      </c>
      <c r="I395" s="147"/>
      <c r="L395" s="142"/>
      <c r="M395" s="148"/>
      <c r="T395" s="149"/>
      <c r="AT395" s="144" t="s">
        <v>146</v>
      </c>
      <c r="AU395" s="144" t="s">
        <v>92</v>
      </c>
      <c r="AV395" s="11" t="s">
        <v>92</v>
      </c>
      <c r="AW395" s="11" t="s">
        <v>38</v>
      </c>
      <c r="AX395" s="11" t="s">
        <v>82</v>
      </c>
      <c r="AY395" s="144" t="s">
        <v>140</v>
      </c>
    </row>
    <row r="396" spans="2:51" s="11" customFormat="1">
      <c r="B396" s="142"/>
      <c r="D396" s="143" t="s">
        <v>146</v>
      </c>
      <c r="E396" s="144" t="s">
        <v>1</v>
      </c>
      <c r="F396" s="145" t="s">
        <v>854</v>
      </c>
      <c r="H396" s="146">
        <v>6.69</v>
      </c>
      <c r="I396" s="147"/>
      <c r="L396" s="142"/>
      <c r="M396" s="148"/>
      <c r="T396" s="149"/>
      <c r="AT396" s="144" t="s">
        <v>146</v>
      </c>
      <c r="AU396" s="144" t="s">
        <v>92</v>
      </c>
      <c r="AV396" s="11" t="s">
        <v>92</v>
      </c>
      <c r="AW396" s="11" t="s">
        <v>38</v>
      </c>
      <c r="AX396" s="11" t="s">
        <v>82</v>
      </c>
      <c r="AY396" s="144" t="s">
        <v>140</v>
      </c>
    </row>
    <row r="397" spans="2:51" s="11" customFormat="1">
      <c r="B397" s="142"/>
      <c r="D397" s="143" t="s">
        <v>146</v>
      </c>
      <c r="E397" s="144" t="s">
        <v>1</v>
      </c>
      <c r="F397" s="145" t="s">
        <v>855</v>
      </c>
      <c r="H397" s="146">
        <v>17.25</v>
      </c>
      <c r="I397" s="147"/>
      <c r="L397" s="142"/>
      <c r="M397" s="148"/>
      <c r="T397" s="149"/>
      <c r="AT397" s="144" t="s">
        <v>146</v>
      </c>
      <c r="AU397" s="144" t="s">
        <v>92</v>
      </c>
      <c r="AV397" s="11" t="s">
        <v>92</v>
      </c>
      <c r="AW397" s="11" t="s">
        <v>38</v>
      </c>
      <c r="AX397" s="11" t="s">
        <v>82</v>
      </c>
      <c r="AY397" s="144" t="s">
        <v>140</v>
      </c>
    </row>
    <row r="398" spans="2:51" s="11" customFormat="1">
      <c r="B398" s="142"/>
      <c r="D398" s="143" t="s">
        <v>146</v>
      </c>
      <c r="E398" s="144" t="s">
        <v>1</v>
      </c>
      <c r="F398" s="145" t="s">
        <v>856</v>
      </c>
      <c r="H398" s="146">
        <v>1.7</v>
      </c>
      <c r="I398" s="147"/>
      <c r="L398" s="142"/>
      <c r="M398" s="148"/>
      <c r="T398" s="149"/>
      <c r="AT398" s="144" t="s">
        <v>146</v>
      </c>
      <c r="AU398" s="144" t="s">
        <v>92</v>
      </c>
      <c r="AV398" s="11" t="s">
        <v>92</v>
      </c>
      <c r="AW398" s="11" t="s">
        <v>38</v>
      </c>
      <c r="AX398" s="11" t="s">
        <v>82</v>
      </c>
      <c r="AY398" s="144" t="s">
        <v>140</v>
      </c>
    </row>
    <row r="399" spans="2:51" s="11" customFormat="1">
      <c r="B399" s="142"/>
      <c r="D399" s="143" t="s">
        <v>146</v>
      </c>
      <c r="E399" s="144" t="s">
        <v>1</v>
      </c>
      <c r="F399" s="145" t="s">
        <v>857</v>
      </c>
      <c r="H399" s="146">
        <v>28.75</v>
      </c>
      <c r="I399" s="147"/>
      <c r="L399" s="142"/>
      <c r="M399" s="148"/>
      <c r="T399" s="149"/>
      <c r="AT399" s="144" t="s">
        <v>146</v>
      </c>
      <c r="AU399" s="144" t="s">
        <v>92</v>
      </c>
      <c r="AV399" s="11" t="s">
        <v>92</v>
      </c>
      <c r="AW399" s="11" t="s">
        <v>38</v>
      </c>
      <c r="AX399" s="11" t="s">
        <v>82</v>
      </c>
      <c r="AY399" s="144" t="s">
        <v>140</v>
      </c>
    </row>
    <row r="400" spans="2:51" s="11" customFormat="1">
      <c r="B400" s="142"/>
      <c r="D400" s="143" t="s">
        <v>146</v>
      </c>
      <c r="E400" s="144" t="s">
        <v>1</v>
      </c>
      <c r="F400" s="145" t="s">
        <v>858</v>
      </c>
      <c r="H400" s="146">
        <v>5.85</v>
      </c>
      <c r="I400" s="147"/>
      <c r="L400" s="142"/>
      <c r="M400" s="148"/>
      <c r="T400" s="149"/>
      <c r="AT400" s="144" t="s">
        <v>146</v>
      </c>
      <c r="AU400" s="144" t="s">
        <v>92</v>
      </c>
      <c r="AV400" s="11" t="s">
        <v>92</v>
      </c>
      <c r="AW400" s="11" t="s">
        <v>38</v>
      </c>
      <c r="AX400" s="11" t="s">
        <v>82</v>
      </c>
      <c r="AY400" s="144" t="s">
        <v>140</v>
      </c>
    </row>
    <row r="401" spans="2:65" s="11" customFormat="1">
      <c r="B401" s="142"/>
      <c r="D401" s="143" t="s">
        <v>146</v>
      </c>
      <c r="E401" s="144" t="s">
        <v>1</v>
      </c>
      <c r="F401" s="145" t="s">
        <v>859</v>
      </c>
      <c r="H401" s="146">
        <v>32.700000000000003</v>
      </c>
      <c r="I401" s="147"/>
      <c r="L401" s="142"/>
      <c r="M401" s="148"/>
      <c r="T401" s="149"/>
      <c r="AT401" s="144" t="s">
        <v>146</v>
      </c>
      <c r="AU401" s="144" t="s">
        <v>92</v>
      </c>
      <c r="AV401" s="11" t="s">
        <v>92</v>
      </c>
      <c r="AW401" s="11" t="s">
        <v>38</v>
      </c>
      <c r="AX401" s="11" t="s">
        <v>82</v>
      </c>
      <c r="AY401" s="144" t="s">
        <v>140</v>
      </c>
    </row>
    <row r="402" spans="2:65" s="11" customFormat="1">
      <c r="B402" s="142"/>
      <c r="D402" s="143" t="s">
        <v>146</v>
      </c>
      <c r="E402" s="144" t="s">
        <v>1</v>
      </c>
      <c r="F402" s="145" t="s">
        <v>860</v>
      </c>
      <c r="H402" s="146">
        <v>10.7</v>
      </c>
      <c r="I402" s="147"/>
      <c r="L402" s="142"/>
      <c r="M402" s="148"/>
      <c r="T402" s="149"/>
      <c r="AT402" s="144" t="s">
        <v>146</v>
      </c>
      <c r="AU402" s="144" t="s">
        <v>92</v>
      </c>
      <c r="AV402" s="11" t="s">
        <v>92</v>
      </c>
      <c r="AW402" s="11" t="s">
        <v>38</v>
      </c>
      <c r="AX402" s="11" t="s">
        <v>82</v>
      </c>
      <c r="AY402" s="144" t="s">
        <v>140</v>
      </c>
    </row>
    <row r="403" spans="2:65" s="11" customFormat="1">
      <c r="B403" s="142"/>
      <c r="D403" s="143" t="s">
        <v>146</v>
      </c>
      <c r="E403" s="144" t="s">
        <v>1</v>
      </c>
      <c r="F403" s="145" t="s">
        <v>861</v>
      </c>
      <c r="H403" s="146">
        <v>6.05</v>
      </c>
      <c r="I403" s="147"/>
      <c r="L403" s="142"/>
      <c r="M403" s="148"/>
      <c r="T403" s="149"/>
      <c r="AT403" s="144" t="s">
        <v>146</v>
      </c>
      <c r="AU403" s="144" t="s">
        <v>92</v>
      </c>
      <c r="AV403" s="11" t="s">
        <v>92</v>
      </c>
      <c r="AW403" s="11" t="s">
        <v>38</v>
      </c>
      <c r="AX403" s="11" t="s">
        <v>82</v>
      </c>
      <c r="AY403" s="144" t="s">
        <v>140</v>
      </c>
    </row>
    <row r="404" spans="2:65" s="11" customFormat="1">
      <c r="B404" s="142"/>
      <c r="D404" s="143" t="s">
        <v>146</v>
      </c>
      <c r="E404" s="144" t="s">
        <v>1</v>
      </c>
      <c r="F404" s="145" t="s">
        <v>862</v>
      </c>
      <c r="H404" s="146">
        <v>5</v>
      </c>
      <c r="I404" s="147"/>
      <c r="L404" s="142"/>
      <c r="M404" s="148"/>
      <c r="T404" s="149"/>
      <c r="AT404" s="144" t="s">
        <v>146</v>
      </c>
      <c r="AU404" s="144" t="s">
        <v>92</v>
      </c>
      <c r="AV404" s="11" t="s">
        <v>92</v>
      </c>
      <c r="AW404" s="11" t="s">
        <v>38</v>
      </c>
      <c r="AX404" s="11" t="s">
        <v>82</v>
      </c>
      <c r="AY404" s="144" t="s">
        <v>140</v>
      </c>
    </row>
    <row r="405" spans="2:65" s="11" customFormat="1">
      <c r="B405" s="142"/>
      <c r="D405" s="143" t="s">
        <v>146</v>
      </c>
      <c r="E405" s="144" t="s">
        <v>1</v>
      </c>
      <c r="F405" s="145" t="s">
        <v>863</v>
      </c>
      <c r="H405" s="146">
        <v>8.4</v>
      </c>
      <c r="I405" s="147"/>
      <c r="L405" s="142"/>
      <c r="M405" s="148"/>
      <c r="T405" s="149"/>
      <c r="AT405" s="144" t="s">
        <v>146</v>
      </c>
      <c r="AU405" s="144" t="s">
        <v>92</v>
      </c>
      <c r="AV405" s="11" t="s">
        <v>92</v>
      </c>
      <c r="AW405" s="11" t="s">
        <v>38</v>
      </c>
      <c r="AX405" s="11" t="s">
        <v>82</v>
      </c>
      <c r="AY405" s="144" t="s">
        <v>140</v>
      </c>
    </row>
    <row r="406" spans="2:65" s="11" customFormat="1">
      <c r="B406" s="142"/>
      <c r="D406" s="143" t="s">
        <v>146</v>
      </c>
      <c r="E406" s="144" t="s">
        <v>1</v>
      </c>
      <c r="F406" s="145" t="s">
        <v>864</v>
      </c>
      <c r="H406" s="146">
        <v>5.85</v>
      </c>
      <c r="I406" s="147"/>
      <c r="L406" s="142"/>
      <c r="M406" s="148"/>
      <c r="T406" s="149"/>
      <c r="AT406" s="144" t="s">
        <v>146</v>
      </c>
      <c r="AU406" s="144" t="s">
        <v>92</v>
      </c>
      <c r="AV406" s="11" t="s">
        <v>92</v>
      </c>
      <c r="AW406" s="11" t="s">
        <v>38</v>
      </c>
      <c r="AX406" s="11" t="s">
        <v>82</v>
      </c>
      <c r="AY406" s="144" t="s">
        <v>140</v>
      </c>
    </row>
    <row r="407" spans="2:65" s="11" customFormat="1">
      <c r="B407" s="142"/>
      <c r="D407" s="143" t="s">
        <v>146</v>
      </c>
      <c r="E407" s="144" t="s">
        <v>1</v>
      </c>
      <c r="F407" s="145" t="s">
        <v>865</v>
      </c>
      <c r="H407" s="146">
        <v>10.199999999999999</v>
      </c>
      <c r="I407" s="147"/>
      <c r="L407" s="142"/>
      <c r="M407" s="148"/>
      <c r="T407" s="149"/>
      <c r="AT407" s="144" t="s">
        <v>146</v>
      </c>
      <c r="AU407" s="144" t="s">
        <v>92</v>
      </c>
      <c r="AV407" s="11" t="s">
        <v>92</v>
      </c>
      <c r="AW407" s="11" t="s">
        <v>38</v>
      </c>
      <c r="AX407" s="11" t="s">
        <v>82</v>
      </c>
      <c r="AY407" s="144" t="s">
        <v>140</v>
      </c>
    </row>
    <row r="408" spans="2:65" s="14" customFormat="1">
      <c r="B408" s="167"/>
      <c r="D408" s="143" t="s">
        <v>146</v>
      </c>
      <c r="E408" s="168" t="s">
        <v>1</v>
      </c>
      <c r="F408" s="169" t="s">
        <v>287</v>
      </c>
      <c r="H408" s="170">
        <v>841.76</v>
      </c>
      <c r="I408" s="171"/>
      <c r="L408" s="167"/>
      <c r="M408" s="172"/>
      <c r="T408" s="173"/>
      <c r="AT408" s="168" t="s">
        <v>146</v>
      </c>
      <c r="AU408" s="168" t="s">
        <v>92</v>
      </c>
      <c r="AV408" s="14" t="s">
        <v>145</v>
      </c>
      <c r="AW408" s="14" t="s">
        <v>38</v>
      </c>
      <c r="AX408" s="14" t="s">
        <v>90</v>
      </c>
      <c r="AY408" s="168" t="s">
        <v>140</v>
      </c>
    </row>
    <row r="409" spans="2:65" s="1" customFormat="1" ht="16.5" customHeight="1">
      <c r="B409" s="33"/>
      <c r="C409" s="128" t="s">
        <v>211</v>
      </c>
      <c r="D409" s="128" t="s">
        <v>141</v>
      </c>
      <c r="E409" s="129" t="s">
        <v>866</v>
      </c>
      <c r="F409" s="130" t="s">
        <v>867</v>
      </c>
      <c r="G409" s="131" t="s">
        <v>818</v>
      </c>
      <c r="H409" s="132">
        <v>1</v>
      </c>
      <c r="I409" s="133"/>
      <c r="J409" s="134">
        <f>ROUND(I409*H409,2)</f>
        <v>0</v>
      </c>
      <c r="K409" s="135"/>
      <c r="L409" s="33"/>
      <c r="M409" s="136" t="s">
        <v>1</v>
      </c>
      <c r="N409" s="137" t="s">
        <v>47</v>
      </c>
      <c r="P409" s="138">
        <f>O409*H409</f>
        <v>0</v>
      </c>
      <c r="Q409" s="138">
        <v>1.925E-2</v>
      </c>
      <c r="R409" s="138">
        <f>Q409*H409</f>
        <v>1.925E-2</v>
      </c>
      <c r="S409" s="138">
        <v>0.02</v>
      </c>
      <c r="T409" s="139">
        <f>S409*H409</f>
        <v>0.02</v>
      </c>
      <c r="AR409" s="140" t="s">
        <v>145</v>
      </c>
      <c r="AT409" s="140" t="s">
        <v>141</v>
      </c>
      <c r="AU409" s="140" t="s">
        <v>92</v>
      </c>
      <c r="AY409" s="17" t="s">
        <v>140</v>
      </c>
      <c r="BE409" s="141">
        <f>IF(N409="základní",J409,0)</f>
        <v>0</v>
      </c>
      <c r="BF409" s="141">
        <f>IF(N409="snížená",J409,0)</f>
        <v>0</v>
      </c>
      <c r="BG409" s="141">
        <f>IF(N409="zákl. přenesená",J409,0)</f>
        <v>0</v>
      </c>
      <c r="BH409" s="141">
        <f>IF(N409="sníž. přenesená",J409,0)</f>
        <v>0</v>
      </c>
      <c r="BI409" s="141">
        <f>IF(N409="nulová",J409,0)</f>
        <v>0</v>
      </c>
      <c r="BJ409" s="17" t="s">
        <v>90</v>
      </c>
      <c r="BK409" s="141">
        <f>ROUND(I409*H409,2)</f>
        <v>0</v>
      </c>
      <c r="BL409" s="17" t="s">
        <v>145</v>
      </c>
      <c r="BM409" s="140" t="s">
        <v>868</v>
      </c>
    </row>
    <row r="410" spans="2:65" s="1" customFormat="1" ht="16.5" customHeight="1">
      <c r="B410" s="33"/>
      <c r="C410" s="128" t="s">
        <v>291</v>
      </c>
      <c r="D410" s="128" t="s">
        <v>141</v>
      </c>
      <c r="E410" s="129" t="s">
        <v>869</v>
      </c>
      <c r="F410" s="130" t="s">
        <v>870</v>
      </c>
      <c r="G410" s="131" t="s">
        <v>144</v>
      </c>
      <c r="H410" s="132">
        <v>1000</v>
      </c>
      <c r="I410" s="133"/>
      <c r="J410" s="134">
        <f>ROUND(I410*H410,2)</f>
        <v>0</v>
      </c>
      <c r="K410" s="135"/>
      <c r="L410" s="33"/>
      <c r="M410" s="136" t="s">
        <v>1</v>
      </c>
      <c r="N410" s="137" t="s">
        <v>47</v>
      </c>
      <c r="P410" s="138">
        <f>O410*H410</f>
        <v>0</v>
      </c>
      <c r="Q410" s="138">
        <v>2.2000000000000001E-4</v>
      </c>
      <c r="R410" s="138">
        <f>Q410*H410</f>
        <v>0.22</v>
      </c>
      <c r="S410" s="138">
        <v>2E-3</v>
      </c>
      <c r="T410" s="139">
        <f>S410*H410</f>
        <v>2</v>
      </c>
      <c r="AR410" s="140" t="s">
        <v>145</v>
      </c>
      <c r="AT410" s="140" t="s">
        <v>141</v>
      </c>
      <c r="AU410" s="140" t="s">
        <v>92</v>
      </c>
      <c r="AY410" s="17" t="s">
        <v>140</v>
      </c>
      <c r="BE410" s="141">
        <f>IF(N410="základní",J410,0)</f>
        <v>0</v>
      </c>
      <c r="BF410" s="141">
        <f>IF(N410="snížená",J410,0)</f>
        <v>0</v>
      </c>
      <c r="BG410" s="141">
        <f>IF(N410="zákl. přenesená",J410,0)</f>
        <v>0</v>
      </c>
      <c r="BH410" s="141">
        <f>IF(N410="sníž. přenesená",J410,0)</f>
        <v>0</v>
      </c>
      <c r="BI410" s="141">
        <f>IF(N410="nulová",J410,0)</f>
        <v>0</v>
      </c>
      <c r="BJ410" s="17" t="s">
        <v>90</v>
      </c>
      <c r="BK410" s="141">
        <f>ROUND(I410*H410,2)</f>
        <v>0</v>
      </c>
      <c r="BL410" s="17" t="s">
        <v>145</v>
      </c>
      <c r="BM410" s="140" t="s">
        <v>871</v>
      </c>
    </row>
    <row r="411" spans="2:65" s="11" customFormat="1">
      <c r="B411" s="142"/>
      <c r="D411" s="143" t="s">
        <v>146</v>
      </c>
      <c r="E411" s="144" t="s">
        <v>1</v>
      </c>
      <c r="F411" s="145" t="s">
        <v>872</v>
      </c>
      <c r="H411" s="146">
        <v>1000</v>
      </c>
      <c r="I411" s="147"/>
      <c r="L411" s="142"/>
      <c r="M411" s="148"/>
      <c r="T411" s="149"/>
      <c r="AT411" s="144" t="s">
        <v>146</v>
      </c>
      <c r="AU411" s="144" t="s">
        <v>92</v>
      </c>
      <c r="AV411" s="11" t="s">
        <v>92</v>
      </c>
      <c r="AW411" s="11" t="s">
        <v>38</v>
      </c>
      <c r="AX411" s="11" t="s">
        <v>90</v>
      </c>
      <c r="AY411" s="144" t="s">
        <v>140</v>
      </c>
    </row>
    <row r="412" spans="2:65" s="1" customFormat="1" ht="24.2" customHeight="1">
      <c r="B412" s="33"/>
      <c r="C412" s="128" t="s">
        <v>225</v>
      </c>
      <c r="D412" s="128" t="s">
        <v>141</v>
      </c>
      <c r="E412" s="129" t="s">
        <v>873</v>
      </c>
      <c r="F412" s="130" t="s">
        <v>874</v>
      </c>
      <c r="G412" s="131" t="s">
        <v>144</v>
      </c>
      <c r="H412" s="132">
        <v>454.7</v>
      </c>
      <c r="I412" s="133"/>
      <c r="J412" s="134">
        <f>ROUND(I412*H412,2)</f>
        <v>0</v>
      </c>
      <c r="K412" s="135"/>
      <c r="L412" s="33"/>
      <c r="M412" s="136" t="s">
        <v>1</v>
      </c>
      <c r="N412" s="137" t="s">
        <v>47</v>
      </c>
      <c r="P412" s="138">
        <f>O412*H412</f>
        <v>0</v>
      </c>
      <c r="Q412" s="138">
        <v>1.9290000000000002E-2</v>
      </c>
      <c r="R412" s="138">
        <f>Q412*H412</f>
        <v>8.7711630000000014</v>
      </c>
      <c r="S412" s="138">
        <v>0.02</v>
      </c>
      <c r="T412" s="139">
        <f>S412*H412</f>
        <v>9.0939999999999994</v>
      </c>
      <c r="AR412" s="140" t="s">
        <v>145</v>
      </c>
      <c r="AT412" s="140" t="s">
        <v>141</v>
      </c>
      <c r="AU412" s="140" t="s">
        <v>92</v>
      </c>
      <c r="AY412" s="17" t="s">
        <v>140</v>
      </c>
      <c r="BE412" s="141">
        <f>IF(N412="základní",J412,0)</f>
        <v>0</v>
      </c>
      <c r="BF412" s="141">
        <f>IF(N412="snížená",J412,0)</f>
        <v>0</v>
      </c>
      <c r="BG412" s="141">
        <f>IF(N412="zákl. přenesená",J412,0)</f>
        <v>0</v>
      </c>
      <c r="BH412" s="141">
        <f>IF(N412="sníž. přenesená",J412,0)</f>
        <v>0</v>
      </c>
      <c r="BI412" s="141">
        <f>IF(N412="nulová",J412,0)</f>
        <v>0</v>
      </c>
      <c r="BJ412" s="17" t="s">
        <v>90</v>
      </c>
      <c r="BK412" s="141">
        <f>ROUND(I412*H412,2)</f>
        <v>0</v>
      </c>
      <c r="BL412" s="17" t="s">
        <v>145</v>
      </c>
      <c r="BM412" s="140" t="s">
        <v>875</v>
      </c>
    </row>
    <row r="413" spans="2:65" s="12" customFormat="1">
      <c r="B413" s="153"/>
      <c r="D413" s="143" t="s">
        <v>146</v>
      </c>
      <c r="E413" s="154" t="s">
        <v>1</v>
      </c>
      <c r="F413" s="155" t="s">
        <v>876</v>
      </c>
      <c r="H413" s="154" t="s">
        <v>1</v>
      </c>
      <c r="I413" s="156"/>
      <c r="L413" s="153"/>
      <c r="M413" s="157"/>
      <c r="T413" s="158"/>
      <c r="AT413" s="154" t="s">
        <v>146</v>
      </c>
      <c r="AU413" s="154" t="s">
        <v>92</v>
      </c>
      <c r="AV413" s="12" t="s">
        <v>90</v>
      </c>
      <c r="AW413" s="12" t="s">
        <v>38</v>
      </c>
      <c r="AX413" s="12" t="s">
        <v>82</v>
      </c>
      <c r="AY413" s="154" t="s">
        <v>140</v>
      </c>
    </row>
    <row r="414" spans="2:65" s="12" customFormat="1">
      <c r="B414" s="153"/>
      <c r="D414" s="143" t="s">
        <v>146</v>
      </c>
      <c r="E414" s="154" t="s">
        <v>1</v>
      </c>
      <c r="F414" s="155" t="s">
        <v>696</v>
      </c>
      <c r="H414" s="154" t="s">
        <v>1</v>
      </c>
      <c r="I414" s="156"/>
      <c r="L414" s="153"/>
      <c r="M414" s="157"/>
      <c r="T414" s="158"/>
      <c r="AT414" s="154" t="s">
        <v>146</v>
      </c>
      <c r="AU414" s="154" t="s">
        <v>92</v>
      </c>
      <c r="AV414" s="12" t="s">
        <v>90</v>
      </c>
      <c r="AW414" s="12" t="s">
        <v>38</v>
      </c>
      <c r="AX414" s="12" t="s">
        <v>82</v>
      </c>
      <c r="AY414" s="154" t="s">
        <v>140</v>
      </c>
    </row>
    <row r="415" spans="2:65" s="11" customFormat="1">
      <c r="B415" s="142"/>
      <c r="D415" s="143" t="s">
        <v>146</v>
      </c>
      <c r="E415" s="144" t="s">
        <v>1</v>
      </c>
      <c r="F415" s="145" t="s">
        <v>877</v>
      </c>
      <c r="H415" s="146">
        <v>8.6999999999999993</v>
      </c>
      <c r="I415" s="147"/>
      <c r="L415" s="142"/>
      <c r="M415" s="148"/>
      <c r="T415" s="149"/>
      <c r="AT415" s="144" t="s">
        <v>146</v>
      </c>
      <c r="AU415" s="144" t="s">
        <v>92</v>
      </c>
      <c r="AV415" s="11" t="s">
        <v>92</v>
      </c>
      <c r="AW415" s="11" t="s">
        <v>38</v>
      </c>
      <c r="AX415" s="11" t="s">
        <v>82</v>
      </c>
      <c r="AY415" s="144" t="s">
        <v>140</v>
      </c>
    </row>
    <row r="416" spans="2:65" s="13" customFormat="1">
      <c r="B416" s="160"/>
      <c r="D416" s="143" t="s">
        <v>146</v>
      </c>
      <c r="E416" s="161" t="s">
        <v>1</v>
      </c>
      <c r="F416" s="162" t="s">
        <v>286</v>
      </c>
      <c r="H416" s="163">
        <v>8.6999999999999993</v>
      </c>
      <c r="I416" s="164"/>
      <c r="L416" s="160"/>
      <c r="M416" s="165"/>
      <c r="T416" s="166"/>
      <c r="AT416" s="161" t="s">
        <v>146</v>
      </c>
      <c r="AU416" s="161" t="s">
        <v>92</v>
      </c>
      <c r="AV416" s="13" t="s">
        <v>151</v>
      </c>
      <c r="AW416" s="13" t="s">
        <v>38</v>
      </c>
      <c r="AX416" s="13" t="s">
        <v>82</v>
      </c>
      <c r="AY416" s="161" t="s">
        <v>140</v>
      </c>
    </row>
    <row r="417" spans="2:51" s="12" customFormat="1">
      <c r="B417" s="153"/>
      <c r="D417" s="143" t="s">
        <v>146</v>
      </c>
      <c r="E417" s="154" t="s">
        <v>1</v>
      </c>
      <c r="F417" s="155" t="s">
        <v>711</v>
      </c>
      <c r="H417" s="154" t="s">
        <v>1</v>
      </c>
      <c r="I417" s="156"/>
      <c r="L417" s="153"/>
      <c r="M417" s="157"/>
      <c r="T417" s="158"/>
      <c r="AT417" s="154" t="s">
        <v>146</v>
      </c>
      <c r="AU417" s="154" t="s">
        <v>92</v>
      </c>
      <c r="AV417" s="12" t="s">
        <v>90</v>
      </c>
      <c r="AW417" s="12" t="s">
        <v>38</v>
      </c>
      <c r="AX417" s="12" t="s">
        <v>82</v>
      </c>
      <c r="AY417" s="154" t="s">
        <v>140</v>
      </c>
    </row>
    <row r="418" spans="2:51" s="11" customFormat="1">
      <c r="B418" s="142"/>
      <c r="D418" s="143" t="s">
        <v>146</v>
      </c>
      <c r="E418" s="144" t="s">
        <v>1</v>
      </c>
      <c r="F418" s="145" t="s">
        <v>878</v>
      </c>
      <c r="H418" s="146">
        <v>18.48</v>
      </c>
      <c r="I418" s="147"/>
      <c r="L418" s="142"/>
      <c r="M418" s="148"/>
      <c r="T418" s="149"/>
      <c r="AT418" s="144" t="s">
        <v>146</v>
      </c>
      <c r="AU418" s="144" t="s">
        <v>92</v>
      </c>
      <c r="AV418" s="11" t="s">
        <v>92</v>
      </c>
      <c r="AW418" s="11" t="s">
        <v>38</v>
      </c>
      <c r="AX418" s="11" t="s">
        <v>82</v>
      </c>
      <c r="AY418" s="144" t="s">
        <v>140</v>
      </c>
    </row>
    <row r="419" spans="2:51" s="11" customFormat="1" ht="22.5">
      <c r="B419" s="142"/>
      <c r="D419" s="143" t="s">
        <v>146</v>
      </c>
      <c r="E419" s="144" t="s">
        <v>1</v>
      </c>
      <c r="F419" s="145" t="s">
        <v>879</v>
      </c>
      <c r="H419" s="146">
        <v>26.875</v>
      </c>
      <c r="I419" s="147"/>
      <c r="L419" s="142"/>
      <c r="M419" s="148"/>
      <c r="T419" s="149"/>
      <c r="AT419" s="144" t="s">
        <v>146</v>
      </c>
      <c r="AU419" s="144" t="s">
        <v>92</v>
      </c>
      <c r="AV419" s="11" t="s">
        <v>92</v>
      </c>
      <c r="AW419" s="11" t="s">
        <v>38</v>
      </c>
      <c r="AX419" s="11" t="s">
        <v>82</v>
      </c>
      <c r="AY419" s="144" t="s">
        <v>140</v>
      </c>
    </row>
    <row r="420" spans="2:51" s="11" customFormat="1">
      <c r="B420" s="142"/>
      <c r="D420" s="143" t="s">
        <v>146</v>
      </c>
      <c r="E420" s="144" t="s">
        <v>1</v>
      </c>
      <c r="F420" s="145" t="s">
        <v>880</v>
      </c>
      <c r="H420" s="146">
        <v>3.3330000000000002</v>
      </c>
      <c r="I420" s="147"/>
      <c r="L420" s="142"/>
      <c r="M420" s="148"/>
      <c r="T420" s="149"/>
      <c r="AT420" s="144" t="s">
        <v>146</v>
      </c>
      <c r="AU420" s="144" t="s">
        <v>92</v>
      </c>
      <c r="AV420" s="11" t="s">
        <v>92</v>
      </c>
      <c r="AW420" s="11" t="s">
        <v>38</v>
      </c>
      <c r="AX420" s="11" t="s">
        <v>82</v>
      </c>
      <c r="AY420" s="144" t="s">
        <v>140</v>
      </c>
    </row>
    <row r="421" spans="2:51" s="11" customFormat="1">
      <c r="B421" s="142"/>
      <c r="D421" s="143" t="s">
        <v>146</v>
      </c>
      <c r="E421" s="144" t="s">
        <v>1</v>
      </c>
      <c r="F421" s="145" t="s">
        <v>881</v>
      </c>
      <c r="H421" s="146">
        <v>13.5</v>
      </c>
      <c r="I421" s="147"/>
      <c r="L421" s="142"/>
      <c r="M421" s="148"/>
      <c r="T421" s="149"/>
      <c r="AT421" s="144" t="s">
        <v>146</v>
      </c>
      <c r="AU421" s="144" t="s">
        <v>92</v>
      </c>
      <c r="AV421" s="11" t="s">
        <v>92</v>
      </c>
      <c r="AW421" s="11" t="s">
        <v>38</v>
      </c>
      <c r="AX421" s="11" t="s">
        <v>82</v>
      </c>
      <c r="AY421" s="144" t="s">
        <v>140</v>
      </c>
    </row>
    <row r="422" spans="2:51" s="11" customFormat="1">
      <c r="B422" s="142"/>
      <c r="D422" s="143" t="s">
        <v>146</v>
      </c>
      <c r="E422" s="144" t="s">
        <v>1</v>
      </c>
      <c r="F422" s="145" t="s">
        <v>882</v>
      </c>
      <c r="H422" s="146">
        <v>11.813000000000001</v>
      </c>
      <c r="I422" s="147"/>
      <c r="L422" s="142"/>
      <c r="M422" s="148"/>
      <c r="T422" s="149"/>
      <c r="AT422" s="144" t="s">
        <v>146</v>
      </c>
      <c r="AU422" s="144" t="s">
        <v>92</v>
      </c>
      <c r="AV422" s="11" t="s">
        <v>92</v>
      </c>
      <c r="AW422" s="11" t="s">
        <v>38</v>
      </c>
      <c r="AX422" s="11" t="s">
        <v>82</v>
      </c>
      <c r="AY422" s="144" t="s">
        <v>140</v>
      </c>
    </row>
    <row r="423" spans="2:51" s="11" customFormat="1">
      <c r="B423" s="142"/>
      <c r="D423" s="143" t="s">
        <v>146</v>
      </c>
      <c r="E423" s="144" t="s">
        <v>1</v>
      </c>
      <c r="F423" s="145" t="s">
        <v>883</v>
      </c>
      <c r="H423" s="146">
        <v>12.21</v>
      </c>
      <c r="I423" s="147"/>
      <c r="L423" s="142"/>
      <c r="M423" s="148"/>
      <c r="T423" s="149"/>
      <c r="AT423" s="144" t="s">
        <v>146</v>
      </c>
      <c r="AU423" s="144" t="s">
        <v>92</v>
      </c>
      <c r="AV423" s="11" t="s">
        <v>92</v>
      </c>
      <c r="AW423" s="11" t="s">
        <v>38</v>
      </c>
      <c r="AX423" s="11" t="s">
        <v>82</v>
      </c>
      <c r="AY423" s="144" t="s">
        <v>140</v>
      </c>
    </row>
    <row r="424" spans="2:51" s="11" customFormat="1">
      <c r="B424" s="142"/>
      <c r="D424" s="143" t="s">
        <v>146</v>
      </c>
      <c r="E424" s="144" t="s">
        <v>1</v>
      </c>
      <c r="F424" s="145" t="s">
        <v>884</v>
      </c>
      <c r="H424" s="146">
        <v>6.6</v>
      </c>
      <c r="I424" s="147"/>
      <c r="L424" s="142"/>
      <c r="M424" s="148"/>
      <c r="T424" s="149"/>
      <c r="AT424" s="144" t="s">
        <v>146</v>
      </c>
      <c r="AU424" s="144" t="s">
        <v>92</v>
      </c>
      <c r="AV424" s="11" t="s">
        <v>92</v>
      </c>
      <c r="AW424" s="11" t="s">
        <v>38</v>
      </c>
      <c r="AX424" s="11" t="s">
        <v>82</v>
      </c>
      <c r="AY424" s="144" t="s">
        <v>140</v>
      </c>
    </row>
    <row r="425" spans="2:51" s="11" customFormat="1">
      <c r="B425" s="142"/>
      <c r="D425" s="143" t="s">
        <v>146</v>
      </c>
      <c r="E425" s="144" t="s">
        <v>1</v>
      </c>
      <c r="F425" s="145" t="s">
        <v>885</v>
      </c>
      <c r="H425" s="146">
        <v>2.5649999999999999</v>
      </c>
      <c r="I425" s="147"/>
      <c r="L425" s="142"/>
      <c r="M425" s="148"/>
      <c r="T425" s="149"/>
      <c r="AT425" s="144" t="s">
        <v>146</v>
      </c>
      <c r="AU425" s="144" t="s">
        <v>92</v>
      </c>
      <c r="AV425" s="11" t="s">
        <v>92</v>
      </c>
      <c r="AW425" s="11" t="s">
        <v>38</v>
      </c>
      <c r="AX425" s="11" t="s">
        <v>82</v>
      </c>
      <c r="AY425" s="144" t="s">
        <v>140</v>
      </c>
    </row>
    <row r="426" spans="2:51" s="11" customFormat="1">
      <c r="B426" s="142"/>
      <c r="D426" s="143" t="s">
        <v>146</v>
      </c>
      <c r="E426" s="144" t="s">
        <v>1</v>
      </c>
      <c r="F426" s="145" t="s">
        <v>886</v>
      </c>
      <c r="H426" s="146">
        <v>2.16</v>
      </c>
      <c r="I426" s="147"/>
      <c r="L426" s="142"/>
      <c r="M426" s="148"/>
      <c r="T426" s="149"/>
      <c r="AT426" s="144" t="s">
        <v>146</v>
      </c>
      <c r="AU426" s="144" t="s">
        <v>92</v>
      </c>
      <c r="AV426" s="11" t="s">
        <v>92</v>
      </c>
      <c r="AW426" s="11" t="s">
        <v>38</v>
      </c>
      <c r="AX426" s="11" t="s">
        <v>82</v>
      </c>
      <c r="AY426" s="144" t="s">
        <v>140</v>
      </c>
    </row>
    <row r="427" spans="2:51" s="11" customFormat="1">
      <c r="B427" s="142"/>
      <c r="D427" s="143" t="s">
        <v>146</v>
      </c>
      <c r="E427" s="144" t="s">
        <v>1</v>
      </c>
      <c r="F427" s="145" t="s">
        <v>887</v>
      </c>
      <c r="H427" s="146">
        <v>2.6880000000000002</v>
      </c>
      <c r="I427" s="147"/>
      <c r="L427" s="142"/>
      <c r="M427" s="148"/>
      <c r="T427" s="149"/>
      <c r="AT427" s="144" t="s">
        <v>146</v>
      </c>
      <c r="AU427" s="144" t="s">
        <v>92</v>
      </c>
      <c r="AV427" s="11" t="s">
        <v>92</v>
      </c>
      <c r="AW427" s="11" t="s">
        <v>38</v>
      </c>
      <c r="AX427" s="11" t="s">
        <v>82</v>
      </c>
      <c r="AY427" s="144" t="s">
        <v>140</v>
      </c>
    </row>
    <row r="428" spans="2:51" s="11" customFormat="1">
      <c r="B428" s="142"/>
      <c r="D428" s="143" t="s">
        <v>146</v>
      </c>
      <c r="E428" s="144" t="s">
        <v>1</v>
      </c>
      <c r="F428" s="145" t="s">
        <v>888</v>
      </c>
      <c r="H428" s="146">
        <v>2.415</v>
      </c>
      <c r="I428" s="147"/>
      <c r="L428" s="142"/>
      <c r="M428" s="148"/>
      <c r="T428" s="149"/>
      <c r="AT428" s="144" t="s">
        <v>146</v>
      </c>
      <c r="AU428" s="144" t="s">
        <v>92</v>
      </c>
      <c r="AV428" s="11" t="s">
        <v>92</v>
      </c>
      <c r="AW428" s="11" t="s">
        <v>38</v>
      </c>
      <c r="AX428" s="11" t="s">
        <v>82</v>
      </c>
      <c r="AY428" s="144" t="s">
        <v>140</v>
      </c>
    </row>
    <row r="429" spans="2:51" s="11" customFormat="1">
      <c r="B429" s="142"/>
      <c r="D429" s="143" t="s">
        <v>146</v>
      </c>
      <c r="E429" s="144" t="s">
        <v>1</v>
      </c>
      <c r="F429" s="145" t="s">
        <v>889</v>
      </c>
      <c r="H429" s="146">
        <v>0.42799999999999999</v>
      </c>
      <c r="I429" s="147"/>
      <c r="L429" s="142"/>
      <c r="M429" s="148"/>
      <c r="T429" s="149"/>
      <c r="AT429" s="144" t="s">
        <v>146</v>
      </c>
      <c r="AU429" s="144" t="s">
        <v>92</v>
      </c>
      <c r="AV429" s="11" t="s">
        <v>92</v>
      </c>
      <c r="AW429" s="11" t="s">
        <v>38</v>
      </c>
      <c r="AX429" s="11" t="s">
        <v>82</v>
      </c>
      <c r="AY429" s="144" t="s">
        <v>140</v>
      </c>
    </row>
    <row r="430" spans="2:51" s="11" customFormat="1">
      <c r="B430" s="142"/>
      <c r="D430" s="143" t="s">
        <v>146</v>
      </c>
      <c r="E430" s="144" t="s">
        <v>1</v>
      </c>
      <c r="F430" s="145" t="s">
        <v>890</v>
      </c>
      <c r="H430" s="146">
        <v>0.44</v>
      </c>
      <c r="I430" s="147"/>
      <c r="L430" s="142"/>
      <c r="M430" s="148"/>
      <c r="T430" s="149"/>
      <c r="AT430" s="144" t="s">
        <v>146</v>
      </c>
      <c r="AU430" s="144" t="s">
        <v>92</v>
      </c>
      <c r="AV430" s="11" t="s">
        <v>92</v>
      </c>
      <c r="AW430" s="11" t="s">
        <v>38</v>
      </c>
      <c r="AX430" s="11" t="s">
        <v>82</v>
      </c>
      <c r="AY430" s="144" t="s">
        <v>140</v>
      </c>
    </row>
    <row r="431" spans="2:51" s="11" customFormat="1">
      <c r="B431" s="142"/>
      <c r="D431" s="143" t="s">
        <v>146</v>
      </c>
      <c r="E431" s="144" t="s">
        <v>1</v>
      </c>
      <c r="F431" s="145" t="s">
        <v>891</v>
      </c>
      <c r="H431" s="146">
        <v>7.875</v>
      </c>
      <c r="I431" s="147"/>
      <c r="L431" s="142"/>
      <c r="M431" s="148"/>
      <c r="T431" s="149"/>
      <c r="AT431" s="144" t="s">
        <v>146</v>
      </c>
      <c r="AU431" s="144" t="s">
        <v>92</v>
      </c>
      <c r="AV431" s="11" t="s">
        <v>92</v>
      </c>
      <c r="AW431" s="11" t="s">
        <v>38</v>
      </c>
      <c r="AX431" s="11" t="s">
        <v>82</v>
      </c>
      <c r="AY431" s="144" t="s">
        <v>140</v>
      </c>
    </row>
    <row r="432" spans="2:51" s="11" customFormat="1">
      <c r="B432" s="142"/>
      <c r="D432" s="143" t="s">
        <v>146</v>
      </c>
      <c r="E432" s="144" t="s">
        <v>1</v>
      </c>
      <c r="F432" s="145" t="s">
        <v>892</v>
      </c>
      <c r="H432" s="146">
        <v>5.6150000000000002</v>
      </c>
      <c r="I432" s="147"/>
      <c r="L432" s="142"/>
      <c r="M432" s="148"/>
      <c r="T432" s="149"/>
      <c r="AT432" s="144" t="s">
        <v>146</v>
      </c>
      <c r="AU432" s="144" t="s">
        <v>92</v>
      </c>
      <c r="AV432" s="11" t="s">
        <v>92</v>
      </c>
      <c r="AW432" s="11" t="s">
        <v>38</v>
      </c>
      <c r="AX432" s="11" t="s">
        <v>82</v>
      </c>
      <c r="AY432" s="144" t="s">
        <v>140</v>
      </c>
    </row>
    <row r="433" spans="2:51" s="11" customFormat="1">
      <c r="B433" s="142"/>
      <c r="D433" s="143" t="s">
        <v>146</v>
      </c>
      <c r="E433" s="144" t="s">
        <v>1</v>
      </c>
      <c r="F433" s="145" t="s">
        <v>893</v>
      </c>
      <c r="H433" s="146">
        <v>5.6150000000000002</v>
      </c>
      <c r="I433" s="147"/>
      <c r="L433" s="142"/>
      <c r="M433" s="148"/>
      <c r="T433" s="149"/>
      <c r="AT433" s="144" t="s">
        <v>146</v>
      </c>
      <c r="AU433" s="144" t="s">
        <v>92</v>
      </c>
      <c r="AV433" s="11" t="s">
        <v>92</v>
      </c>
      <c r="AW433" s="11" t="s">
        <v>38</v>
      </c>
      <c r="AX433" s="11" t="s">
        <v>82</v>
      </c>
      <c r="AY433" s="144" t="s">
        <v>140</v>
      </c>
    </row>
    <row r="434" spans="2:51" s="11" customFormat="1">
      <c r="B434" s="142"/>
      <c r="D434" s="143" t="s">
        <v>146</v>
      </c>
      <c r="E434" s="144" t="s">
        <v>1</v>
      </c>
      <c r="F434" s="145" t="s">
        <v>894</v>
      </c>
      <c r="H434" s="146">
        <v>4.8499999999999996</v>
      </c>
      <c r="I434" s="147"/>
      <c r="L434" s="142"/>
      <c r="M434" s="148"/>
      <c r="T434" s="149"/>
      <c r="AT434" s="144" t="s">
        <v>146</v>
      </c>
      <c r="AU434" s="144" t="s">
        <v>92</v>
      </c>
      <c r="AV434" s="11" t="s">
        <v>92</v>
      </c>
      <c r="AW434" s="11" t="s">
        <v>38</v>
      </c>
      <c r="AX434" s="11" t="s">
        <v>82</v>
      </c>
      <c r="AY434" s="144" t="s">
        <v>140</v>
      </c>
    </row>
    <row r="435" spans="2:51" s="11" customFormat="1">
      <c r="B435" s="142"/>
      <c r="D435" s="143" t="s">
        <v>146</v>
      </c>
      <c r="E435" s="144" t="s">
        <v>1</v>
      </c>
      <c r="F435" s="145" t="s">
        <v>895</v>
      </c>
      <c r="H435" s="146">
        <v>5.7</v>
      </c>
      <c r="I435" s="147"/>
      <c r="L435" s="142"/>
      <c r="M435" s="148"/>
      <c r="T435" s="149"/>
      <c r="AT435" s="144" t="s">
        <v>146</v>
      </c>
      <c r="AU435" s="144" t="s">
        <v>92</v>
      </c>
      <c r="AV435" s="11" t="s">
        <v>92</v>
      </c>
      <c r="AW435" s="11" t="s">
        <v>38</v>
      </c>
      <c r="AX435" s="11" t="s">
        <v>82</v>
      </c>
      <c r="AY435" s="144" t="s">
        <v>140</v>
      </c>
    </row>
    <row r="436" spans="2:51" s="11" customFormat="1">
      <c r="B436" s="142"/>
      <c r="D436" s="143" t="s">
        <v>146</v>
      </c>
      <c r="E436" s="144" t="s">
        <v>1</v>
      </c>
      <c r="F436" s="145" t="s">
        <v>896</v>
      </c>
      <c r="H436" s="146">
        <v>0.60499999999999998</v>
      </c>
      <c r="I436" s="147"/>
      <c r="L436" s="142"/>
      <c r="M436" s="148"/>
      <c r="T436" s="149"/>
      <c r="AT436" s="144" t="s">
        <v>146</v>
      </c>
      <c r="AU436" s="144" t="s">
        <v>92</v>
      </c>
      <c r="AV436" s="11" t="s">
        <v>92</v>
      </c>
      <c r="AW436" s="11" t="s">
        <v>38</v>
      </c>
      <c r="AX436" s="11" t="s">
        <v>82</v>
      </c>
      <c r="AY436" s="144" t="s">
        <v>140</v>
      </c>
    </row>
    <row r="437" spans="2:51" s="11" customFormat="1">
      <c r="B437" s="142"/>
      <c r="D437" s="143" t="s">
        <v>146</v>
      </c>
      <c r="E437" s="144" t="s">
        <v>1</v>
      </c>
      <c r="F437" s="145" t="s">
        <v>897</v>
      </c>
      <c r="H437" s="146">
        <v>6.3079999999999998</v>
      </c>
      <c r="I437" s="147"/>
      <c r="L437" s="142"/>
      <c r="M437" s="148"/>
      <c r="T437" s="149"/>
      <c r="AT437" s="144" t="s">
        <v>146</v>
      </c>
      <c r="AU437" s="144" t="s">
        <v>92</v>
      </c>
      <c r="AV437" s="11" t="s">
        <v>92</v>
      </c>
      <c r="AW437" s="11" t="s">
        <v>38</v>
      </c>
      <c r="AX437" s="11" t="s">
        <v>82</v>
      </c>
      <c r="AY437" s="144" t="s">
        <v>140</v>
      </c>
    </row>
    <row r="438" spans="2:51" s="11" customFormat="1">
      <c r="B438" s="142"/>
      <c r="D438" s="143" t="s">
        <v>146</v>
      </c>
      <c r="E438" s="144" t="s">
        <v>1</v>
      </c>
      <c r="F438" s="145" t="s">
        <v>898</v>
      </c>
      <c r="H438" s="146">
        <v>0.9</v>
      </c>
      <c r="I438" s="147"/>
      <c r="L438" s="142"/>
      <c r="M438" s="148"/>
      <c r="T438" s="149"/>
      <c r="AT438" s="144" t="s">
        <v>146</v>
      </c>
      <c r="AU438" s="144" t="s">
        <v>92</v>
      </c>
      <c r="AV438" s="11" t="s">
        <v>92</v>
      </c>
      <c r="AW438" s="11" t="s">
        <v>38</v>
      </c>
      <c r="AX438" s="11" t="s">
        <v>82</v>
      </c>
      <c r="AY438" s="144" t="s">
        <v>140</v>
      </c>
    </row>
    <row r="439" spans="2:51" s="11" customFormat="1">
      <c r="B439" s="142"/>
      <c r="D439" s="143" t="s">
        <v>146</v>
      </c>
      <c r="E439" s="144" t="s">
        <v>1</v>
      </c>
      <c r="F439" s="145" t="s">
        <v>899</v>
      </c>
      <c r="H439" s="146">
        <v>3.375</v>
      </c>
      <c r="I439" s="147"/>
      <c r="L439" s="142"/>
      <c r="M439" s="148"/>
      <c r="T439" s="149"/>
      <c r="AT439" s="144" t="s">
        <v>146</v>
      </c>
      <c r="AU439" s="144" t="s">
        <v>92</v>
      </c>
      <c r="AV439" s="11" t="s">
        <v>92</v>
      </c>
      <c r="AW439" s="11" t="s">
        <v>38</v>
      </c>
      <c r="AX439" s="11" t="s">
        <v>82</v>
      </c>
      <c r="AY439" s="144" t="s">
        <v>140</v>
      </c>
    </row>
    <row r="440" spans="2:51" s="11" customFormat="1">
      <c r="B440" s="142"/>
      <c r="D440" s="143" t="s">
        <v>146</v>
      </c>
      <c r="E440" s="144" t="s">
        <v>1</v>
      </c>
      <c r="F440" s="145" t="s">
        <v>900</v>
      </c>
      <c r="H440" s="146">
        <v>1.425</v>
      </c>
      <c r="I440" s="147"/>
      <c r="L440" s="142"/>
      <c r="M440" s="148"/>
      <c r="T440" s="149"/>
      <c r="AT440" s="144" t="s">
        <v>146</v>
      </c>
      <c r="AU440" s="144" t="s">
        <v>92</v>
      </c>
      <c r="AV440" s="11" t="s">
        <v>92</v>
      </c>
      <c r="AW440" s="11" t="s">
        <v>38</v>
      </c>
      <c r="AX440" s="11" t="s">
        <v>82</v>
      </c>
      <c r="AY440" s="144" t="s">
        <v>140</v>
      </c>
    </row>
    <row r="441" spans="2:51" s="11" customFormat="1">
      <c r="B441" s="142"/>
      <c r="D441" s="143" t="s">
        <v>146</v>
      </c>
      <c r="E441" s="144" t="s">
        <v>1</v>
      </c>
      <c r="F441" s="145" t="s">
        <v>901</v>
      </c>
      <c r="H441" s="146">
        <v>18.562999999999999</v>
      </c>
      <c r="I441" s="147"/>
      <c r="L441" s="142"/>
      <c r="M441" s="148"/>
      <c r="T441" s="149"/>
      <c r="AT441" s="144" t="s">
        <v>146</v>
      </c>
      <c r="AU441" s="144" t="s">
        <v>92</v>
      </c>
      <c r="AV441" s="11" t="s">
        <v>92</v>
      </c>
      <c r="AW441" s="11" t="s">
        <v>38</v>
      </c>
      <c r="AX441" s="11" t="s">
        <v>82</v>
      </c>
      <c r="AY441" s="144" t="s">
        <v>140</v>
      </c>
    </row>
    <row r="442" spans="2:51" s="13" customFormat="1">
      <c r="B442" s="160"/>
      <c r="D442" s="143" t="s">
        <v>146</v>
      </c>
      <c r="E442" s="161" t="s">
        <v>1</v>
      </c>
      <c r="F442" s="162" t="s">
        <v>286</v>
      </c>
      <c r="H442" s="163">
        <v>164.33799999999997</v>
      </c>
      <c r="I442" s="164"/>
      <c r="L442" s="160"/>
      <c r="M442" s="165"/>
      <c r="T442" s="166"/>
      <c r="AT442" s="161" t="s">
        <v>146</v>
      </c>
      <c r="AU442" s="161" t="s">
        <v>92</v>
      </c>
      <c r="AV442" s="13" t="s">
        <v>151</v>
      </c>
      <c r="AW442" s="13" t="s">
        <v>38</v>
      </c>
      <c r="AX442" s="13" t="s">
        <v>82</v>
      </c>
      <c r="AY442" s="161" t="s">
        <v>140</v>
      </c>
    </row>
    <row r="443" spans="2:51" s="12" customFormat="1">
      <c r="B443" s="153"/>
      <c r="D443" s="143" t="s">
        <v>146</v>
      </c>
      <c r="E443" s="154" t="s">
        <v>1</v>
      </c>
      <c r="F443" s="155" t="s">
        <v>902</v>
      </c>
      <c r="H443" s="154" t="s">
        <v>1</v>
      </c>
      <c r="I443" s="156"/>
      <c r="L443" s="153"/>
      <c r="M443" s="157"/>
      <c r="T443" s="158"/>
      <c r="AT443" s="154" t="s">
        <v>146</v>
      </c>
      <c r="AU443" s="154" t="s">
        <v>92</v>
      </c>
      <c r="AV443" s="12" t="s">
        <v>90</v>
      </c>
      <c r="AW443" s="12" t="s">
        <v>38</v>
      </c>
      <c r="AX443" s="12" t="s">
        <v>82</v>
      </c>
      <c r="AY443" s="154" t="s">
        <v>140</v>
      </c>
    </row>
    <row r="444" spans="2:51" s="11" customFormat="1">
      <c r="B444" s="142"/>
      <c r="D444" s="143" t="s">
        <v>146</v>
      </c>
      <c r="E444" s="144" t="s">
        <v>1</v>
      </c>
      <c r="F444" s="145" t="s">
        <v>903</v>
      </c>
      <c r="H444" s="146">
        <v>24.51</v>
      </c>
      <c r="I444" s="147"/>
      <c r="L444" s="142"/>
      <c r="M444" s="148"/>
      <c r="T444" s="149"/>
      <c r="AT444" s="144" t="s">
        <v>146</v>
      </c>
      <c r="AU444" s="144" t="s">
        <v>92</v>
      </c>
      <c r="AV444" s="11" t="s">
        <v>92</v>
      </c>
      <c r="AW444" s="11" t="s">
        <v>38</v>
      </c>
      <c r="AX444" s="11" t="s">
        <v>82</v>
      </c>
      <c r="AY444" s="144" t="s">
        <v>140</v>
      </c>
    </row>
    <row r="445" spans="2:51" s="11" customFormat="1">
      <c r="B445" s="142"/>
      <c r="D445" s="143" t="s">
        <v>146</v>
      </c>
      <c r="E445" s="144" t="s">
        <v>1</v>
      </c>
      <c r="F445" s="145" t="s">
        <v>904</v>
      </c>
      <c r="H445" s="146">
        <v>19.25</v>
      </c>
      <c r="I445" s="147"/>
      <c r="L445" s="142"/>
      <c r="M445" s="148"/>
      <c r="T445" s="149"/>
      <c r="AT445" s="144" t="s">
        <v>146</v>
      </c>
      <c r="AU445" s="144" t="s">
        <v>92</v>
      </c>
      <c r="AV445" s="11" t="s">
        <v>92</v>
      </c>
      <c r="AW445" s="11" t="s">
        <v>38</v>
      </c>
      <c r="AX445" s="11" t="s">
        <v>82</v>
      </c>
      <c r="AY445" s="144" t="s">
        <v>140</v>
      </c>
    </row>
    <row r="446" spans="2:51" s="11" customFormat="1">
      <c r="B446" s="142"/>
      <c r="D446" s="143" t="s">
        <v>146</v>
      </c>
      <c r="E446" s="144" t="s">
        <v>1</v>
      </c>
      <c r="F446" s="145" t="s">
        <v>905</v>
      </c>
      <c r="H446" s="146">
        <v>11</v>
      </c>
      <c r="I446" s="147"/>
      <c r="L446" s="142"/>
      <c r="M446" s="148"/>
      <c r="T446" s="149"/>
      <c r="AT446" s="144" t="s">
        <v>146</v>
      </c>
      <c r="AU446" s="144" t="s">
        <v>92</v>
      </c>
      <c r="AV446" s="11" t="s">
        <v>92</v>
      </c>
      <c r="AW446" s="11" t="s">
        <v>38</v>
      </c>
      <c r="AX446" s="11" t="s">
        <v>82</v>
      </c>
      <c r="AY446" s="144" t="s">
        <v>140</v>
      </c>
    </row>
    <row r="447" spans="2:51" s="11" customFormat="1">
      <c r="B447" s="142"/>
      <c r="D447" s="143" t="s">
        <v>146</v>
      </c>
      <c r="E447" s="144" t="s">
        <v>1</v>
      </c>
      <c r="F447" s="145" t="s">
        <v>881</v>
      </c>
      <c r="H447" s="146">
        <v>13.5</v>
      </c>
      <c r="I447" s="147"/>
      <c r="L447" s="142"/>
      <c r="M447" s="148"/>
      <c r="T447" s="149"/>
      <c r="AT447" s="144" t="s">
        <v>146</v>
      </c>
      <c r="AU447" s="144" t="s">
        <v>92</v>
      </c>
      <c r="AV447" s="11" t="s">
        <v>92</v>
      </c>
      <c r="AW447" s="11" t="s">
        <v>38</v>
      </c>
      <c r="AX447" s="11" t="s">
        <v>82</v>
      </c>
      <c r="AY447" s="144" t="s">
        <v>140</v>
      </c>
    </row>
    <row r="448" spans="2:51" s="11" customFormat="1">
      <c r="B448" s="142"/>
      <c r="D448" s="143" t="s">
        <v>146</v>
      </c>
      <c r="E448" s="144" t="s">
        <v>1</v>
      </c>
      <c r="F448" s="145" t="s">
        <v>906</v>
      </c>
      <c r="H448" s="146">
        <v>15.75</v>
      </c>
      <c r="I448" s="147"/>
      <c r="L448" s="142"/>
      <c r="M448" s="148"/>
      <c r="T448" s="149"/>
      <c r="AT448" s="144" t="s">
        <v>146</v>
      </c>
      <c r="AU448" s="144" t="s">
        <v>92</v>
      </c>
      <c r="AV448" s="11" t="s">
        <v>92</v>
      </c>
      <c r="AW448" s="11" t="s">
        <v>38</v>
      </c>
      <c r="AX448" s="11" t="s">
        <v>82</v>
      </c>
      <c r="AY448" s="144" t="s">
        <v>140</v>
      </c>
    </row>
    <row r="449" spans="2:51" s="11" customFormat="1">
      <c r="B449" s="142"/>
      <c r="D449" s="143" t="s">
        <v>146</v>
      </c>
      <c r="E449" s="144" t="s">
        <v>1</v>
      </c>
      <c r="F449" s="145" t="s">
        <v>883</v>
      </c>
      <c r="H449" s="146">
        <v>12.21</v>
      </c>
      <c r="I449" s="147"/>
      <c r="L449" s="142"/>
      <c r="M449" s="148"/>
      <c r="T449" s="149"/>
      <c r="AT449" s="144" t="s">
        <v>146</v>
      </c>
      <c r="AU449" s="144" t="s">
        <v>92</v>
      </c>
      <c r="AV449" s="11" t="s">
        <v>92</v>
      </c>
      <c r="AW449" s="11" t="s">
        <v>38</v>
      </c>
      <c r="AX449" s="11" t="s">
        <v>82</v>
      </c>
      <c r="AY449" s="144" t="s">
        <v>140</v>
      </c>
    </row>
    <row r="450" spans="2:51" s="11" customFormat="1">
      <c r="B450" s="142"/>
      <c r="D450" s="143" t="s">
        <v>146</v>
      </c>
      <c r="E450" s="144" t="s">
        <v>1</v>
      </c>
      <c r="F450" s="145" t="s">
        <v>884</v>
      </c>
      <c r="H450" s="146">
        <v>6.6</v>
      </c>
      <c r="I450" s="147"/>
      <c r="L450" s="142"/>
      <c r="M450" s="148"/>
      <c r="T450" s="149"/>
      <c r="AT450" s="144" t="s">
        <v>146</v>
      </c>
      <c r="AU450" s="144" t="s">
        <v>92</v>
      </c>
      <c r="AV450" s="11" t="s">
        <v>92</v>
      </c>
      <c r="AW450" s="11" t="s">
        <v>38</v>
      </c>
      <c r="AX450" s="11" t="s">
        <v>82</v>
      </c>
      <c r="AY450" s="144" t="s">
        <v>140</v>
      </c>
    </row>
    <row r="451" spans="2:51" s="11" customFormat="1">
      <c r="B451" s="142"/>
      <c r="D451" s="143" t="s">
        <v>146</v>
      </c>
      <c r="E451" s="144" t="s">
        <v>1</v>
      </c>
      <c r="F451" s="145" t="s">
        <v>907</v>
      </c>
      <c r="H451" s="146">
        <v>4.1929999999999996</v>
      </c>
      <c r="I451" s="147"/>
      <c r="L451" s="142"/>
      <c r="M451" s="148"/>
      <c r="T451" s="149"/>
      <c r="AT451" s="144" t="s">
        <v>146</v>
      </c>
      <c r="AU451" s="144" t="s">
        <v>92</v>
      </c>
      <c r="AV451" s="11" t="s">
        <v>92</v>
      </c>
      <c r="AW451" s="11" t="s">
        <v>38</v>
      </c>
      <c r="AX451" s="11" t="s">
        <v>82</v>
      </c>
      <c r="AY451" s="144" t="s">
        <v>140</v>
      </c>
    </row>
    <row r="452" spans="2:51" s="11" customFormat="1">
      <c r="B452" s="142"/>
      <c r="D452" s="143" t="s">
        <v>146</v>
      </c>
      <c r="E452" s="144" t="s">
        <v>1</v>
      </c>
      <c r="F452" s="145" t="s">
        <v>908</v>
      </c>
      <c r="H452" s="146">
        <v>3.145</v>
      </c>
      <c r="I452" s="147"/>
      <c r="L452" s="142"/>
      <c r="M452" s="148"/>
      <c r="T452" s="149"/>
      <c r="AT452" s="144" t="s">
        <v>146</v>
      </c>
      <c r="AU452" s="144" t="s">
        <v>92</v>
      </c>
      <c r="AV452" s="11" t="s">
        <v>92</v>
      </c>
      <c r="AW452" s="11" t="s">
        <v>38</v>
      </c>
      <c r="AX452" s="11" t="s">
        <v>82</v>
      </c>
      <c r="AY452" s="144" t="s">
        <v>140</v>
      </c>
    </row>
    <row r="453" spans="2:51" s="11" customFormat="1">
      <c r="B453" s="142"/>
      <c r="D453" s="143" t="s">
        <v>146</v>
      </c>
      <c r="E453" s="144" t="s">
        <v>1</v>
      </c>
      <c r="F453" s="145" t="s">
        <v>886</v>
      </c>
      <c r="H453" s="146">
        <v>2.16</v>
      </c>
      <c r="I453" s="147"/>
      <c r="L453" s="142"/>
      <c r="M453" s="148"/>
      <c r="T453" s="149"/>
      <c r="AT453" s="144" t="s">
        <v>146</v>
      </c>
      <c r="AU453" s="144" t="s">
        <v>92</v>
      </c>
      <c r="AV453" s="11" t="s">
        <v>92</v>
      </c>
      <c r="AW453" s="11" t="s">
        <v>38</v>
      </c>
      <c r="AX453" s="11" t="s">
        <v>82</v>
      </c>
      <c r="AY453" s="144" t="s">
        <v>140</v>
      </c>
    </row>
    <row r="454" spans="2:51" s="11" customFormat="1">
      <c r="B454" s="142"/>
      <c r="D454" s="143" t="s">
        <v>146</v>
      </c>
      <c r="E454" s="144" t="s">
        <v>1</v>
      </c>
      <c r="F454" s="145" t="s">
        <v>909</v>
      </c>
      <c r="H454" s="146">
        <v>1.08</v>
      </c>
      <c r="I454" s="147"/>
      <c r="L454" s="142"/>
      <c r="M454" s="148"/>
      <c r="T454" s="149"/>
      <c r="AT454" s="144" t="s">
        <v>146</v>
      </c>
      <c r="AU454" s="144" t="s">
        <v>92</v>
      </c>
      <c r="AV454" s="11" t="s">
        <v>92</v>
      </c>
      <c r="AW454" s="11" t="s">
        <v>38</v>
      </c>
      <c r="AX454" s="11" t="s">
        <v>82</v>
      </c>
      <c r="AY454" s="144" t="s">
        <v>140</v>
      </c>
    </row>
    <row r="455" spans="2:51" s="11" customFormat="1">
      <c r="B455" s="142"/>
      <c r="D455" s="143" t="s">
        <v>146</v>
      </c>
      <c r="E455" s="144" t="s">
        <v>1</v>
      </c>
      <c r="F455" s="145" t="s">
        <v>910</v>
      </c>
      <c r="H455" s="146">
        <v>2.75</v>
      </c>
      <c r="I455" s="147"/>
      <c r="L455" s="142"/>
      <c r="M455" s="148"/>
      <c r="T455" s="149"/>
      <c r="AT455" s="144" t="s">
        <v>146</v>
      </c>
      <c r="AU455" s="144" t="s">
        <v>92</v>
      </c>
      <c r="AV455" s="11" t="s">
        <v>92</v>
      </c>
      <c r="AW455" s="11" t="s">
        <v>38</v>
      </c>
      <c r="AX455" s="11" t="s">
        <v>82</v>
      </c>
      <c r="AY455" s="144" t="s">
        <v>140</v>
      </c>
    </row>
    <row r="456" spans="2:51" s="11" customFormat="1">
      <c r="B456" s="142"/>
      <c r="D456" s="143" t="s">
        <v>146</v>
      </c>
      <c r="E456" s="144" t="s">
        <v>1</v>
      </c>
      <c r="F456" s="145" t="s">
        <v>888</v>
      </c>
      <c r="H456" s="146">
        <v>2.415</v>
      </c>
      <c r="I456" s="147"/>
      <c r="L456" s="142"/>
      <c r="M456" s="148"/>
      <c r="T456" s="149"/>
      <c r="AT456" s="144" t="s">
        <v>146</v>
      </c>
      <c r="AU456" s="144" t="s">
        <v>92</v>
      </c>
      <c r="AV456" s="11" t="s">
        <v>92</v>
      </c>
      <c r="AW456" s="11" t="s">
        <v>38</v>
      </c>
      <c r="AX456" s="11" t="s">
        <v>82</v>
      </c>
      <c r="AY456" s="144" t="s">
        <v>140</v>
      </c>
    </row>
    <row r="457" spans="2:51" s="11" customFormat="1">
      <c r="B457" s="142"/>
      <c r="D457" s="143" t="s">
        <v>146</v>
      </c>
      <c r="E457" s="144" t="s">
        <v>1</v>
      </c>
      <c r="F457" s="145" t="s">
        <v>889</v>
      </c>
      <c r="H457" s="146">
        <v>0.42799999999999999</v>
      </c>
      <c r="I457" s="147"/>
      <c r="L457" s="142"/>
      <c r="M457" s="148"/>
      <c r="T457" s="149"/>
      <c r="AT457" s="144" t="s">
        <v>146</v>
      </c>
      <c r="AU457" s="144" t="s">
        <v>92</v>
      </c>
      <c r="AV457" s="11" t="s">
        <v>92</v>
      </c>
      <c r="AW457" s="11" t="s">
        <v>38</v>
      </c>
      <c r="AX457" s="11" t="s">
        <v>82</v>
      </c>
      <c r="AY457" s="144" t="s">
        <v>140</v>
      </c>
    </row>
    <row r="458" spans="2:51" s="11" customFormat="1">
      <c r="B458" s="142"/>
      <c r="D458" s="143" t="s">
        <v>146</v>
      </c>
      <c r="E458" s="144" t="s">
        <v>1</v>
      </c>
      <c r="F458" s="145" t="s">
        <v>890</v>
      </c>
      <c r="H458" s="146">
        <v>0.44</v>
      </c>
      <c r="I458" s="147"/>
      <c r="L458" s="142"/>
      <c r="M458" s="148"/>
      <c r="T458" s="149"/>
      <c r="AT458" s="144" t="s">
        <v>146</v>
      </c>
      <c r="AU458" s="144" t="s">
        <v>92</v>
      </c>
      <c r="AV458" s="11" t="s">
        <v>92</v>
      </c>
      <c r="AW458" s="11" t="s">
        <v>38</v>
      </c>
      <c r="AX458" s="11" t="s">
        <v>82</v>
      </c>
      <c r="AY458" s="144" t="s">
        <v>140</v>
      </c>
    </row>
    <row r="459" spans="2:51" s="11" customFormat="1">
      <c r="B459" s="142"/>
      <c r="D459" s="143" t="s">
        <v>146</v>
      </c>
      <c r="E459" s="144" t="s">
        <v>1</v>
      </c>
      <c r="F459" s="145" t="s">
        <v>891</v>
      </c>
      <c r="H459" s="146">
        <v>7.875</v>
      </c>
      <c r="I459" s="147"/>
      <c r="L459" s="142"/>
      <c r="M459" s="148"/>
      <c r="T459" s="149"/>
      <c r="AT459" s="144" t="s">
        <v>146</v>
      </c>
      <c r="AU459" s="144" t="s">
        <v>92</v>
      </c>
      <c r="AV459" s="11" t="s">
        <v>92</v>
      </c>
      <c r="AW459" s="11" t="s">
        <v>38</v>
      </c>
      <c r="AX459" s="11" t="s">
        <v>82</v>
      </c>
      <c r="AY459" s="144" t="s">
        <v>140</v>
      </c>
    </row>
    <row r="460" spans="2:51" s="11" customFormat="1">
      <c r="B460" s="142"/>
      <c r="D460" s="143" t="s">
        <v>146</v>
      </c>
      <c r="E460" s="144" t="s">
        <v>1</v>
      </c>
      <c r="F460" s="145" t="s">
        <v>911</v>
      </c>
      <c r="H460" s="146">
        <v>3.3330000000000002</v>
      </c>
      <c r="I460" s="147"/>
      <c r="L460" s="142"/>
      <c r="M460" s="148"/>
      <c r="T460" s="149"/>
      <c r="AT460" s="144" t="s">
        <v>146</v>
      </c>
      <c r="AU460" s="144" t="s">
        <v>92</v>
      </c>
      <c r="AV460" s="11" t="s">
        <v>92</v>
      </c>
      <c r="AW460" s="11" t="s">
        <v>38</v>
      </c>
      <c r="AX460" s="11" t="s">
        <v>82</v>
      </c>
      <c r="AY460" s="144" t="s">
        <v>140</v>
      </c>
    </row>
    <row r="461" spans="2:51" s="11" customFormat="1">
      <c r="B461" s="142"/>
      <c r="D461" s="143" t="s">
        <v>146</v>
      </c>
      <c r="E461" s="144" t="s">
        <v>1</v>
      </c>
      <c r="F461" s="145" t="s">
        <v>912</v>
      </c>
      <c r="H461" s="146">
        <v>0.875</v>
      </c>
      <c r="I461" s="147"/>
      <c r="L461" s="142"/>
      <c r="M461" s="148"/>
      <c r="T461" s="149"/>
      <c r="AT461" s="144" t="s">
        <v>146</v>
      </c>
      <c r="AU461" s="144" t="s">
        <v>92</v>
      </c>
      <c r="AV461" s="11" t="s">
        <v>92</v>
      </c>
      <c r="AW461" s="11" t="s">
        <v>38</v>
      </c>
      <c r="AX461" s="11" t="s">
        <v>82</v>
      </c>
      <c r="AY461" s="144" t="s">
        <v>140</v>
      </c>
    </row>
    <row r="462" spans="2:51" s="11" customFormat="1">
      <c r="B462" s="142"/>
      <c r="D462" s="143" t="s">
        <v>146</v>
      </c>
      <c r="E462" s="144" t="s">
        <v>1</v>
      </c>
      <c r="F462" s="145" t="s">
        <v>913</v>
      </c>
      <c r="H462" s="146">
        <v>10.125</v>
      </c>
      <c r="I462" s="147"/>
      <c r="L462" s="142"/>
      <c r="M462" s="148"/>
      <c r="T462" s="149"/>
      <c r="AT462" s="144" t="s">
        <v>146</v>
      </c>
      <c r="AU462" s="144" t="s">
        <v>92</v>
      </c>
      <c r="AV462" s="11" t="s">
        <v>92</v>
      </c>
      <c r="AW462" s="11" t="s">
        <v>38</v>
      </c>
      <c r="AX462" s="11" t="s">
        <v>82</v>
      </c>
      <c r="AY462" s="144" t="s">
        <v>140</v>
      </c>
    </row>
    <row r="463" spans="2:51" s="13" customFormat="1">
      <c r="B463" s="160"/>
      <c r="D463" s="143" t="s">
        <v>146</v>
      </c>
      <c r="E463" s="161" t="s">
        <v>1</v>
      </c>
      <c r="F463" s="162" t="s">
        <v>286</v>
      </c>
      <c r="H463" s="163">
        <v>141.63899999999998</v>
      </c>
      <c r="I463" s="164"/>
      <c r="L463" s="160"/>
      <c r="M463" s="165"/>
      <c r="T463" s="166"/>
      <c r="AT463" s="161" t="s">
        <v>146</v>
      </c>
      <c r="AU463" s="161" t="s">
        <v>92</v>
      </c>
      <c r="AV463" s="13" t="s">
        <v>151</v>
      </c>
      <c r="AW463" s="13" t="s">
        <v>38</v>
      </c>
      <c r="AX463" s="13" t="s">
        <v>82</v>
      </c>
      <c r="AY463" s="161" t="s">
        <v>140</v>
      </c>
    </row>
    <row r="464" spans="2:51" s="12" customFormat="1">
      <c r="B464" s="153"/>
      <c r="D464" s="143" t="s">
        <v>146</v>
      </c>
      <c r="E464" s="154" t="s">
        <v>1</v>
      </c>
      <c r="F464" s="155" t="s">
        <v>914</v>
      </c>
      <c r="H464" s="154" t="s">
        <v>1</v>
      </c>
      <c r="I464" s="156"/>
      <c r="L464" s="153"/>
      <c r="M464" s="157"/>
      <c r="T464" s="158"/>
      <c r="AT464" s="154" t="s">
        <v>146</v>
      </c>
      <c r="AU464" s="154" t="s">
        <v>92</v>
      </c>
      <c r="AV464" s="12" t="s">
        <v>90</v>
      </c>
      <c r="AW464" s="12" t="s">
        <v>38</v>
      </c>
      <c r="AX464" s="12" t="s">
        <v>82</v>
      </c>
      <c r="AY464" s="154" t="s">
        <v>140</v>
      </c>
    </row>
    <row r="465" spans="2:51" s="11" customFormat="1">
      <c r="B465" s="142"/>
      <c r="D465" s="143" t="s">
        <v>146</v>
      </c>
      <c r="E465" s="144" t="s">
        <v>1</v>
      </c>
      <c r="F465" s="145" t="s">
        <v>903</v>
      </c>
      <c r="H465" s="146">
        <v>24.51</v>
      </c>
      <c r="I465" s="147"/>
      <c r="L465" s="142"/>
      <c r="M465" s="148"/>
      <c r="T465" s="149"/>
      <c r="AT465" s="144" t="s">
        <v>146</v>
      </c>
      <c r="AU465" s="144" t="s">
        <v>92</v>
      </c>
      <c r="AV465" s="11" t="s">
        <v>92</v>
      </c>
      <c r="AW465" s="11" t="s">
        <v>38</v>
      </c>
      <c r="AX465" s="11" t="s">
        <v>82</v>
      </c>
      <c r="AY465" s="144" t="s">
        <v>140</v>
      </c>
    </row>
    <row r="466" spans="2:51" s="11" customFormat="1">
      <c r="B466" s="142"/>
      <c r="D466" s="143" t="s">
        <v>146</v>
      </c>
      <c r="E466" s="144" t="s">
        <v>1</v>
      </c>
      <c r="F466" s="145" t="s">
        <v>904</v>
      </c>
      <c r="H466" s="146">
        <v>19.25</v>
      </c>
      <c r="I466" s="147"/>
      <c r="L466" s="142"/>
      <c r="M466" s="148"/>
      <c r="T466" s="149"/>
      <c r="AT466" s="144" t="s">
        <v>146</v>
      </c>
      <c r="AU466" s="144" t="s">
        <v>92</v>
      </c>
      <c r="AV466" s="11" t="s">
        <v>92</v>
      </c>
      <c r="AW466" s="11" t="s">
        <v>38</v>
      </c>
      <c r="AX466" s="11" t="s">
        <v>82</v>
      </c>
      <c r="AY466" s="144" t="s">
        <v>140</v>
      </c>
    </row>
    <row r="467" spans="2:51" s="11" customFormat="1">
      <c r="B467" s="142"/>
      <c r="D467" s="143" t="s">
        <v>146</v>
      </c>
      <c r="E467" s="144" t="s">
        <v>1</v>
      </c>
      <c r="F467" s="145" t="s">
        <v>905</v>
      </c>
      <c r="H467" s="146">
        <v>11</v>
      </c>
      <c r="I467" s="147"/>
      <c r="L467" s="142"/>
      <c r="M467" s="148"/>
      <c r="T467" s="149"/>
      <c r="AT467" s="144" t="s">
        <v>146</v>
      </c>
      <c r="AU467" s="144" t="s">
        <v>92</v>
      </c>
      <c r="AV467" s="11" t="s">
        <v>92</v>
      </c>
      <c r="AW467" s="11" t="s">
        <v>38</v>
      </c>
      <c r="AX467" s="11" t="s">
        <v>82</v>
      </c>
      <c r="AY467" s="144" t="s">
        <v>140</v>
      </c>
    </row>
    <row r="468" spans="2:51" s="11" customFormat="1">
      <c r="B468" s="142"/>
      <c r="D468" s="143" t="s">
        <v>146</v>
      </c>
      <c r="E468" s="144" t="s">
        <v>1</v>
      </c>
      <c r="F468" s="145" t="s">
        <v>915</v>
      </c>
      <c r="H468" s="146">
        <v>13.5</v>
      </c>
      <c r="I468" s="147"/>
      <c r="L468" s="142"/>
      <c r="M468" s="148"/>
      <c r="T468" s="149"/>
      <c r="AT468" s="144" t="s">
        <v>146</v>
      </c>
      <c r="AU468" s="144" t="s">
        <v>92</v>
      </c>
      <c r="AV468" s="11" t="s">
        <v>92</v>
      </c>
      <c r="AW468" s="11" t="s">
        <v>38</v>
      </c>
      <c r="AX468" s="11" t="s">
        <v>82</v>
      </c>
      <c r="AY468" s="144" t="s">
        <v>140</v>
      </c>
    </row>
    <row r="469" spans="2:51" s="11" customFormat="1">
      <c r="B469" s="142"/>
      <c r="D469" s="143" t="s">
        <v>146</v>
      </c>
      <c r="E469" s="144" t="s">
        <v>1</v>
      </c>
      <c r="F469" s="145" t="s">
        <v>916</v>
      </c>
      <c r="H469" s="146">
        <v>3.9380000000000002</v>
      </c>
      <c r="I469" s="147"/>
      <c r="L469" s="142"/>
      <c r="M469" s="148"/>
      <c r="T469" s="149"/>
      <c r="AT469" s="144" t="s">
        <v>146</v>
      </c>
      <c r="AU469" s="144" t="s">
        <v>92</v>
      </c>
      <c r="AV469" s="11" t="s">
        <v>92</v>
      </c>
      <c r="AW469" s="11" t="s">
        <v>38</v>
      </c>
      <c r="AX469" s="11" t="s">
        <v>82</v>
      </c>
      <c r="AY469" s="144" t="s">
        <v>140</v>
      </c>
    </row>
    <row r="470" spans="2:51" s="11" customFormat="1">
      <c r="B470" s="142"/>
      <c r="D470" s="143" t="s">
        <v>146</v>
      </c>
      <c r="E470" s="144" t="s">
        <v>1</v>
      </c>
      <c r="F470" s="145" t="s">
        <v>882</v>
      </c>
      <c r="H470" s="146">
        <v>11.813000000000001</v>
      </c>
      <c r="I470" s="147"/>
      <c r="L470" s="142"/>
      <c r="M470" s="148"/>
      <c r="T470" s="149"/>
      <c r="AT470" s="144" t="s">
        <v>146</v>
      </c>
      <c r="AU470" s="144" t="s">
        <v>92</v>
      </c>
      <c r="AV470" s="11" t="s">
        <v>92</v>
      </c>
      <c r="AW470" s="11" t="s">
        <v>38</v>
      </c>
      <c r="AX470" s="11" t="s">
        <v>82</v>
      </c>
      <c r="AY470" s="144" t="s">
        <v>140</v>
      </c>
    </row>
    <row r="471" spans="2:51" s="11" customFormat="1">
      <c r="B471" s="142"/>
      <c r="D471" s="143" t="s">
        <v>146</v>
      </c>
      <c r="E471" s="144" t="s">
        <v>1</v>
      </c>
      <c r="F471" s="145" t="s">
        <v>883</v>
      </c>
      <c r="H471" s="146">
        <v>12.21</v>
      </c>
      <c r="I471" s="147"/>
      <c r="L471" s="142"/>
      <c r="M471" s="148"/>
      <c r="T471" s="149"/>
      <c r="AT471" s="144" t="s">
        <v>146</v>
      </c>
      <c r="AU471" s="144" t="s">
        <v>92</v>
      </c>
      <c r="AV471" s="11" t="s">
        <v>92</v>
      </c>
      <c r="AW471" s="11" t="s">
        <v>38</v>
      </c>
      <c r="AX471" s="11" t="s">
        <v>82</v>
      </c>
      <c r="AY471" s="144" t="s">
        <v>140</v>
      </c>
    </row>
    <row r="472" spans="2:51" s="11" customFormat="1">
      <c r="B472" s="142"/>
      <c r="D472" s="143" t="s">
        <v>146</v>
      </c>
      <c r="E472" s="144" t="s">
        <v>1</v>
      </c>
      <c r="F472" s="145" t="s">
        <v>884</v>
      </c>
      <c r="H472" s="146">
        <v>6.6</v>
      </c>
      <c r="I472" s="147"/>
      <c r="L472" s="142"/>
      <c r="M472" s="148"/>
      <c r="T472" s="149"/>
      <c r="AT472" s="144" t="s">
        <v>146</v>
      </c>
      <c r="AU472" s="144" t="s">
        <v>92</v>
      </c>
      <c r="AV472" s="11" t="s">
        <v>92</v>
      </c>
      <c r="AW472" s="11" t="s">
        <v>38</v>
      </c>
      <c r="AX472" s="11" t="s">
        <v>82</v>
      </c>
      <c r="AY472" s="144" t="s">
        <v>140</v>
      </c>
    </row>
    <row r="473" spans="2:51" s="11" customFormat="1">
      <c r="B473" s="142"/>
      <c r="D473" s="143" t="s">
        <v>146</v>
      </c>
      <c r="E473" s="144" t="s">
        <v>1</v>
      </c>
      <c r="F473" s="145" t="s">
        <v>917</v>
      </c>
      <c r="H473" s="146">
        <v>6.1429999999999998</v>
      </c>
      <c r="I473" s="147"/>
      <c r="L473" s="142"/>
      <c r="M473" s="148"/>
      <c r="T473" s="149"/>
      <c r="AT473" s="144" t="s">
        <v>146</v>
      </c>
      <c r="AU473" s="144" t="s">
        <v>92</v>
      </c>
      <c r="AV473" s="11" t="s">
        <v>92</v>
      </c>
      <c r="AW473" s="11" t="s">
        <v>38</v>
      </c>
      <c r="AX473" s="11" t="s">
        <v>82</v>
      </c>
      <c r="AY473" s="144" t="s">
        <v>140</v>
      </c>
    </row>
    <row r="474" spans="2:51" s="11" customFormat="1">
      <c r="B474" s="142"/>
      <c r="D474" s="143" t="s">
        <v>146</v>
      </c>
      <c r="E474" s="144" t="s">
        <v>1</v>
      </c>
      <c r="F474" s="145" t="s">
        <v>908</v>
      </c>
      <c r="H474" s="146">
        <v>3.145</v>
      </c>
      <c r="I474" s="147"/>
      <c r="L474" s="142"/>
      <c r="M474" s="148"/>
      <c r="T474" s="149"/>
      <c r="AT474" s="144" t="s">
        <v>146</v>
      </c>
      <c r="AU474" s="144" t="s">
        <v>92</v>
      </c>
      <c r="AV474" s="11" t="s">
        <v>92</v>
      </c>
      <c r="AW474" s="11" t="s">
        <v>38</v>
      </c>
      <c r="AX474" s="11" t="s">
        <v>82</v>
      </c>
      <c r="AY474" s="144" t="s">
        <v>140</v>
      </c>
    </row>
    <row r="475" spans="2:51" s="11" customFormat="1">
      <c r="B475" s="142"/>
      <c r="D475" s="143" t="s">
        <v>146</v>
      </c>
      <c r="E475" s="144" t="s">
        <v>1</v>
      </c>
      <c r="F475" s="145" t="s">
        <v>886</v>
      </c>
      <c r="H475" s="146">
        <v>2.16</v>
      </c>
      <c r="I475" s="147"/>
      <c r="L475" s="142"/>
      <c r="M475" s="148"/>
      <c r="T475" s="149"/>
      <c r="AT475" s="144" t="s">
        <v>146</v>
      </c>
      <c r="AU475" s="144" t="s">
        <v>92</v>
      </c>
      <c r="AV475" s="11" t="s">
        <v>92</v>
      </c>
      <c r="AW475" s="11" t="s">
        <v>38</v>
      </c>
      <c r="AX475" s="11" t="s">
        <v>82</v>
      </c>
      <c r="AY475" s="144" t="s">
        <v>140</v>
      </c>
    </row>
    <row r="476" spans="2:51" s="11" customFormat="1">
      <c r="B476" s="142"/>
      <c r="D476" s="143" t="s">
        <v>146</v>
      </c>
      <c r="E476" s="144" t="s">
        <v>1</v>
      </c>
      <c r="F476" s="145" t="s">
        <v>909</v>
      </c>
      <c r="H476" s="146">
        <v>1.08</v>
      </c>
      <c r="I476" s="147"/>
      <c r="L476" s="142"/>
      <c r="M476" s="148"/>
      <c r="T476" s="149"/>
      <c r="AT476" s="144" t="s">
        <v>146</v>
      </c>
      <c r="AU476" s="144" t="s">
        <v>92</v>
      </c>
      <c r="AV476" s="11" t="s">
        <v>92</v>
      </c>
      <c r="AW476" s="11" t="s">
        <v>38</v>
      </c>
      <c r="AX476" s="11" t="s">
        <v>82</v>
      </c>
      <c r="AY476" s="144" t="s">
        <v>140</v>
      </c>
    </row>
    <row r="477" spans="2:51" s="11" customFormat="1">
      <c r="B477" s="142"/>
      <c r="D477" s="143" t="s">
        <v>146</v>
      </c>
      <c r="E477" s="144" t="s">
        <v>1</v>
      </c>
      <c r="F477" s="145" t="s">
        <v>910</v>
      </c>
      <c r="H477" s="146">
        <v>2.75</v>
      </c>
      <c r="I477" s="147"/>
      <c r="L477" s="142"/>
      <c r="M477" s="148"/>
      <c r="T477" s="149"/>
      <c r="AT477" s="144" t="s">
        <v>146</v>
      </c>
      <c r="AU477" s="144" t="s">
        <v>92</v>
      </c>
      <c r="AV477" s="11" t="s">
        <v>92</v>
      </c>
      <c r="AW477" s="11" t="s">
        <v>38</v>
      </c>
      <c r="AX477" s="11" t="s">
        <v>82</v>
      </c>
      <c r="AY477" s="144" t="s">
        <v>140</v>
      </c>
    </row>
    <row r="478" spans="2:51" s="11" customFormat="1">
      <c r="B478" s="142"/>
      <c r="D478" s="143" t="s">
        <v>146</v>
      </c>
      <c r="E478" s="144" t="s">
        <v>1</v>
      </c>
      <c r="F478" s="145" t="s">
        <v>918</v>
      </c>
      <c r="H478" s="146">
        <v>1.5529999999999999</v>
      </c>
      <c r="I478" s="147"/>
      <c r="L478" s="142"/>
      <c r="M478" s="148"/>
      <c r="T478" s="149"/>
      <c r="AT478" s="144" t="s">
        <v>146</v>
      </c>
      <c r="AU478" s="144" t="s">
        <v>92</v>
      </c>
      <c r="AV478" s="11" t="s">
        <v>92</v>
      </c>
      <c r="AW478" s="11" t="s">
        <v>38</v>
      </c>
      <c r="AX478" s="11" t="s">
        <v>82</v>
      </c>
      <c r="AY478" s="144" t="s">
        <v>140</v>
      </c>
    </row>
    <row r="479" spans="2:51" s="11" customFormat="1">
      <c r="B479" s="142"/>
      <c r="D479" s="143" t="s">
        <v>146</v>
      </c>
      <c r="E479" s="144" t="s">
        <v>1</v>
      </c>
      <c r="F479" s="145" t="s">
        <v>919</v>
      </c>
      <c r="H479" s="146">
        <v>3.9380000000000002</v>
      </c>
      <c r="I479" s="147"/>
      <c r="L479" s="142"/>
      <c r="M479" s="148"/>
      <c r="T479" s="149"/>
      <c r="AT479" s="144" t="s">
        <v>146</v>
      </c>
      <c r="AU479" s="144" t="s">
        <v>92</v>
      </c>
      <c r="AV479" s="11" t="s">
        <v>92</v>
      </c>
      <c r="AW479" s="11" t="s">
        <v>38</v>
      </c>
      <c r="AX479" s="11" t="s">
        <v>82</v>
      </c>
      <c r="AY479" s="144" t="s">
        <v>140</v>
      </c>
    </row>
    <row r="480" spans="2:51" s="11" customFormat="1">
      <c r="B480" s="142"/>
      <c r="D480" s="143" t="s">
        <v>146</v>
      </c>
      <c r="E480" s="144" t="s">
        <v>1</v>
      </c>
      <c r="F480" s="145" t="s">
        <v>920</v>
      </c>
      <c r="H480" s="146">
        <v>2.1</v>
      </c>
      <c r="I480" s="147"/>
      <c r="L480" s="142"/>
      <c r="M480" s="148"/>
      <c r="T480" s="149"/>
      <c r="AT480" s="144" t="s">
        <v>146</v>
      </c>
      <c r="AU480" s="144" t="s">
        <v>92</v>
      </c>
      <c r="AV480" s="11" t="s">
        <v>92</v>
      </c>
      <c r="AW480" s="11" t="s">
        <v>38</v>
      </c>
      <c r="AX480" s="11" t="s">
        <v>82</v>
      </c>
      <c r="AY480" s="144" t="s">
        <v>140</v>
      </c>
    </row>
    <row r="481" spans="2:65" s="11" customFormat="1">
      <c r="B481" s="142"/>
      <c r="D481" s="143" t="s">
        <v>146</v>
      </c>
      <c r="E481" s="144" t="s">
        <v>1</v>
      </c>
      <c r="F481" s="145" t="s">
        <v>911</v>
      </c>
      <c r="H481" s="146">
        <v>3.3330000000000002</v>
      </c>
      <c r="I481" s="147"/>
      <c r="L481" s="142"/>
      <c r="M481" s="148"/>
      <c r="T481" s="149"/>
      <c r="AT481" s="144" t="s">
        <v>146</v>
      </c>
      <c r="AU481" s="144" t="s">
        <v>92</v>
      </c>
      <c r="AV481" s="11" t="s">
        <v>92</v>
      </c>
      <c r="AW481" s="11" t="s">
        <v>38</v>
      </c>
      <c r="AX481" s="11" t="s">
        <v>82</v>
      </c>
      <c r="AY481" s="144" t="s">
        <v>140</v>
      </c>
    </row>
    <row r="482" spans="2:65" s="11" customFormat="1">
      <c r="B482" s="142"/>
      <c r="D482" s="143" t="s">
        <v>146</v>
      </c>
      <c r="E482" s="144" t="s">
        <v>1</v>
      </c>
      <c r="F482" s="145" t="s">
        <v>912</v>
      </c>
      <c r="H482" s="146">
        <v>0.875</v>
      </c>
      <c r="I482" s="147"/>
      <c r="L482" s="142"/>
      <c r="M482" s="148"/>
      <c r="T482" s="149"/>
      <c r="AT482" s="144" t="s">
        <v>146</v>
      </c>
      <c r="AU482" s="144" t="s">
        <v>92</v>
      </c>
      <c r="AV482" s="11" t="s">
        <v>92</v>
      </c>
      <c r="AW482" s="11" t="s">
        <v>38</v>
      </c>
      <c r="AX482" s="11" t="s">
        <v>82</v>
      </c>
      <c r="AY482" s="144" t="s">
        <v>140</v>
      </c>
    </row>
    <row r="483" spans="2:65" s="11" customFormat="1">
      <c r="B483" s="142"/>
      <c r="D483" s="143" t="s">
        <v>146</v>
      </c>
      <c r="E483" s="144" t="s">
        <v>1</v>
      </c>
      <c r="F483" s="145" t="s">
        <v>913</v>
      </c>
      <c r="H483" s="146">
        <v>10.125</v>
      </c>
      <c r="I483" s="147"/>
      <c r="L483" s="142"/>
      <c r="M483" s="148"/>
      <c r="T483" s="149"/>
      <c r="AT483" s="144" t="s">
        <v>146</v>
      </c>
      <c r="AU483" s="144" t="s">
        <v>92</v>
      </c>
      <c r="AV483" s="11" t="s">
        <v>92</v>
      </c>
      <c r="AW483" s="11" t="s">
        <v>38</v>
      </c>
      <c r="AX483" s="11" t="s">
        <v>82</v>
      </c>
      <c r="AY483" s="144" t="s">
        <v>140</v>
      </c>
    </row>
    <row r="484" spans="2:65" s="13" customFormat="1">
      <c r="B484" s="160"/>
      <c r="D484" s="143" t="s">
        <v>146</v>
      </c>
      <c r="E484" s="161" t="s">
        <v>1</v>
      </c>
      <c r="F484" s="162" t="s">
        <v>286</v>
      </c>
      <c r="H484" s="163">
        <v>140.023</v>
      </c>
      <c r="I484" s="164"/>
      <c r="L484" s="160"/>
      <c r="M484" s="165"/>
      <c r="T484" s="166"/>
      <c r="AT484" s="161" t="s">
        <v>146</v>
      </c>
      <c r="AU484" s="161" t="s">
        <v>92</v>
      </c>
      <c r="AV484" s="13" t="s">
        <v>151</v>
      </c>
      <c r="AW484" s="13" t="s">
        <v>38</v>
      </c>
      <c r="AX484" s="13" t="s">
        <v>82</v>
      </c>
      <c r="AY484" s="161" t="s">
        <v>140</v>
      </c>
    </row>
    <row r="485" spans="2:65" s="14" customFormat="1">
      <c r="B485" s="167"/>
      <c r="D485" s="143" t="s">
        <v>146</v>
      </c>
      <c r="E485" s="168" t="s">
        <v>1</v>
      </c>
      <c r="F485" s="169" t="s">
        <v>287</v>
      </c>
      <c r="H485" s="170">
        <v>454.69999999999993</v>
      </c>
      <c r="I485" s="171"/>
      <c r="L485" s="167"/>
      <c r="M485" s="172"/>
      <c r="T485" s="173"/>
      <c r="AT485" s="168" t="s">
        <v>146</v>
      </c>
      <c r="AU485" s="168" t="s">
        <v>92</v>
      </c>
      <c r="AV485" s="14" t="s">
        <v>145</v>
      </c>
      <c r="AW485" s="14" t="s">
        <v>38</v>
      </c>
      <c r="AX485" s="14" t="s">
        <v>90</v>
      </c>
      <c r="AY485" s="168" t="s">
        <v>140</v>
      </c>
    </row>
    <row r="486" spans="2:65" s="1" customFormat="1" ht="24.2" customHeight="1">
      <c r="B486" s="33"/>
      <c r="C486" s="128" t="s">
        <v>299</v>
      </c>
      <c r="D486" s="128" t="s">
        <v>141</v>
      </c>
      <c r="E486" s="129" t="s">
        <v>921</v>
      </c>
      <c r="F486" s="130" t="s">
        <v>922</v>
      </c>
      <c r="G486" s="131" t="s">
        <v>144</v>
      </c>
      <c r="H486" s="132">
        <v>38.82</v>
      </c>
      <c r="I486" s="133"/>
      <c r="J486" s="134">
        <f>ROUND(I486*H486,2)</f>
        <v>0</v>
      </c>
      <c r="K486" s="135"/>
      <c r="L486" s="33"/>
      <c r="M486" s="136" t="s">
        <v>1</v>
      </c>
      <c r="N486" s="137" t="s">
        <v>47</v>
      </c>
      <c r="P486" s="138">
        <f>O486*H486</f>
        <v>0</v>
      </c>
      <c r="Q486" s="138">
        <v>2.5999999999999998E-4</v>
      </c>
      <c r="R486" s="138">
        <f>Q486*H486</f>
        <v>1.0093199999999998E-2</v>
      </c>
      <c r="S486" s="138">
        <v>0</v>
      </c>
      <c r="T486" s="139">
        <f>S486*H486</f>
        <v>0</v>
      </c>
      <c r="AR486" s="140" t="s">
        <v>145</v>
      </c>
      <c r="AT486" s="140" t="s">
        <v>141</v>
      </c>
      <c r="AU486" s="140" t="s">
        <v>92</v>
      </c>
      <c r="AY486" s="17" t="s">
        <v>140</v>
      </c>
      <c r="BE486" s="141">
        <f>IF(N486="základní",J486,0)</f>
        <v>0</v>
      </c>
      <c r="BF486" s="141">
        <f>IF(N486="snížená",J486,0)</f>
        <v>0</v>
      </c>
      <c r="BG486" s="141">
        <f>IF(N486="zákl. přenesená",J486,0)</f>
        <v>0</v>
      </c>
      <c r="BH486" s="141">
        <f>IF(N486="sníž. přenesená",J486,0)</f>
        <v>0</v>
      </c>
      <c r="BI486" s="141">
        <f>IF(N486="nulová",J486,0)</f>
        <v>0</v>
      </c>
      <c r="BJ486" s="17" t="s">
        <v>90</v>
      </c>
      <c r="BK486" s="141">
        <f>ROUND(I486*H486,2)</f>
        <v>0</v>
      </c>
      <c r="BL486" s="17" t="s">
        <v>145</v>
      </c>
      <c r="BM486" s="140" t="s">
        <v>923</v>
      </c>
    </row>
    <row r="487" spans="2:65" s="12" customFormat="1">
      <c r="B487" s="153"/>
      <c r="D487" s="143" t="s">
        <v>146</v>
      </c>
      <c r="E487" s="154" t="s">
        <v>1</v>
      </c>
      <c r="F487" s="155" t="s">
        <v>924</v>
      </c>
      <c r="H487" s="154" t="s">
        <v>1</v>
      </c>
      <c r="I487" s="156"/>
      <c r="L487" s="153"/>
      <c r="M487" s="157"/>
      <c r="T487" s="158"/>
      <c r="AT487" s="154" t="s">
        <v>146</v>
      </c>
      <c r="AU487" s="154" t="s">
        <v>92</v>
      </c>
      <c r="AV487" s="12" t="s">
        <v>90</v>
      </c>
      <c r="AW487" s="12" t="s">
        <v>38</v>
      </c>
      <c r="AX487" s="12" t="s">
        <v>82</v>
      </c>
      <c r="AY487" s="154" t="s">
        <v>140</v>
      </c>
    </row>
    <row r="488" spans="2:65" s="11" customFormat="1">
      <c r="B488" s="142"/>
      <c r="D488" s="143" t="s">
        <v>146</v>
      </c>
      <c r="E488" s="144" t="s">
        <v>1</v>
      </c>
      <c r="F488" s="145" t="s">
        <v>925</v>
      </c>
      <c r="H488" s="146">
        <v>38.82</v>
      </c>
      <c r="I488" s="147"/>
      <c r="L488" s="142"/>
      <c r="M488" s="148"/>
      <c r="T488" s="149"/>
      <c r="AT488" s="144" t="s">
        <v>146</v>
      </c>
      <c r="AU488" s="144" t="s">
        <v>92</v>
      </c>
      <c r="AV488" s="11" t="s">
        <v>92</v>
      </c>
      <c r="AW488" s="11" t="s">
        <v>38</v>
      </c>
      <c r="AX488" s="11" t="s">
        <v>90</v>
      </c>
      <c r="AY488" s="144" t="s">
        <v>140</v>
      </c>
    </row>
    <row r="489" spans="2:65" s="1" customFormat="1" ht="44.25" customHeight="1">
      <c r="B489" s="33"/>
      <c r="C489" s="128" t="s">
        <v>230</v>
      </c>
      <c r="D489" s="128" t="s">
        <v>141</v>
      </c>
      <c r="E489" s="129" t="s">
        <v>926</v>
      </c>
      <c r="F489" s="130" t="s">
        <v>927</v>
      </c>
      <c r="G489" s="131" t="s">
        <v>144</v>
      </c>
      <c r="H489" s="132">
        <v>38.82</v>
      </c>
      <c r="I489" s="133"/>
      <c r="J489" s="134">
        <f>ROUND(I489*H489,2)</f>
        <v>0</v>
      </c>
      <c r="K489" s="135"/>
      <c r="L489" s="33"/>
      <c r="M489" s="136" t="s">
        <v>1</v>
      </c>
      <c r="N489" s="137" t="s">
        <v>47</v>
      </c>
      <c r="P489" s="138">
        <f>O489*H489</f>
        <v>0</v>
      </c>
      <c r="Q489" s="138">
        <v>9.7000000000000003E-3</v>
      </c>
      <c r="R489" s="138">
        <f>Q489*H489</f>
        <v>0.376554</v>
      </c>
      <c r="S489" s="138">
        <v>0</v>
      </c>
      <c r="T489" s="139">
        <f>S489*H489</f>
        <v>0</v>
      </c>
      <c r="AR489" s="140" t="s">
        <v>145</v>
      </c>
      <c r="AT489" s="140" t="s">
        <v>141</v>
      </c>
      <c r="AU489" s="140" t="s">
        <v>92</v>
      </c>
      <c r="AY489" s="17" t="s">
        <v>140</v>
      </c>
      <c r="BE489" s="141">
        <f>IF(N489="základní",J489,0)</f>
        <v>0</v>
      </c>
      <c r="BF489" s="141">
        <f>IF(N489="snížená",J489,0)</f>
        <v>0</v>
      </c>
      <c r="BG489" s="141">
        <f>IF(N489="zákl. přenesená",J489,0)</f>
        <v>0</v>
      </c>
      <c r="BH489" s="141">
        <f>IF(N489="sníž. přenesená",J489,0)</f>
        <v>0</v>
      </c>
      <c r="BI489" s="141">
        <f>IF(N489="nulová",J489,0)</f>
        <v>0</v>
      </c>
      <c r="BJ489" s="17" t="s">
        <v>90</v>
      </c>
      <c r="BK489" s="141">
        <f>ROUND(I489*H489,2)</f>
        <v>0</v>
      </c>
      <c r="BL489" s="17" t="s">
        <v>145</v>
      </c>
      <c r="BM489" s="140" t="s">
        <v>928</v>
      </c>
    </row>
    <row r="490" spans="2:65" s="12" customFormat="1">
      <c r="B490" s="153"/>
      <c r="D490" s="143" t="s">
        <v>146</v>
      </c>
      <c r="E490" s="154" t="s">
        <v>1</v>
      </c>
      <c r="F490" s="155" t="s">
        <v>924</v>
      </c>
      <c r="H490" s="154" t="s">
        <v>1</v>
      </c>
      <c r="I490" s="156"/>
      <c r="L490" s="153"/>
      <c r="M490" s="157"/>
      <c r="T490" s="158"/>
      <c r="AT490" s="154" t="s">
        <v>146</v>
      </c>
      <c r="AU490" s="154" t="s">
        <v>92</v>
      </c>
      <c r="AV490" s="12" t="s">
        <v>90</v>
      </c>
      <c r="AW490" s="12" t="s">
        <v>38</v>
      </c>
      <c r="AX490" s="12" t="s">
        <v>82</v>
      </c>
      <c r="AY490" s="154" t="s">
        <v>140</v>
      </c>
    </row>
    <row r="491" spans="2:65" s="11" customFormat="1">
      <c r="B491" s="142"/>
      <c r="D491" s="143" t="s">
        <v>146</v>
      </c>
      <c r="E491" s="144" t="s">
        <v>1</v>
      </c>
      <c r="F491" s="145" t="s">
        <v>925</v>
      </c>
      <c r="H491" s="146">
        <v>38.82</v>
      </c>
      <c r="I491" s="147"/>
      <c r="L491" s="142"/>
      <c r="M491" s="148"/>
      <c r="T491" s="149"/>
      <c r="AT491" s="144" t="s">
        <v>146</v>
      </c>
      <c r="AU491" s="144" t="s">
        <v>92</v>
      </c>
      <c r="AV491" s="11" t="s">
        <v>92</v>
      </c>
      <c r="AW491" s="11" t="s">
        <v>38</v>
      </c>
      <c r="AX491" s="11" t="s">
        <v>90</v>
      </c>
      <c r="AY491" s="144" t="s">
        <v>140</v>
      </c>
    </row>
    <row r="492" spans="2:65" s="1" customFormat="1" ht="24.2" customHeight="1">
      <c r="B492" s="33"/>
      <c r="C492" s="185" t="s">
        <v>29</v>
      </c>
      <c r="D492" s="185" t="s">
        <v>653</v>
      </c>
      <c r="E492" s="186" t="s">
        <v>929</v>
      </c>
      <c r="F492" s="187" t="s">
        <v>930</v>
      </c>
      <c r="G492" s="188" t="s">
        <v>144</v>
      </c>
      <c r="H492" s="189">
        <v>40.761000000000003</v>
      </c>
      <c r="I492" s="190"/>
      <c r="J492" s="191">
        <f>ROUND(I492*H492,2)</f>
        <v>0</v>
      </c>
      <c r="K492" s="192"/>
      <c r="L492" s="193"/>
      <c r="M492" s="194" t="s">
        <v>1</v>
      </c>
      <c r="N492" s="195" t="s">
        <v>47</v>
      </c>
      <c r="P492" s="138">
        <f>O492*H492</f>
        <v>0</v>
      </c>
      <c r="Q492" s="138">
        <v>1.7999999999999999E-2</v>
      </c>
      <c r="R492" s="138">
        <f>Q492*H492</f>
        <v>0.73369799999999996</v>
      </c>
      <c r="S492" s="138">
        <v>0</v>
      </c>
      <c r="T492" s="139">
        <f>S492*H492</f>
        <v>0</v>
      </c>
      <c r="AR492" s="140" t="s">
        <v>158</v>
      </c>
      <c r="AT492" s="140" t="s">
        <v>653</v>
      </c>
      <c r="AU492" s="140" t="s">
        <v>92</v>
      </c>
      <c r="AY492" s="17" t="s">
        <v>140</v>
      </c>
      <c r="BE492" s="141">
        <f>IF(N492="základní",J492,0)</f>
        <v>0</v>
      </c>
      <c r="BF492" s="141">
        <f>IF(N492="snížená",J492,0)</f>
        <v>0</v>
      </c>
      <c r="BG492" s="141">
        <f>IF(N492="zákl. přenesená",J492,0)</f>
        <v>0</v>
      </c>
      <c r="BH492" s="141">
        <f>IF(N492="sníž. přenesená",J492,0)</f>
        <v>0</v>
      </c>
      <c r="BI492" s="141">
        <f>IF(N492="nulová",J492,0)</f>
        <v>0</v>
      </c>
      <c r="BJ492" s="17" t="s">
        <v>90</v>
      </c>
      <c r="BK492" s="141">
        <f>ROUND(I492*H492,2)</f>
        <v>0</v>
      </c>
      <c r="BL492" s="17" t="s">
        <v>145</v>
      </c>
      <c r="BM492" s="140" t="s">
        <v>931</v>
      </c>
    </row>
    <row r="493" spans="2:65" s="1" customFormat="1" ht="19.5">
      <c r="B493" s="33"/>
      <c r="D493" s="143" t="s">
        <v>179</v>
      </c>
      <c r="F493" s="150" t="s">
        <v>932</v>
      </c>
      <c r="I493" s="151"/>
      <c r="L493" s="33"/>
      <c r="M493" s="152"/>
      <c r="T493" s="57"/>
      <c r="AT493" s="17" t="s">
        <v>179</v>
      </c>
      <c r="AU493" s="17" t="s">
        <v>92</v>
      </c>
    </row>
    <row r="494" spans="2:65" s="12" customFormat="1">
      <c r="B494" s="153"/>
      <c r="D494" s="143" t="s">
        <v>146</v>
      </c>
      <c r="E494" s="154" t="s">
        <v>1</v>
      </c>
      <c r="F494" s="155" t="s">
        <v>924</v>
      </c>
      <c r="H494" s="154" t="s">
        <v>1</v>
      </c>
      <c r="I494" s="156"/>
      <c r="L494" s="153"/>
      <c r="M494" s="157"/>
      <c r="T494" s="158"/>
      <c r="AT494" s="154" t="s">
        <v>146</v>
      </c>
      <c r="AU494" s="154" t="s">
        <v>92</v>
      </c>
      <c r="AV494" s="12" t="s">
        <v>90</v>
      </c>
      <c r="AW494" s="12" t="s">
        <v>38</v>
      </c>
      <c r="AX494" s="12" t="s">
        <v>82</v>
      </c>
      <c r="AY494" s="154" t="s">
        <v>140</v>
      </c>
    </row>
    <row r="495" spans="2:65" s="11" customFormat="1">
      <c r="B495" s="142"/>
      <c r="D495" s="143" t="s">
        <v>146</v>
      </c>
      <c r="E495" s="144" t="s">
        <v>1</v>
      </c>
      <c r="F495" s="145" t="s">
        <v>925</v>
      </c>
      <c r="H495" s="146">
        <v>38.82</v>
      </c>
      <c r="I495" s="147"/>
      <c r="L495" s="142"/>
      <c r="M495" s="148"/>
      <c r="T495" s="149"/>
      <c r="AT495" s="144" t="s">
        <v>146</v>
      </c>
      <c r="AU495" s="144" t="s">
        <v>92</v>
      </c>
      <c r="AV495" s="11" t="s">
        <v>92</v>
      </c>
      <c r="AW495" s="11" t="s">
        <v>38</v>
      </c>
      <c r="AX495" s="11" t="s">
        <v>90</v>
      </c>
      <c r="AY495" s="144" t="s">
        <v>140</v>
      </c>
    </row>
    <row r="496" spans="2:65" s="11" customFormat="1">
      <c r="B496" s="142"/>
      <c r="D496" s="143" t="s">
        <v>146</v>
      </c>
      <c r="F496" s="145" t="s">
        <v>933</v>
      </c>
      <c r="H496" s="146">
        <v>40.761000000000003</v>
      </c>
      <c r="I496" s="147"/>
      <c r="L496" s="142"/>
      <c r="M496" s="148"/>
      <c r="T496" s="149"/>
      <c r="AT496" s="144" t="s">
        <v>146</v>
      </c>
      <c r="AU496" s="144" t="s">
        <v>92</v>
      </c>
      <c r="AV496" s="11" t="s">
        <v>92</v>
      </c>
      <c r="AW496" s="11" t="s">
        <v>4</v>
      </c>
      <c r="AX496" s="11" t="s">
        <v>90</v>
      </c>
      <c r="AY496" s="144" t="s">
        <v>140</v>
      </c>
    </row>
    <row r="497" spans="2:65" s="1" customFormat="1" ht="33" customHeight="1">
      <c r="B497" s="33"/>
      <c r="C497" s="128" t="s">
        <v>233</v>
      </c>
      <c r="D497" s="128" t="s">
        <v>141</v>
      </c>
      <c r="E497" s="129" t="s">
        <v>934</v>
      </c>
      <c r="F497" s="130" t="s">
        <v>935</v>
      </c>
      <c r="G497" s="131" t="s">
        <v>144</v>
      </c>
      <c r="H497" s="132">
        <v>38.82</v>
      </c>
      <c r="I497" s="133"/>
      <c r="J497" s="134">
        <f>ROUND(I497*H497,2)</f>
        <v>0</v>
      </c>
      <c r="K497" s="135"/>
      <c r="L497" s="33"/>
      <c r="M497" s="136" t="s">
        <v>1</v>
      </c>
      <c r="N497" s="137" t="s">
        <v>47</v>
      </c>
      <c r="P497" s="138">
        <f>O497*H497</f>
        <v>0</v>
      </c>
      <c r="Q497" s="138">
        <v>9.0000000000000006E-5</v>
      </c>
      <c r="R497" s="138">
        <f>Q497*H497</f>
        <v>3.4938E-3</v>
      </c>
      <c r="S497" s="138">
        <v>0</v>
      </c>
      <c r="T497" s="139">
        <f>S497*H497</f>
        <v>0</v>
      </c>
      <c r="AR497" s="140" t="s">
        <v>145</v>
      </c>
      <c r="AT497" s="140" t="s">
        <v>141</v>
      </c>
      <c r="AU497" s="140" t="s">
        <v>92</v>
      </c>
      <c r="AY497" s="17" t="s">
        <v>140</v>
      </c>
      <c r="BE497" s="141">
        <f>IF(N497="základní",J497,0)</f>
        <v>0</v>
      </c>
      <c r="BF497" s="141">
        <f>IF(N497="snížená",J497,0)</f>
        <v>0</v>
      </c>
      <c r="BG497" s="141">
        <f>IF(N497="zákl. přenesená",J497,0)</f>
        <v>0</v>
      </c>
      <c r="BH497" s="141">
        <f>IF(N497="sníž. přenesená",J497,0)</f>
        <v>0</v>
      </c>
      <c r="BI497" s="141">
        <f>IF(N497="nulová",J497,0)</f>
        <v>0</v>
      </c>
      <c r="BJ497" s="17" t="s">
        <v>90</v>
      </c>
      <c r="BK497" s="141">
        <f>ROUND(I497*H497,2)</f>
        <v>0</v>
      </c>
      <c r="BL497" s="17" t="s">
        <v>145</v>
      </c>
      <c r="BM497" s="140" t="s">
        <v>936</v>
      </c>
    </row>
    <row r="498" spans="2:65" s="12" customFormat="1">
      <c r="B498" s="153"/>
      <c r="D498" s="143" t="s">
        <v>146</v>
      </c>
      <c r="E498" s="154" t="s">
        <v>1</v>
      </c>
      <c r="F498" s="155" t="s">
        <v>924</v>
      </c>
      <c r="H498" s="154" t="s">
        <v>1</v>
      </c>
      <c r="I498" s="156"/>
      <c r="L498" s="153"/>
      <c r="M498" s="157"/>
      <c r="T498" s="158"/>
      <c r="AT498" s="154" t="s">
        <v>146</v>
      </c>
      <c r="AU498" s="154" t="s">
        <v>92</v>
      </c>
      <c r="AV498" s="12" t="s">
        <v>90</v>
      </c>
      <c r="AW498" s="12" t="s">
        <v>38</v>
      </c>
      <c r="AX498" s="12" t="s">
        <v>82</v>
      </c>
      <c r="AY498" s="154" t="s">
        <v>140</v>
      </c>
    </row>
    <row r="499" spans="2:65" s="11" customFormat="1">
      <c r="B499" s="142"/>
      <c r="D499" s="143" t="s">
        <v>146</v>
      </c>
      <c r="E499" s="144" t="s">
        <v>1</v>
      </c>
      <c r="F499" s="145" t="s">
        <v>925</v>
      </c>
      <c r="H499" s="146">
        <v>38.82</v>
      </c>
      <c r="I499" s="147"/>
      <c r="L499" s="142"/>
      <c r="M499" s="148"/>
      <c r="T499" s="149"/>
      <c r="AT499" s="144" t="s">
        <v>146</v>
      </c>
      <c r="AU499" s="144" t="s">
        <v>92</v>
      </c>
      <c r="AV499" s="11" t="s">
        <v>92</v>
      </c>
      <c r="AW499" s="11" t="s">
        <v>38</v>
      </c>
      <c r="AX499" s="11" t="s">
        <v>90</v>
      </c>
      <c r="AY499" s="144" t="s">
        <v>140</v>
      </c>
    </row>
    <row r="500" spans="2:65" s="1" customFormat="1" ht="16.5" customHeight="1">
      <c r="B500" s="33"/>
      <c r="C500" s="128" t="s">
        <v>313</v>
      </c>
      <c r="D500" s="128" t="s">
        <v>141</v>
      </c>
      <c r="E500" s="129" t="s">
        <v>937</v>
      </c>
      <c r="F500" s="130" t="s">
        <v>938</v>
      </c>
      <c r="G500" s="131" t="s">
        <v>157</v>
      </c>
      <c r="H500" s="132">
        <v>2</v>
      </c>
      <c r="I500" s="133"/>
      <c r="J500" s="134">
        <f>ROUND(I500*H500,2)</f>
        <v>0</v>
      </c>
      <c r="K500" s="135"/>
      <c r="L500" s="33"/>
      <c r="M500" s="136" t="s">
        <v>1</v>
      </c>
      <c r="N500" s="137" t="s">
        <v>47</v>
      </c>
      <c r="P500" s="138">
        <f>O500*H500</f>
        <v>0</v>
      </c>
      <c r="Q500" s="138">
        <v>0</v>
      </c>
      <c r="R500" s="138">
        <f>Q500*H500</f>
        <v>0</v>
      </c>
      <c r="S500" s="138">
        <v>0</v>
      </c>
      <c r="T500" s="139">
        <f>S500*H500</f>
        <v>0</v>
      </c>
      <c r="AR500" s="140" t="s">
        <v>145</v>
      </c>
      <c r="AT500" s="140" t="s">
        <v>141</v>
      </c>
      <c r="AU500" s="140" t="s">
        <v>92</v>
      </c>
      <c r="AY500" s="17" t="s">
        <v>140</v>
      </c>
      <c r="BE500" s="141">
        <f>IF(N500="základní",J500,0)</f>
        <v>0</v>
      </c>
      <c r="BF500" s="141">
        <f>IF(N500="snížená",J500,0)</f>
        <v>0</v>
      </c>
      <c r="BG500" s="141">
        <f>IF(N500="zákl. přenesená",J500,0)</f>
        <v>0</v>
      </c>
      <c r="BH500" s="141">
        <f>IF(N500="sníž. přenesená",J500,0)</f>
        <v>0</v>
      </c>
      <c r="BI500" s="141">
        <f>IF(N500="nulová",J500,0)</f>
        <v>0</v>
      </c>
      <c r="BJ500" s="17" t="s">
        <v>90</v>
      </c>
      <c r="BK500" s="141">
        <f>ROUND(I500*H500,2)</f>
        <v>0</v>
      </c>
      <c r="BL500" s="17" t="s">
        <v>145</v>
      </c>
      <c r="BM500" s="140" t="s">
        <v>939</v>
      </c>
    </row>
    <row r="501" spans="2:65" s="11" customFormat="1">
      <c r="B501" s="142"/>
      <c r="D501" s="143" t="s">
        <v>146</v>
      </c>
      <c r="E501" s="144" t="s">
        <v>1</v>
      </c>
      <c r="F501" s="145" t="s">
        <v>940</v>
      </c>
      <c r="H501" s="146">
        <v>2</v>
      </c>
      <c r="I501" s="147"/>
      <c r="L501" s="142"/>
      <c r="M501" s="148"/>
      <c r="T501" s="149"/>
      <c r="AT501" s="144" t="s">
        <v>146</v>
      </c>
      <c r="AU501" s="144" t="s">
        <v>92</v>
      </c>
      <c r="AV501" s="11" t="s">
        <v>92</v>
      </c>
      <c r="AW501" s="11" t="s">
        <v>38</v>
      </c>
      <c r="AX501" s="11" t="s">
        <v>90</v>
      </c>
      <c r="AY501" s="144" t="s">
        <v>140</v>
      </c>
    </row>
    <row r="502" spans="2:65" s="1" customFormat="1" ht="24.2" customHeight="1">
      <c r="B502" s="33"/>
      <c r="C502" s="128" t="s">
        <v>237</v>
      </c>
      <c r="D502" s="128" t="s">
        <v>141</v>
      </c>
      <c r="E502" s="129" t="s">
        <v>941</v>
      </c>
      <c r="F502" s="130" t="s">
        <v>942</v>
      </c>
      <c r="G502" s="131" t="s">
        <v>144</v>
      </c>
      <c r="H502" s="132">
        <v>38.82</v>
      </c>
      <c r="I502" s="133"/>
      <c r="J502" s="134">
        <f>ROUND(I502*H502,2)</f>
        <v>0</v>
      </c>
      <c r="K502" s="135"/>
      <c r="L502" s="33"/>
      <c r="M502" s="136" t="s">
        <v>1</v>
      </c>
      <c r="N502" s="137" t="s">
        <v>47</v>
      </c>
      <c r="P502" s="138">
        <f>O502*H502</f>
        <v>0</v>
      </c>
      <c r="Q502" s="138">
        <v>2.035E-2</v>
      </c>
      <c r="R502" s="138">
        <f>Q502*H502</f>
        <v>0.78998699999999999</v>
      </c>
      <c r="S502" s="138">
        <v>0</v>
      </c>
      <c r="T502" s="139">
        <f>S502*H502</f>
        <v>0</v>
      </c>
      <c r="AR502" s="140" t="s">
        <v>145</v>
      </c>
      <c r="AT502" s="140" t="s">
        <v>141</v>
      </c>
      <c r="AU502" s="140" t="s">
        <v>92</v>
      </c>
      <c r="AY502" s="17" t="s">
        <v>140</v>
      </c>
      <c r="BE502" s="141">
        <f>IF(N502="základní",J502,0)</f>
        <v>0</v>
      </c>
      <c r="BF502" s="141">
        <f>IF(N502="snížená",J502,0)</f>
        <v>0</v>
      </c>
      <c r="BG502" s="141">
        <f>IF(N502="zákl. přenesená",J502,0)</f>
        <v>0</v>
      </c>
      <c r="BH502" s="141">
        <f>IF(N502="sníž. přenesená",J502,0)</f>
        <v>0</v>
      </c>
      <c r="BI502" s="141">
        <f>IF(N502="nulová",J502,0)</f>
        <v>0</v>
      </c>
      <c r="BJ502" s="17" t="s">
        <v>90</v>
      </c>
      <c r="BK502" s="141">
        <f>ROUND(I502*H502,2)</f>
        <v>0</v>
      </c>
      <c r="BL502" s="17" t="s">
        <v>145</v>
      </c>
      <c r="BM502" s="140" t="s">
        <v>943</v>
      </c>
    </row>
    <row r="503" spans="2:65" s="12" customFormat="1">
      <c r="B503" s="153"/>
      <c r="D503" s="143" t="s">
        <v>146</v>
      </c>
      <c r="E503" s="154" t="s">
        <v>1</v>
      </c>
      <c r="F503" s="155" t="s">
        <v>924</v>
      </c>
      <c r="H503" s="154" t="s">
        <v>1</v>
      </c>
      <c r="I503" s="156"/>
      <c r="L503" s="153"/>
      <c r="M503" s="157"/>
      <c r="T503" s="158"/>
      <c r="AT503" s="154" t="s">
        <v>146</v>
      </c>
      <c r="AU503" s="154" t="s">
        <v>92</v>
      </c>
      <c r="AV503" s="12" t="s">
        <v>90</v>
      </c>
      <c r="AW503" s="12" t="s">
        <v>38</v>
      </c>
      <c r="AX503" s="12" t="s">
        <v>82</v>
      </c>
      <c r="AY503" s="154" t="s">
        <v>140</v>
      </c>
    </row>
    <row r="504" spans="2:65" s="11" customFormat="1">
      <c r="B504" s="142"/>
      <c r="D504" s="143" t="s">
        <v>146</v>
      </c>
      <c r="E504" s="144" t="s">
        <v>1</v>
      </c>
      <c r="F504" s="145" t="s">
        <v>925</v>
      </c>
      <c r="H504" s="146">
        <v>38.82</v>
      </c>
      <c r="I504" s="147"/>
      <c r="L504" s="142"/>
      <c r="M504" s="148"/>
      <c r="T504" s="149"/>
      <c r="AT504" s="144" t="s">
        <v>146</v>
      </c>
      <c r="AU504" s="144" t="s">
        <v>92</v>
      </c>
      <c r="AV504" s="11" t="s">
        <v>92</v>
      </c>
      <c r="AW504" s="11" t="s">
        <v>38</v>
      </c>
      <c r="AX504" s="11" t="s">
        <v>90</v>
      </c>
      <c r="AY504" s="144" t="s">
        <v>140</v>
      </c>
    </row>
    <row r="505" spans="2:65" s="1" customFormat="1" ht="24.2" customHeight="1">
      <c r="B505" s="33"/>
      <c r="C505" s="128" t="s">
        <v>320</v>
      </c>
      <c r="D505" s="128" t="s">
        <v>141</v>
      </c>
      <c r="E505" s="129" t="s">
        <v>944</v>
      </c>
      <c r="F505" s="130" t="s">
        <v>945</v>
      </c>
      <c r="G505" s="131" t="s">
        <v>144</v>
      </c>
      <c r="H505" s="132">
        <v>38.82</v>
      </c>
      <c r="I505" s="133"/>
      <c r="J505" s="134">
        <f>ROUND(I505*H505,2)</f>
        <v>0</v>
      </c>
      <c r="K505" s="135"/>
      <c r="L505" s="33"/>
      <c r="M505" s="136" t="s">
        <v>1</v>
      </c>
      <c r="N505" s="137" t="s">
        <v>47</v>
      </c>
      <c r="P505" s="138">
        <f>O505*H505</f>
        <v>0</v>
      </c>
      <c r="Q505" s="138">
        <v>2.6800000000000001E-3</v>
      </c>
      <c r="R505" s="138">
        <f>Q505*H505</f>
        <v>0.10403760000000001</v>
      </c>
      <c r="S505" s="138">
        <v>0</v>
      </c>
      <c r="T505" s="139">
        <f>S505*H505</f>
        <v>0</v>
      </c>
      <c r="AR505" s="140" t="s">
        <v>145</v>
      </c>
      <c r="AT505" s="140" t="s">
        <v>141</v>
      </c>
      <c r="AU505" s="140" t="s">
        <v>92</v>
      </c>
      <c r="AY505" s="17" t="s">
        <v>140</v>
      </c>
      <c r="BE505" s="141">
        <f>IF(N505="základní",J505,0)</f>
        <v>0</v>
      </c>
      <c r="BF505" s="141">
        <f>IF(N505="snížená",J505,0)</f>
        <v>0</v>
      </c>
      <c r="BG505" s="141">
        <f>IF(N505="zákl. přenesená",J505,0)</f>
        <v>0</v>
      </c>
      <c r="BH505" s="141">
        <f>IF(N505="sníž. přenesená",J505,0)</f>
        <v>0</v>
      </c>
      <c r="BI505" s="141">
        <f>IF(N505="nulová",J505,0)</f>
        <v>0</v>
      </c>
      <c r="BJ505" s="17" t="s">
        <v>90</v>
      </c>
      <c r="BK505" s="141">
        <f>ROUND(I505*H505,2)</f>
        <v>0</v>
      </c>
      <c r="BL505" s="17" t="s">
        <v>145</v>
      </c>
      <c r="BM505" s="140" t="s">
        <v>946</v>
      </c>
    </row>
    <row r="506" spans="2:65" s="12" customFormat="1">
      <c r="B506" s="153"/>
      <c r="D506" s="143" t="s">
        <v>146</v>
      </c>
      <c r="E506" s="154" t="s">
        <v>1</v>
      </c>
      <c r="F506" s="155" t="s">
        <v>924</v>
      </c>
      <c r="H506" s="154" t="s">
        <v>1</v>
      </c>
      <c r="I506" s="156"/>
      <c r="L506" s="153"/>
      <c r="M506" s="157"/>
      <c r="T506" s="158"/>
      <c r="AT506" s="154" t="s">
        <v>146</v>
      </c>
      <c r="AU506" s="154" t="s">
        <v>92</v>
      </c>
      <c r="AV506" s="12" t="s">
        <v>90</v>
      </c>
      <c r="AW506" s="12" t="s">
        <v>38</v>
      </c>
      <c r="AX506" s="12" t="s">
        <v>82</v>
      </c>
      <c r="AY506" s="154" t="s">
        <v>140</v>
      </c>
    </row>
    <row r="507" spans="2:65" s="11" customFormat="1">
      <c r="B507" s="142"/>
      <c r="D507" s="143" t="s">
        <v>146</v>
      </c>
      <c r="E507" s="144" t="s">
        <v>1</v>
      </c>
      <c r="F507" s="145" t="s">
        <v>925</v>
      </c>
      <c r="H507" s="146">
        <v>38.82</v>
      </c>
      <c r="I507" s="147"/>
      <c r="L507" s="142"/>
      <c r="M507" s="148"/>
      <c r="T507" s="149"/>
      <c r="AT507" s="144" t="s">
        <v>146</v>
      </c>
      <c r="AU507" s="144" t="s">
        <v>92</v>
      </c>
      <c r="AV507" s="11" t="s">
        <v>92</v>
      </c>
      <c r="AW507" s="11" t="s">
        <v>38</v>
      </c>
      <c r="AX507" s="11" t="s">
        <v>90</v>
      </c>
      <c r="AY507" s="144" t="s">
        <v>140</v>
      </c>
    </row>
    <row r="508" spans="2:65" s="1" customFormat="1" ht="33" customHeight="1">
      <c r="B508" s="33"/>
      <c r="C508" s="128" t="s">
        <v>240</v>
      </c>
      <c r="D508" s="128" t="s">
        <v>141</v>
      </c>
      <c r="E508" s="129" t="s">
        <v>947</v>
      </c>
      <c r="F508" s="130" t="s">
        <v>948</v>
      </c>
      <c r="G508" s="131" t="s">
        <v>144</v>
      </c>
      <c r="H508" s="132">
        <v>1060.2429999999999</v>
      </c>
      <c r="I508" s="133"/>
      <c r="J508" s="134">
        <f>ROUND(I508*H508,2)</f>
        <v>0</v>
      </c>
      <c r="K508" s="135"/>
      <c r="L508" s="33"/>
      <c r="M508" s="136" t="s">
        <v>1</v>
      </c>
      <c r="N508" s="137" t="s">
        <v>47</v>
      </c>
      <c r="P508" s="138">
        <f>O508*H508</f>
        <v>0</v>
      </c>
      <c r="Q508" s="138">
        <v>2.5999999999999998E-4</v>
      </c>
      <c r="R508" s="138">
        <f>Q508*H508</f>
        <v>0.27566317999999995</v>
      </c>
      <c r="S508" s="138">
        <v>0</v>
      </c>
      <c r="T508" s="139">
        <f>S508*H508</f>
        <v>0</v>
      </c>
      <c r="AR508" s="140" t="s">
        <v>145</v>
      </c>
      <c r="AT508" s="140" t="s">
        <v>141</v>
      </c>
      <c r="AU508" s="140" t="s">
        <v>92</v>
      </c>
      <c r="AY508" s="17" t="s">
        <v>140</v>
      </c>
      <c r="BE508" s="141">
        <f>IF(N508="základní",J508,0)</f>
        <v>0</v>
      </c>
      <c r="BF508" s="141">
        <f>IF(N508="snížená",J508,0)</f>
        <v>0</v>
      </c>
      <c r="BG508" s="141">
        <f>IF(N508="zákl. přenesená",J508,0)</f>
        <v>0</v>
      </c>
      <c r="BH508" s="141">
        <f>IF(N508="sníž. přenesená",J508,0)</f>
        <v>0</v>
      </c>
      <c r="BI508" s="141">
        <f>IF(N508="nulová",J508,0)</f>
        <v>0</v>
      </c>
      <c r="BJ508" s="17" t="s">
        <v>90</v>
      </c>
      <c r="BK508" s="141">
        <f>ROUND(I508*H508,2)</f>
        <v>0</v>
      </c>
      <c r="BL508" s="17" t="s">
        <v>145</v>
      </c>
      <c r="BM508" s="140" t="s">
        <v>949</v>
      </c>
    </row>
    <row r="509" spans="2:65" s="12" customFormat="1">
      <c r="B509" s="153"/>
      <c r="D509" s="143" t="s">
        <v>146</v>
      </c>
      <c r="E509" s="154" t="s">
        <v>1</v>
      </c>
      <c r="F509" s="155" t="s">
        <v>950</v>
      </c>
      <c r="H509" s="154" t="s">
        <v>1</v>
      </c>
      <c r="I509" s="156"/>
      <c r="L509" s="153"/>
      <c r="M509" s="157"/>
      <c r="T509" s="158"/>
      <c r="AT509" s="154" t="s">
        <v>146</v>
      </c>
      <c r="AU509" s="154" t="s">
        <v>92</v>
      </c>
      <c r="AV509" s="12" t="s">
        <v>90</v>
      </c>
      <c r="AW509" s="12" t="s">
        <v>38</v>
      </c>
      <c r="AX509" s="12" t="s">
        <v>82</v>
      </c>
      <c r="AY509" s="154" t="s">
        <v>140</v>
      </c>
    </row>
    <row r="510" spans="2:65" s="11" customFormat="1" ht="33.75">
      <c r="B510" s="142"/>
      <c r="D510" s="143" t="s">
        <v>146</v>
      </c>
      <c r="E510" s="144" t="s">
        <v>1</v>
      </c>
      <c r="F510" s="145" t="s">
        <v>951</v>
      </c>
      <c r="H510" s="146">
        <v>71.305000000000007</v>
      </c>
      <c r="I510" s="147"/>
      <c r="L510" s="142"/>
      <c r="M510" s="148"/>
      <c r="T510" s="149"/>
      <c r="AT510" s="144" t="s">
        <v>146</v>
      </c>
      <c r="AU510" s="144" t="s">
        <v>92</v>
      </c>
      <c r="AV510" s="11" t="s">
        <v>92</v>
      </c>
      <c r="AW510" s="11" t="s">
        <v>38</v>
      </c>
      <c r="AX510" s="11" t="s">
        <v>82</v>
      </c>
      <c r="AY510" s="144" t="s">
        <v>140</v>
      </c>
    </row>
    <row r="511" spans="2:65" s="11" customFormat="1" ht="33.75">
      <c r="B511" s="142"/>
      <c r="D511" s="143" t="s">
        <v>146</v>
      </c>
      <c r="E511" s="144" t="s">
        <v>1</v>
      </c>
      <c r="F511" s="145" t="s">
        <v>952</v>
      </c>
      <c r="H511" s="146">
        <v>66.185000000000002</v>
      </c>
      <c r="I511" s="147"/>
      <c r="L511" s="142"/>
      <c r="M511" s="148"/>
      <c r="T511" s="149"/>
      <c r="AT511" s="144" t="s">
        <v>146</v>
      </c>
      <c r="AU511" s="144" t="s">
        <v>92</v>
      </c>
      <c r="AV511" s="11" t="s">
        <v>92</v>
      </c>
      <c r="AW511" s="11" t="s">
        <v>38</v>
      </c>
      <c r="AX511" s="11" t="s">
        <v>82</v>
      </c>
      <c r="AY511" s="144" t="s">
        <v>140</v>
      </c>
    </row>
    <row r="512" spans="2:65" s="11" customFormat="1" ht="22.5">
      <c r="B512" s="142"/>
      <c r="D512" s="143" t="s">
        <v>146</v>
      </c>
      <c r="E512" s="144" t="s">
        <v>1</v>
      </c>
      <c r="F512" s="145" t="s">
        <v>953</v>
      </c>
      <c r="H512" s="146">
        <v>11.3</v>
      </c>
      <c r="I512" s="147"/>
      <c r="L512" s="142"/>
      <c r="M512" s="148"/>
      <c r="T512" s="149"/>
      <c r="AT512" s="144" t="s">
        <v>146</v>
      </c>
      <c r="AU512" s="144" t="s">
        <v>92</v>
      </c>
      <c r="AV512" s="11" t="s">
        <v>92</v>
      </c>
      <c r="AW512" s="11" t="s">
        <v>38</v>
      </c>
      <c r="AX512" s="11" t="s">
        <v>82</v>
      </c>
      <c r="AY512" s="144" t="s">
        <v>140</v>
      </c>
    </row>
    <row r="513" spans="2:51" s="13" customFormat="1">
      <c r="B513" s="160"/>
      <c r="D513" s="143" t="s">
        <v>146</v>
      </c>
      <c r="E513" s="161" t="s">
        <v>1</v>
      </c>
      <c r="F513" s="162" t="s">
        <v>286</v>
      </c>
      <c r="H513" s="163">
        <v>148.79000000000002</v>
      </c>
      <c r="I513" s="164"/>
      <c r="L513" s="160"/>
      <c r="M513" s="165"/>
      <c r="T513" s="166"/>
      <c r="AT513" s="161" t="s">
        <v>146</v>
      </c>
      <c r="AU513" s="161" t="s">
        <v>92</v>
      </c>
      <c r="AV513" s="13" t="s">
        <v>151</v>
      </c>
      <c r="AW513" s="13" t="s">
        <v>38</v>
      </c>
      <c r="AX513" s="13" t="s">
        <v>82</v>
      </c>
      <c r="AY513" s="161" t="s">
        <v>140</v>
      </c>
    </row>
    <row r="514" spans="2:51" s="12" customFormat="1">
      <c r="B514" s="153"/>
      <c r="D514" s="143" t="s">
        <v>146</v>
      </c>
      <c r="E514" s="154" t="s">
        <v>1</v>
      </c>
      <c r="F514" s="155" t="s">
        <v>954</v>
      </c>
      <c r="H514" s="154" t="s">
        <v>1</v>
      </c>
      <c r="I514" s="156"/>
      <c r="L514" s="153"/>
      <c r="M514" s="157"/>
      <c r="T514" s="158"/>
      <c r="AT514" s="154" t="s">
        <v>146</v>
      </c>
      <c r="AU514" s="154" t="s">
        <v>92</v>
      </c>
      <c r="AV514" s="12" t="s">
        <v>90</v>
      </c>
      <c r="AW514" s="12" t="s">
        <v>38</v>
      </c>
      <c r="AX514" s="12" t="s">
        <v>82</v>
      </c>
      <c r="AY514" s="154" t="s">
        <v>140</v>
      </c>
    </row>
    <row r="515" spans="2:51" s="12" customFormat="1">
      <c r="B515" s="153"/>
      <c r="D515" s="143" t="s">
        <v>146</v>
      </c>
      <c r="E515" s="154" t="s">
        <v>1</v>
      </c>
      <c r="F515" s="155" t="s">
        <v>955</v>
      </c>
      <c r="H515" s="154" t="s">
        <v>1</v>
      </c>
      <c r="I515" s="156"/>
      <c r="L515" s="153"/>
      <c r="M515" s="157"/>
      <c r="T515" s="158"/>
      <c r="AT515" s="154" t="s">
        <v>146</v>
      </c>
      <c r="AU515" s="154" t="s">
        <v>92</v>
      </c>
      <c r="AV515" s="12" t="s">
        <v>90</v>
      </c>
      <c r="AW515" s="12" t="s">
        <v>38</v>
      </c>
      <c r="AX515" s="12" t="s">
        <v>82</v>
      </c>
      <c r="AY515" s="154" t="s">
        <v>140</v>
      </c>
    </row>
    <row r="516" spans="2:51" s="11" customFormat="1" ht="22.5">
      <c r="B516" s="142"/>
      <c r="D516" s="143" t="s">
        <v>146</v>
      </c>
      <c r="E516" s="144" t="s">
        <v>1</v>
      </c>
      <c r="F516" s="145" t="s">
        <v>956</v>
      </c>
      <c r="H516" s="146">
        <v>474.47</v>
      </c>
      <c r="I516" s="147"/>
      <c r="L516" s="142"/>
      <c r="M516" s="148"/>
      <c r="T516" s="149"/>
      <c r="AT516" s="144" t="s">
        <v>146</v>
      </c>
      <c r="AU516" s="144" t="s">
        <v>92</v>
      </c>
      <c r="AV516" s="11" t="s">
        <v>92</v>
      </c>
      <c r="AW516" s="11" t="s">
        <v>38</v>
      </c>
      <c r="AX516" s="11" t="s">
        <v>82</v>
      </c>
      <c r="AY516" s="144" t="s">
        <v>140</v>
      </c>
    </row>
    <row r="517" spans="2:51" s="12" customFormat="1">
      <c r="B517" s="153"/>
      <c r="D517" s="143" t="s">
        <v>146</v>
      </c>
      <c r="E517" s="154" t="s">
        <v>1</v>
      </c>
      <c r="F517" s="155" t="s">
        <v>957</v>
      </c>
      <c r="H517" s="154" t="s">
        <v>1</v>
      </c>
      <c r="I517" s="156"/>
      <c r="L517" s="153"/>
      <c r="M517" s="157"/>
      <c r="T517" s="158"/>
      <c r="AT517" s="154" t="s">
        <v>146</v>
      </c>
      <c r="AU517" s="154" t="s">
        <v>92</v>
      </c>
      <c r="AV517" s="12" t="s">
        <v>90</v>
      </c>
      <c r="AW517" s="12" t="s">
        <v>38</v>
      </c>
      <c r="AX517" s="12" t="s">
        <v>82</v>
      </c>
      <c r="AY517" s="154" t="s">
        <v>140</v>
      </c>
    </row>
    <row r="518" spans="2:51" s="11" customFormat="1" ht="22.5">
      <c r="B518" s="142"/>
      <c r="D518" s="143" t="s">
        <v>146</v>
      </c>
      <c r="E518" s="144" t="s">
        <v>1</v>
      </c>
      <c r="F518" s="145" t="s">
        <v>958</v>
      </c>
      <c r="H518" s="146">
        <v>-12.462999999999999</v>
      </c>
      <c r="I518" s="147"/>
      <c r="L518" s="142"/>
      <c r="M518" s="148"/>
      <c r="T518" s="149"/>
      <c r="AT518" s="144" t="s">
        <v>146</v>
      </c>
      <c r="AU518" s="144" t="s">
        <v>92</v>
      </c>
      <c r="AV518" s="11" t="s">
        <v>92</v>
      </c>
      <c r="AW518" s="11" t="s">
        <v>38</v>
      </c>
      <c r="AX518" s="11" t="s">
        <v>82</v>
      </c>
      <c r="AY518" s="144" t="s">
        <v>140</v>
      </c>
    </row>
    <row r="519" spans="2:51" s="11" customFormat="1" ht="33.75">
      <c r="B519" s="142"/>
      <c r="D519" s="143" t="s">
        <v>146</v>
      </c>
      <c r="E519" s="144" t="s">
        <v>1</v>
      </c>
      <c r="F519" s="145" t="s">
        <v>959</v>
      </c>
      <c r="H519" s="146">
        <v>-39.880000000000003</v>
      </c>
      <c r="I519" s="147"/>
      <c r="L519" s="142"/>
      <c r="M519" s="148"/>
      <c r="T519" s="149"/>
      <c r="AT519" s="144" t="s">
        <v>146</v>
      </c>
      <c r="AU519" s="144" t="s">
        <v>92</v>
      </c>
      <c r="AV519" s="11" t="s">
        <v>92</v>
      </c>
      <c r="AW519" s="11" t="s">
        <v>38</v>
      </c>
      <c r="AX519" s="11" t="s">
        <v>82</v>
      </c>
      <c r="AY519" s="144" t="s">
        <v>140</v>
      </c>
    </row>
    <row r="520" spans="2:51" s="13" customFormat="1">
      <c r="B520" s="160"/>
      <c r="D520" s="143" t="s">
        <v>146</v>
      </c>
      <c r="E520" s="161" t="s">
        <v>1</v>
      </c>
      <c r="F520" s="162" t="s">
        <v>286</v>
      </c>
      <c r="H520" s="163">
        <v>422.12700000000001</v>
      </c>
      <c r="I520" s="164"/>
      <c r="L520" s="160"/>
      <c r="M520" s="165"/>
      <c r="T520" s="166"/>
      <c r="AT520" s="161" t="s">
        <v>146</v>
      </c>
      <c r="AU520" s="161" t="s">
        <v>92</v>
      </c>
      <c r="AV520" s="13" t="s">
        <v>151</v>
      </c>
      <c r="AW520" s="13" t="s">
        <v>38</v>
      </c>
      <c r="AX520" s="13" t="s">
        <v>82</v>
      </c>
      <c r="AY520" s="161" t="s">
        <v>140</v>
      </c>
    </row>
    <row r="521" spans="2:51" s="12" customFormat="1">
      <c r="B521" s="153"/>
      <c r="D521" s="143" t="s">
        <v>146</v>
      </c>
      <c r="E521" s="154" t="s">
        <v>1</v>
      </c>
      <c r="F521" s="155" t="s">
        <v>960</v>
      </c>
      <c r="H521" s="154" t="s">
        <v>1</v>
      </c>
      <c r="I521" s="156"/>
      <c r="L521" s="153"/>
      <c r="M521" s="157"/>
      <c r="T521" s="158"/>
      <c r="AT521" s="154" t="s">
        <v>146</v>
      </c>
      <c r="AU521" s="154" t="s">
        <v>92</v>
      </c>
      <c r="AV521" s="12" t="s">
        <v>90</v>
      </c>
      <c r="AW521" s="12" t="s">
        <v>38</v>
      </c>
      <c r="AX521" s="12" t="s">
        <v>82</v>
      </c>
      <c r="AY521" s="154" t="s">
        <v>140</v>
      </c>
    </row>
    <row r="522" spans="2:51" s="11" customFormat="1">
      <c r="B522" s="142"/>
      <c r="D522" s="143" t="s">
        <v>146</v>
      </c>
      <c r="E522" s="144" t="s">
        <v>1</v>
      </c>
      <c r="F522" s="145" t="s">
        <v>961</v>
      </c>
      <c r="H522" s="146">
        <v>493.87</v>
      </c>
      <c r="I522" s="147"/>
      <c r="L522" s="142"/>
      <c r="M522" s="148"/>
      <c r="T522" s="149"/>
      <c r="AT522" s="144" t="s">
        <v>146</v>
      </c>
      <c r="AU522" s="144" t="s">
        <v>92</v>
      </c>
      <c r="AV522" s="11" t="s">
        <v>92</v>
      </c>
      <c r="AW522" s="11" t="s">
        <v>38</v>
      </c>
      <c r="AX522" s="11" t="s">
        <v>82</v>
      </c>
      <c r="AY522" s="144" t="s">
        <v>140</v>
      </c>
    </row>
    <row r="523" spans="2:51" s="12" customFormat="1">
      <c r="B523" s="153"/>
      <c r="D523" s="143" t="s">
        <v>146</v>
      </c>
      <c r="E523" s="154" t="s">
        <v>1</v>
      </c>
      <c r="F523" s="155" t="s">
        <v>957</v>
      </c>
      <c r="H523" s="154" t="s">
        <v>1</v>
      </c>
      <c r="I523" s="156"/>
      <c r="L523" s="153"/>
      <c r="M523" s="157"/>
      <c r="T523" s="158"/>
      <c r="AT523" s="154" t="s">
        <v>146</v>
      </c>
      <c r="AU523" s="154" t="s">
        <v>92</v>
      </c>
      <c r="AV523" s="12" t="s">
        <v>90</v>
      </c>
      <c r="AW523" s="12" t="s">
        <v>38</v>
      </c>
      <c r="AX523" s="12" t="s">
        <v>82</v>
      </c>
      <c r="AY523" s="154" t="s">
        <v>140</v>
      </c>
    </row>
    <row r="524" spans="2:51" s="11" customFormat="1">
      <c r="B524" s="142"/>
      <c r="D524" s="143" t="s">
        <v>146</v>
      </c>
      <c r="E524" s="144" t="s">
        <v>1</v>
      </c>
      <c r="F524" s="145" t="s">
        <v>962</v>
      </c>
      <c r="H524" s="146">
        <v>-3.8839999999999999</v>
      </c>
      <c r="I524" s="147"/>
      <c r="L524" s="142"/>
      <c r="M524" s="148"/>
      <c r="T524" s="149"/>
      <c r="AT524" s="144" t="s">
        <v>146</v>
      </c>
      <c r="AU524" s="144" t="s">
        <v>92</v>
      </c>
      <c r="AV524" s="11" t="s">
        <v>92</v>
      </c>
      <c r="AW524" s="11" t="s">
        <v>38</v>
      </c>
      <c r="AX524" s="11" t="s">
        <v>82</v>
      </c>
      <c r="AY524" s="144" t="s">
        <v>140</v>
      </c>
    </row>
    <row r="525" spans="2:51" s="11" customFormat="1" ht="33.75">
      <c r="B525" s="142"/>
      <c r="D525" s="143" t="s">
        <v>146</v>
      </c>
      <c r="E525" s="144" t="s">
        <v>1</v>
      </c>
      <c r="F525" s="145" t="s">
        <v>963</v>
      </c>
      <c r="H525" s="146">
        <v>-12.86</v>
      </c>
      <c r="I525" s="147"/>
      <c r="L525" s="142"/>
      <c r="M525" s="148"/>
      <c r="T525" s="149"/>
      <c r="AT525" s="144" t="s">
        <v>146</v>
      </c>
      <c r="AU525" s="144" t="s">
        <v>92</v>
      </c>
      <c r="AV525" s="11" t="s">
        <v>92</v>
      </c>
      <c r="AW525" s="11" t="s">
        <v>38</v>
      </c>
      <c r="AX525" s="11" t="s">
        <v>82</v>
      </c>
      <c r="AY525" s="144" t="s">
        <v>140</v>
      </c>
    </row>
    <row r="526" spans="2:51" s="11" customFormat="1" ht="22.5">
      <c r="B526" s="142"/>
      <c r="D526" s="143" t="s">
        <v>146</v>
      </c>
      <c r="E526" s="144" t="s">
        <v>1</v>
      </c>
      <c r="F526" s="145" t="s">
        <v>964</v>
      </c>
      <c r="H526" s="146">
        <v>-50.93</v>
      </c>
      <c r="I526" s="147"/>
      <c r="L526" s="142"/>
      <c r="M526" s="148"/>
      <c r="T526" s="149"/>
      <c r="AT526" s="144" t="s">
        <v>146</v>
      </c>
      <c r="AU526" s="144" t="s">
        <v>92</v>
      </c>
      <c r="AV526" s="11" t="s">
        <v>92</v>
      </c>
      <c r="AW526" s="11" t="s">
        <v>38</v>
      </c>
      <c r="AX526" s="11" t="s">
        <v>82</v>
      </c>
      <c r="AY526" s="144" t="s">
        <v>140</v>
      </c>
    </row>
    <row r="527" spans="2:51" s="13" customFormat="1">
      <c r="B527" s="160"/>
      <c r="D527" s="143" t="s">
        <v>146</v>
      </c>
      <c r="E527" s="161" t="s">
        <v>1</v>
      </c>
      <c r="F527" s="162" t="s">
        <v>286</v>
      </c>
      <c r="H527" s="163">
        <v>426.19599999999997</v>
      </c>
      <c r="I527" s="164"/>
      <c r="L527" s="160"/>
      <c r="M527" s="165"/>
      <c r="T527" s="166"/>
      <c r="AT527" s="161" t="s">
        <v>146</v>
      </c>
      <c r="AU527" s="161" t="s">
        <v>92</v>
      </c>
      <c r="AV527" s="13" t="s">
        <v>151</v>
      </c>
      <c r="AW527" s="13" t="s">
        <v>38</v>
      </c>
      <c r="AX527" s="13" t="s">
        <v>82</v>
      </c>
      <c r="AY527" s="161" t="s">
        <v>140</v>
      </c>
    </row>
    <row r="528" spans="2:51" s="11" customFormat="1">
      <c r="B528" s="142"/>
      <c r="D528" s="143" t="s">
        <v>146</v>
      </c>
      <c r="E528" s="144" t="s">
        <v>1</v>
      </c>
      <c r="F528" s="145" t="s">
        <v>965</v>
      </c>
      <c r="H528" s="146">
        <v>63.13</v>
      </c>
      <c r="I528" s="147"/>
      <c r="L528" s="142"/>
      <c r="M528" s="148"/>
      <c r="T528" s="149"/>
      <c r="AT528" s="144" t="s">
        <v>146</v>
      </c>
      <c r="AU528" s="144" t="s">
        <v>92</v>
      </c>
      <c r="AV528" s="11" t="s">
        <v>92</v>
      </c>
      <c r="AW528" s="11" t="s">
        <v>38</v>
      </c>
      <c r="AX528" s="11" t="s">
        <v>82</v>
      </c>
      <c r="AY528" s="144" t="s">
        <v>140</v>
      </c>
    </row>
    <row r="529" spans="2:65" s="13" customFormat="1">
      <c r="B529" s="160"/>
      <c r="D529" s="143" t="s">
        <v>146</v>
      </c>
      <c r="E529" s="161" t="s">
        <v>1</v>
      </c>
      <c r="F529" s="162" t="s">
        <v>286</v>
      </c>
      <c r="H529" s="163">
        <v>63.13</v>
      </c>
      <c r="I529" s="164"/>
      <c r="L529" s="160"/>
      <c r="M529" s="165"/>
      <c r="T529" s="166"/>
      <c r="AT529" s="161" t="s">
        <v>146</v>
      </c>
      <c r="AU529" s="161" t="s">
        <v>92</v>
      </c>
      <c r="AV529" s="13" t="s">
        <v>151</v>
      </c>
      <c r="AW529" s="13" t="s">
        <v>38</v>
      </c>
      <c r="AX529" s="13" t="s">
        <v>82</v>
      </c>
      <c r="AY529" s="161" t="s">
        <v>140</v>
      </c>
    </row>
    <row r="530" spans="2:65" s="14" customFormat="1">
      <c r="B530" s="167"/>
      <c r="D530" s="143" t="s">
        <v>146</v>
      </c>
      <c r="E530" s="168" t="s">
        <v>1</v>
      </c>
      <c r="F530" s="169" t="s">
        <v>287</v>
      </c>
      <c r="H530" s="170">
        <v>1060.2430000000002</v>
      </c>
      <c r="I530" s="171"/>
      <c r="L530" s="167"/>
      <c r="M530" s="172"/>
      <c r="T530" s="173"/>
      <c r="AT530" s="168" t="s">
        <v>146</v>
      </c>
      <c r="AU530" s="168" t="s">
        <v>92</v>
      </c>
      <c r="AV530" s="14" t="s">
        <v>145</v>
      </c>
      <c r="AW530" s="14" t="s">
        <v>38</v>
      </c>
      <c r="AX530" s="14" t="s">
        <v>90</v>
      </c>
      <c r="AY530" s="168" t="s">
        <v>140</v>
      </c>
    </row>
    <row r="531" spans="2:65" s="1" customFormat="1" ht="24.2" customHeight="1">
      <c r="B531" s="33"/>
      <c r="C531" s="128" t="s">
        <v>327</v>
      </c>
      <c r="D531" s="128" t="s">
        <v>141</v>
      </c>
      <c r="E531" s="129" t="s">
        <v>966</v>
      </c>
      <c r="F531" s="130" t="s">
        <v>967</v>
      </c>
      <c r="G531" s="131" t="s">
        <v>144</v>
      </c>
      <c r="H531" s="132">
        <v>148.79</v>
      </c>
      <c r="I531" s="133"/>
      <c r="J531" s="134">
        <f>ROUND(I531*H531,2)</f>
        <v>0</v>
      </c>
      <c r="K531" s="135"/>
      <c r="L531" s="33"/>
      <c r="M531" s="136" t="s">
        <v>1</v>
      </c>
      <c r="N531" s="137" t="s">
        <v>47</v>
      </c>
      <c r="P531" s="138">
        <f>O531*H531</f>
        <v>0</v>
      </c>
      <c r="Q531" s="138">
        <v>4.9399999999999999E-3</v>
      </c>
      <c r="R531" s="138">
        <f>Q531*H531</f>
        <v>0.73502259999999997</v>
      </c>
      <c r="S531" s="138">
        <v>0</v>
      </c>
      <c r="T531" s="139">
        <f>S531*H531</f>
        <v>0</v>
      </c>
      <c r="AR531" s="140" t="s">
        <v>145</v>
      </c>
      <c r="AT531" s="140" t="s">
        <v>141</v>
      </c>
      <c r="AU531" s="140" t="s">
        <v>92</v>
      </c>
      <c r="AY531" s="17" t="s">
        <v>140</v>
      </c>
      <c r="BE531" s="141">
        <f>IF(N531="základní",J531,0)</f>
        <v>0</v>
      </c>
      <c r="BF531" s="141">
        <f>IF(N531="snížená",J531,0)</f>
        <v>0</v>
      </c>
      <c r="BG531" s="141">
        <f>IF(N531="zákl. přenesená",J531,0)</f>
        <v>0</v>
      </c>
      <c r="BH531" s="141">
        <f>IF(N531="sníž. přenesená",J531,0)</f>
        <v>0</v>
      </c>
      <c r="BI531" s="141">
        <f>IF(N531="nulová",J531,0)</f>
        <v>0</v>
      </c>
      <c r="BJ531" s="17" t="s">
        <v>90</v>
      </c>
      <c r="BK531" s="141">
        <f>ROUND(I531*H531,2)</f>
        <v>0</v>
      </c>
      <c r="BL531" s="17" t="s">
        <v>145</v>
      </c>
      <c r="BM531" s="140" t="s">
        <v>968</v>
      </c>
    </row>
    <row r="532" spans="2:65" s="12" customFormat="1">
      <c r="B532" s="153"/>
      <c r="D532" s="143" t="s">
        <v>146</v>
      </c>
      <c r="E532" s="154" t="s">
        <v>1</v>
      </c>
      <c r="F532" s="155" t="s">
        <v>950</v>
      </c>
      <c r="H532" s="154" t="s">
        <v>1</v>
      </c>
      <c r="I532" s="156"/>
      <c r="L532" s="153"/>
      <c r="M532" s="157"/>
      <c r="T532" s="158"/>
      <c r="AT532" s="154" t="s">
        <v>146</v>
      </c>
      <c r="AU532" s="154" t="s">
        <v>92</v>
      </c>
      <c r="AV532" s="12" t="s">
        <v>90</v>
      </c>
      <c r="AW532" s="12" t="s">
        <v>38</v>
      </c>
      <c r="AX532" s="12" t="s">
        <v>82</v>
      </c>
      <c r="AY532" s="154" t="s">
        <v>140</v>
      </c>
    </row>
    <row r="533" spans="2:65" s="11" customFormat="1" ht="33.75">
      <c r="B533" s="142"/>
      <c r="D533" s="143" t="s">
        <v>146</v>
      </c>
      <c r="E533" s="144" t="s">
        <v>1</v>
      </c>
      <c r="F533" s="145" t="s">
        <v>951</v>
      </c>
      <c r="H533" s="146">
        <v>71.305000000000007</v>
      </c>
      <c r="I533" s="147"/>
      <c r="L533" s="142"/>
      <c r="M533" s="148"/>
      <c r="T533" s="149"/>
      <c r="AT533" s="144" t="s">
        <v>146</v>
      </c>
      <c r="AU533" s="144" t="s">
        <v>92</v>
      </c>
      <c r="AV533" s="11" t="s">
        <v>92</v>
      </c>
      <c r="AW533" s="11" t="s">
        <v>38</v>
      </c>
      <c r="AX533" s="11" t="s">
        <v>82</v>
      </c>
      <c r="AY533" s="144" t="s">
        <v>140</v>
      </c>
    </row>
    <row r="534" spans="2:65" s="11" customFormat="1" ht="33.75">
      <c r="B534" s="142"/>
      <c r="D534" s="143" t="s">
        <v>146</v>
      </c>
      <c r="E534" s="144" t="s">
        <v>1</v>
      </c>
      <c r="F534" s="145" t="s">
        <v>952</v>
      </c>
      <c r="H534" s="146">
        <v>66.185000000000002</v>
      </c>
      <c r="I534" s="147"/>
      <c r="L534" s="142"/>
      <c r="M534" s="148"/>
      <c r="T534" s="149"/>
      <c r="AT534" s="144" t="s">
        <v>146</v>
      </c>
      <c r="AU534" s="144" t="s">
        <v>92</v>
      </c>
      <c r="AV534" s="11" t="s">
        <v>92</v>
      </c>
      <c r="AW534" s="11" t="s">
        <v>38</v>
      </c>
      <c r="AX534" s="11" t="s">
        <v>82</v>
      </c>
      <c r="AY534" s="144" t="s">
        <v>140</v>
      </c>
    </row>
    <row r="535" spans="2:65" s="11" customFormat="1" ht="22.5">
      <c r="B535" s="142"/>
      <c r="D535" s="143" t="s">
        <v>146</v>
      </c>
      <c r="E535" s="144" t="s">
        <v>1</v>
      </c>
      <c r="F535" s="145" t="s">
        <v>953</v>
      </c>
      <c r="H535" s="146">
        <v>11.3</v>
      </c>
      <c r="I535" s="147"/>
      <c r="L535" s="142"/>
      <c r="M535" s="148"/>
      <c r="T535" s="149"/>
      <c r="AT535" s="144" t="s">
        <v>146</v>
      </c>
      <c r="AU535" s="144" t="s">
        <v>92</v>
      </c>
      <c r="AV535" s="11" t="s">
        <v>92</v>
      </c>
      <c r="AW535" s="11" t="s">
        <v>38</v>
      </c>
      <c r="AX535" s="11" t="s">
        <v>82</v>
      </c>
      <c r="AY535" s="144" t="s">
        <v>140</v>
      </c>
    </row>
    <row r="536" spans="2:65" s="14" customFormat="1">
      <c r="B536" s="167"/>
      <c r="D536" s="143" t="s">
        <v>146</v>
      </c>
      <c r="E536" s="168" t="s">
        <v>1</v>
      </c>
      <c r="F536" s="169" t="s">
        <v>287</v>
      </c>
      <c r="H536" s="170">
        <v>148.79000000000002</v>
      </c>
      <c r="I536" s="171"/>
      <c r="L536" s="167"/>
      <c r="M536" s="172"/>
      <c r="T536" s="173"/>
      <c r="AT536" s="168" t="s">
        <v>146</v>
      </c>
      <c r="AU536" s="168" t="s">
        <v>92</v>
      </c>
      <c r="AV536" s="14" t="s">
        <v>145</v>
      </c>
      <c r="AW536" s="14" t="s">
        <v>38</v>
      </c>
      <c r="AX536" s="14" t="s">
        <v>90</v>
      </c>
      <c r="AY536" s="168" t="s">
        <v>140</v>
      </c>
    </row>
    <row r="537" spans="2:65" s="1" customFormat="1" ht="24.2" customHeight="1">
      <c r="B537" s="33"/>
      <c r="C537" s="128" t="s">
        <v>244</v>
      </c>
      <c r="D537" s="128" t="s">
        <v>141</v>
      </c>
      <c r="E537" s="129" t="s">
        <v>288</v>
      </c>
      <c r="F537" s="130" t="s">
        <v>289</v>
      </c>
      <c r="G537" s="131" t="s">
        <v>144</v>
      </c>
      <c r="H537" s="132">
        <v>1198.431</v>
      </c>
      <c r="I537" s="133"/>
      <c r="J537" s="134">
        <f>ROUND(I537*H537,2)</f>
        <v>0</v>
      </c>
      <c r="K537" s="135"/>
      <c r="L537" s="33"/>
      <c r="M537" s="136" t="s">
        <v>1</v>
      </c>
      <c r="N537" s="137" t="s">
        <v>47</v>
      </c>
      <c r="P537" s="138">
        <f>O537*H537</f>
        <v>0</v>
      </c>
      <c r="Q537" s="138">
        <v>2.5999999999999998E-4</v>
      </c>
      <c r="R537" s="138">
        <f>Q537*H537</f>
        <v>0.31159206</v>
      </c>
      <c r="S537" s="138">
        <v>0</v>
      </c>
      <c r="T537" s="139">
        <f>S537*H537</f>
        <v>0</v>
      </c>
      <c r="AR537" s="140" t="s">
        <v>145</v>
      </c>
      <c r="AT537" s="140" t="s">
        <v>141</v>
      </c>
      <c r="AU537" s="140" t="s">
        <v>92</v>
      </c>
      <c r="AY537" s="17" t="s">
        <v>140</v>
      </c>
      <c r="BE537" s="141">
        <f>IF(N537="základní",J537,0)</f>
        <v>0</v>
      </c>
      <c r="BF537" s="141">
        <f>IF(N537="snížená",J537,0)</f>
        <v>0</v>
      </c>
      <c r="BG537" s="141">
        <f>IF(N537="zákl. přenesená",J537,0)</f>
        <v>0</v>
      </c>
      <c r="BH537" s="141">
        <f>IF(N537="sníž. přenesená",J537,0)</f>
        <v>0</v>
      </c>
      <c r="BI537" s="141">
        <f>IF(N537="nulová",J537,0)</f>
        <v>0</v>
      </c>
      <c r="BJ537" s="17" t="s">
        <v>90</v>
      </c>
      <c r="BK537" s="141">
        <f>ROUND(I537*H537,2)</f>
        <v>0</v>
      </c>
      <c r="BL537" s="17" t="s">
        <v>145</v>
      </c>
      <c r="BM537" s="140" t="s">
        <v>969</v>
      </c>
    </row>
    <row r="538" spans="2:65" s="12" customFormat="1">
      <c r="B538" s="153"/>
      <c r="D538" s="143" t="s">
        <v>146</v>
      </c>
      <c r="E538" s="154" t="s">
        <v>1</v>
      </c>
      <c r="F538" s="155" t="s">
        <v>970</v>
      </c>
      <c r="H538" s="154" t="s">
        <v>1</v>
      </c>
      <c r="I538" s="156"/>
      <c r="L538" s="153"/>
      <c r="M538" s="157"/>
      <c r="T538" s="158"/>
      <c r="AT538" s="154" t="s">
        <v>146</v>
      </c>
      <c r="AU538" s="154" t="s">
        <v>92</v>
      </c>
      <c r="AV538" s="12" t="s">
        <v>90</v>
      </c>
      <c r="AW538" s="12" t="s">
        <v>38</v>
      </c>
      <c r="AX538" s="12" t="s">
        <v>82</v>
      </c>
      <c r="AY538" s="154" t="s">
        <v>140</v>
      </c>
    </row>
    <row r="539" spans="2:65" s="11" customFormat="1">
      <c r="B539" s="142"/>
      <c r="D539" s="143" t="s">
        <v>146</v>
      </c>
      <c r="E539" s="144" t="s">
        <v>1</v>
      </c>
      <c r="F539" s="145" t="s">
        <v>971</v>
      </c>
      <c r="H539" s="146">
        <v>108.68</v>
      </c>
      <c r="I539" s="147"/>
      <c r="L539" s="142"/>
      <c r="M539" s="148"/>
      <c r="T539" s="149"/>
      <c r="AT539" s="144" t="s">
        <v>146</v>
      </c>
      <c r="AU539" s="144" t="s">
        <v>92</v>
      </c>
      <c r="AV539" s="11" t="s">
        <v>92</v>
      </c>
      <c r="AW539" s="11" t="s">
        <v>38</v>
      </c>
      <c r="AX539" s="11" t="s">
        <v>82</v>
      </c>
      <c r="AY539" s="144" t="s">
        <v>140</v>
      </c>
    </row>
    <row r="540" spans="2:65" s="13" customFormat="1">
      <c r="B540" s="160"/>
      <c r="D540" s="143" t="s">
        <v>146</v>
      </c>
      <c r="E540" s="161" t="s">
        <v>1</v>
      </c>
      <c r="F540" s="162" t="s">
        <v>286</v>
      </c>
      <c r="H540" s="163">
        <v>108.68</v>
      </c>
      <c r="I540" s="164"/>
      <c r="L540" s="160"/>
      <c r="M540" s="165"/>
      <c r="T540" s="166"/>
      <c r="AT540" s="161" t="s">
        <v>146</v>
      </c>
      <c r="AU540" s="161" t="s">
        <v>92</v>
      </c>
      <c r="AV540" s="13" t="s">
        <v>151</v>
      </c>
      <c r="AW540" s="13" t="s">
        <v>38</v>
      </c>
      <c r="AX540" s="13" t="s">
        <v>82</v>
      </c>
      <c r="AY540" s="161" t="s">
        <v>140</v>
      </c>
    </row>
    <row r="541" spans="2:65" s="12" customFormat="1">
      <c r="B541" s="153"/>
      <c r="D541" s="143" t="s">
        <v>146</v>
      </c>
      <c r="E541" s="154" t="s">
        <v>1</v>
      </c>
      <c r="F541" s="155" t="s">
        <v>972</v>
      </c>
      <c r="H541" s="154" t="s">
        <v>1</v>
      </c>
      <c r="I541" s="156"/>
      <c r="L541" s="153"/>
      <c r="M541" s="157"/>
      <c r="T541" s="158"/>
      <c r="AT541" s="154" t="s">
        <v>146</v>
      </c>
      <c r="AU541" s="154" t="s">
        <v>92</v>
      </c>
      <c r="AV541" s="12" t="s">
        <v>90</v>
      </c>
      <c r="AW541" s="12" t="s">
        <v>38</v>
      </c>
      <c r="AX541" s="12" t="s">
        <v>82</v>
      </c>
      <c r="AY541" s="154" t="s">
        <v>140</v>
      </c>
    </row>
    <row r="542" spans="2:65" s="11" customFormat="1" ht="22.5">
      <c r="B542" s="142"/>
      <c r="D542" s="143" t="s">
        <v>146</v>
      </c>
      <c r="E542" s="144" t="s">
        <v>1</v>
      </c>
      <c r="F542" s="145" t="s">
        <v>973</v>
      </c>
      <c r="H542" s="146">
        <v>173.233</v>
      </c>
      <c r="I542" s="147"/>
      <c r="L542" s="142"/>
      <c r="M542" s="148"/>
      <c r="T542" s="149"/>
      <c r="AT542" s="144" t="s">
        <v>146</v>
      </c>
      <c r="AU542" s="144" t="s">
        <v>92</v>
      </c>
      <c r="AV542" s="11" t="s">
        <v>92</v>
      </c>
      <c r="AW542" s="11" t="s">
        <v>38</v>
      </c>
      <c r="AX542" s="11" t="s">
        <v>82</v>
      </c>
      <c r="AY542" s="144" t="s">
        <v>140</v>
      </c>
    </row>
    <row r="543" spans="2:65" s="11" customFormat="1" ht="33.75">
      <c r="B543" s="142"/>
      <c r="D543" s="143" t="s">
        <v>146</v>
      </c>
      <c r="E543" s="144" t="s">
        <v>1</v>
      </c>
      <c r="F543" s="145" t="s">
        <v>974</v>
      </c>
      <c r="H543" s="146">
        <v>-33.518999999999998</v>
      </c>
      <c r="I543" s="147"/>
      <c r="L543" s="142"/>
      <c r="M543" s="148"/>
      <c r="T543" s="149"/>
      <c r="AT543" s="144" t="s">
        <v>146</v>
      </c>
      <c r="AU543" s="144" t="s">
        <v>92</v>
      </c>
      <c r="AV543" s="11" t="s">
        <v>92</v>
      </c>
      <c r="AW543" s="11" t="s">
        <v>38</v>
      </c>
      <c r="AX543" s="11" t="s">
        <v>82</v>
      </c>
      <c r="AY543" s="144" t="s">
        <v>140</v>
      </c>
    </row>
    <row r="544" spans="2:65" s="11" customFormat="1">
      <c r="B544" s="142"/>
      <c r="D544" s="143" t="s">
        <v>146</v>
      </c>
      <c r="E544" s="144" t="s">
        <v>1</v>
      </c>
      <c r="F544" s="145" t="s">
        <v>975</v>
      </c>
      <c r="H544" s="146">
        <v>125.18</v>
      </c>
      <c r="I544" s="147"/>
      <c r="L544" s="142"/>
      <c r="M544" s="148"/>
      <c r="T544" s="149"/>
      <c r="AT544" s="144" t="s">
        <v>146</v>
      </c>
      <c r="AU544" s="144" t="s">
        <v>92</v>
      </c>
      <c r="AV544" s="11" t="s">
        <v>92</v>
      </c>
      <c r="AW544" s="11" t="s">
        <v>38</v>
      </c>
      <c r="AX544" s="11" t="s">
        <v>82</v>
      </c>
      <c r="AY544" s="144" t="s">
        <v>140</v>
      </c>
    </row>
    <row r="545" spans="2:51" s="11" customFormat="1">
      <c r="B545" s="142"/>
      <c r="D545" s="143" t="s">
        <v>146</v>
      </c>
      <c r="E545" s="144" t="s">
        <v>1</v>
      </c>
      <c r="F545" s="145" t="s">
        <v>976</v>
      </c>
      <c r="H545" s="146">
        <v>-16.733000000000001</v>
      </c>
      <c r="I545" s="147"/>
      <c r="L545" s="142"/>
      <c r="M545" s="148"/>
      <c r="T545" s="149"/>
      <c r="AT545" s="144" t="s">
        <v>146</v>
      </c>
      <c r="AU545" s="144" t="s">
        <v>92</v>
      </c>
      <c r="AV545" s="11" t="s">
        <v>92</v>
      </c>
      <c r="AW545" s="11" t="s">
        <v>38</v>
      </c>
      <c r="AX545" s="11" t="s">
        <v>82</v>
      </c>
      <c r="AY545" s="144" t="s">
        <v>140</v>
      </c>
    </row>
    <row r="546" spans="2:51" s="11" customFormat="1">
      <c r="B546" s="142"/>
      <c r="D546" s="143" t="s">
        <v>146</v>
      </c>
      <c r="E546" s="144" t="s">
        <v>1</v>
      </c>
      <c r="F546" s="145" t="s">
        <v>977</v>
      </c>
      <c r="H546" s="146">
        <v>319.815</v>
      </c>
      <c r="I546" s="147"/>
      <c r="L546" s="142"/>
      <c r="M546" s="148"/>
      <c r="T546" s="149"/>
      <c r="AT546" s="144" t="s">
        <v>146</v>
      </c>
      <c r="AU546" s="144" t="s">
        <v>92</v>
      </c>
      <c r="AV546" s="11" t="s">
        <v>92</v>
      </c>
      <c r="AW546" s="11" t="s">
        <v>38</v>
      </c>
      <c r="AX546" s="11" t="s">
        <v>82</v>
      </c>
      <c r="AY546" s="144" t="s">
        <v>140</v>
      </c>
    </row>
    <row r="547" spans="2:51" s="11" customFormat="1" ht="33.75">
      <c r="B547" s="142"/>
      <c r="D547" s="143" t="s">
        <v>146</v>
      </c>
      <c r="E547" s="144" t="s">
        <v>1</v>
      </c>
      <c r="F547" s="145" t="s">
        <v>978</v>
      </c>
      <c r="H547" s="146">
        <v>-57.113</v>
      </c>
      <c r="I547" s="147"/>
      <c r="L547" s="142"/>
      <c r="M547" s="148"/>
      <c r="T547" s="149"/>
      <c r="AT547" s="144" t="s">
        <v>146</v>
      </c>
      <c r="AU547" s="144" t="s">
        <v>92</v>
      </c>
      <c r="AV547" s="11" t="s">
        <v>92</v>
      </c>
      <c r="AW547" s="11" t="s">
        <v>38</v>
      </c>
      <c r="AX547" s="11" t="s">
        <v>82</v>
      </c>
      <c r="AY547" s="144" t="s">
        <v>140</v>
      </c>
    </row>
    <row r="548" spans="2:51" s="11" customFormat="1">
      <c r="B548" s="142"/>
      <c r="D548" s="143" t="s">
        <v>146</v>
      </c>
      <c r="E548" s="144" t="s">
        <v>1</v>
      </c>
      <c r="F548" s="145" t="s">
        <v>979</v>
      </c>
      <c r="H548" s="146">
        <v>385.63499999999999</v>
      </c>
      <c r="I548" s="147"/>
      <c r="L548" s="142"/>
      <c r="M548" s="148"/>
      <c r="T548" s="149"/>
      <c r="AT548" s="144" t="s">
        <v>146</v>
      </c>
      <c r="AU548" s="144" t="s">
        <v>92</v>
      </c>
      <c r="AV548" s="11" t="s">
        <v>92</v>
      </c>
      <c r="AW548" s="11" t="s">
        <v>38</v>
      </c>
      <c r="AX548" s="11" t="s">
        <v>82</v>
      </c>
      <c r="AY548" s="144" t="s">
        <v>140</v>
      </c>
    </row>
    <row r="549" spans="2:51" s="11" customFormat="1" ht="45">
      <c r="B549" s="142"/>
      <c r="D549" s="143" t="s">
        <v>146</v>
      </c>
      <c r="E549" s="144" t="s">
        <v>1</v>
      </c>
      <c r="F549" s="145" t="s">
        <v>980</v>
      </c>
      <c r="H549" s="146">
        <v>-81.760000000000005</v>
      </c>
      <c r="I549" s="147"/>
      <c r="L549" s="142"/>
      <c r="M549" s="148"/>
      <c r="T549" s="149"/>
      <c r="AT549" s="144" t="s">
        <v>146</v>
      </c>
      <c r="AU549" s="144" t="s">
        <v>92</v>
      </c>
      <c r="AV549" s="11" t="s">
        <v>92</v>
      </c>
      <c r="AW549" s="11" t="s">
        <v>38</v>
      </c>
      <c r="AX549" s="11" t="s">
        <v>82</v>
      </c>
      <c r="AY549" s="144" t="s">
        <v>140</v>
      </c>
    </row>
    <row r="550" spans="2:51" s="11" customFormat="1">
      <c r="B550" s="142"/>
      <c r="D550" s="143" t="s">
        <v>146</v>
      </c>
      <c r="E550" s="144" t="s">
        <v>1</v>
      </c>
      <c r="F550" s="145" t="s">
        <v>981</v>
      </c>
      <c r="H550" s="146">
        <v>44.765000000000001</v>
      </c>
      <c r="I550" s="147"/>
      <c r="L550" s="142"/>
      <c r="M550" s="148"/>
      <c r="T550" s="149"/>
      <c r="AT550" s="144" t="s">
        <v>146</v>
      </c>
      <c r="AU550" s="144" t="s">
        <v>92</v>
      </c>
      <c r="AV550" s="11" t="s">
        <v>92</v>
      </c>
      <c r="AW550" s="11" t="s">
        <v>38</v>
      </c>
      <c r="AX550" s="11" t="s">
        <v>82</v>
      </c>
      <c r="AY550" s="144" t="s">
        <v>140</v>
      </c>
    </row>
    <row r="551" spans="2:51" s="11" customFormat="1">
      <c r="B551" s="142"/>
      <c r="D551" s="143" t="s">
        <v>146</v>
      </c>
      <c r="E551" s="144" t="s">
        <v>1</v>
      </c>
      <c r="F551" s="145" t="s">
        <v>982</v>
      </c>
      <c r="H551" s="146">
        <v>-12.609</v>
      </c>
      <c r="I551" s="147"/>
      <c r="L551" s="142"/>
      <c r="M551" s="148"/>
      <c r="T551" s="149"/>
      <c r="AT551" s="144" t="s">
        <v>146</v>
      </c>
      <c r="AU551" s="144" t="s">
        <v>92</v>
      </c>
      <c r="AV551" s="11" t="s">
        <v>92</v>
      </c>
      <c r="AW551" s="11" t="s">
        <v>38</v>
      </c>
      <c r="AX551" s="11" t="s">
        <v>82</v>
      </c>
      <c r="AY551" s="144" t="s">
        <v>140</v>
      </c>
    </row>
    <row r="552" spans="2:51" s="11" customFormat="1">
      <c r="B552" s="142"/>
      <c r="D552" s="143" t="s">
        <v>146</v>
      </c>
      <c r="E552" s="144" t="s">
        <v>1</v>
      </c>
      <c r="F552" s="145" t="s">
        <v>983</v>
      </c>
      <c r="H552" s="146">
        <v>8.25</v>
      </c>
      <c r="I552" s="147"/>
      <c r="L552" s="142"/>
      <c r="M552" s="148"/>
      <c r="T552" s="149"/>
      <c r="AT552" s="144" t="s">
        <v>146</v>
      </c>
      <c r="AU552" s="144" t="s">
        <v>92</v>
      </c>
      <c r="AV552" s="11" t="s">
        <v>92</v>
      </c>
      <c r="AW552" s="11" t="s">
        <v>38</v>
      </c>
      <c r="AX552" s="11" t="s">
        <v>82</v>
      </c>
      <c r="AY552" s="144" t="s">
        <v>140</v>
      </c>
    </row>
    <row r="553" spans="2:51" s="13" customFormat="1">
      <c r="B553" s="160"/>
      <c r="D553" s="143" t="s">
        <v>146</v>
      </c>
      <c r="E553" s="161" t="s">
        <v>1</v>
      </c>
      <c r="F553" s="162" t="s">
        <v>286</v>
      </c>
      <c r="H553" s="163">
        <v>855.14400000000001</v>
      </c>
      <c r="I553" s="164"/>
      <c r="L553" s="160"/>
      <c r="M553" s="165"/>
      <c r="T553" s="166"/>
      <c r="AT553" s="161" t="s">
        <v>146</v>
      </c>
      <c r="AU553" s="161" t="s">
        <v>92</v>
      </c>
      <c r="AV553" s="13" t="s">
        <v>151</v>
      </c>
      <c r="AW553" s="13" t="s">
        <v>38</v>
      </c>
      <c r="AX553" s="13" t="s">
        <v>82</v>
      </c>
      <c r="AY553" s="161" t="s">
        <v>140</v>
      </c>
    </row>
    <row r="554" spans="2:51" s="12" customFormat="1">
      <c r="B554" s="153"/>
      <c r="D554" s="143" t="s">
        <v>146</v>
      </c>
      <c r="E554" s="154" t="s">
        <v>1</v>
      </c>
      <c r="F554" s="155" t="s">
        <v>984</v>
      </c>
      <c r="H554" s="154" t="s">
        <v>1</v>
      </c>
      <c r="I554" s="156"/>
      <c r="L554" s="153"/>
      <c r="M554" s="157"/>
      <c r="T554" s="158"/>
      <c r="AT554" s="154" t="s">
        <v>146</v>
      </c>
      <c r="AU554" s="154" t="s">
        <v>92</v>
      </c>
      <c r="AV554" s="12" t="s">
        <v>90</v>
      </c>
      <c r="AW554" s="12" t="s">
        <v>38</v>
      </c>
      <c r="AX554" s="12" t="s">
        <v>82</v>
      </c>
      <c r="AY554" s="154" t="s">
        <v>140</v>
      </c>
    </row>
    <row r="555" spans="2:51" s="11" customFormat="1">
      <c r="B555" s="142"/>
      <c r="D555" s="143" t="s">
        <v>146</v>
      </c>
      <c r="E555" s="144" t="s">
        <v>1</v>
      </c>
      <c r="F555" s="145" t="s">
        <v>985</v>
      </c>
      <c r="H555" s="146">
        <v>71.968999999999994</v>
      </c>
      <c r="I555" s="147"/>
      <c r="L555" s="142"/>
      <c r="M555" s="148"/>
      <c r="T555" s="149"/>
      <c r="AT555" s="144" t="s">
        <v>146</v>
      </c>
      <c r="AU555" s="144" t="s">
        <v>92</v>
      </c>
      <c r="AV555" s="11" t="s">
        <v>92</v>
      </c>
      <c r="AW555" s="11" t="s">
        <v>38</v>
      </c>
      <c r="AX555" s="11" t="s">
        <v>82</v>
      </c>
      <c r="AY555" s="144" t="s">
        <v>140</v>
      </c>
    </row>
    <row r="556" spans="2:51" s="13" customFormat="1">
      <c r="B556" s="160"/>
      <c r="D556" s="143" t="s">
        <v>146</v>
      </c>
      <c r="E556" s="161" t="s">
        <v>1</v>
      </c>
      <c r="F556" s="162" t="s">
        <v>286</v>
      </c>
      <c r="H556" s="163">
        <v>71.968999999999994</v>
      </c>
      <c r="I556" s="164"/>
      <c r="L556" s="160"/>
      <c r="M556" s="165"/>
      <c r="T556" s="166"/>
      <c r="AT556" s="161" t="s">
        <v>146</v>
      </c>
      <c r="AU556" s="161" t="s">
        <v>92</v>
      </c>
      <c r="AV556" s="13" t="s">
        <v>151</v>
      </c>
      <c r="AW556" s="13" t="s">
        <v>38</v>
      </c>
      <c r="AX556" s="13" t="s">
        <v>82</v>
      </c>
      <c r="AY556" s="161" t="s">
        <v>140</v>
      </c>
    </row>
    <row r="557" spans="2:51" s="12" customFormat="1">
      <c r="B557" s="153"/>
      <c r="D557" s="143" t="s">
        <v>146</v>
      </c>
      <c r="E557" s="154" t="s">
        <v>1</v>
      </c>
      <c r="F557" s="155" t="s">
        <v>986</v>
      </c>
      <c r="H557" s="154" t="s">
        <v>1</v>
      </c>
      <c r="I557" s="156"/>
      <c r="L557" s="153"/>
      <c r="M557" s="157"/>
      <c r="T557" s="158"/>
      <c r="AT557" s="154" t="s">
        <v>146</v>
      </c>
      <c r="AU557" s="154" t="s">
        <v>92</v>
      </c>
      <c r="AV557" s="12" t="s">
        <v>90</v>
      </c>
      <c r="AW557" s="12" t="s">
        <v>38</v>
      </c>
      <c r="AX557" s="12" t="s">
        <v>82</v>
      </c>
      <c r="AY557" s="154" t="s">
        <v>140</v>
      </c>
    </row>
    <row r="558" spans="2:51" s="11" customFormat="1" ht="22.5">
      <c r="B558" s="142"/>
      <c r="D558" s="143" t="s">
        <v>146</v>
      </c>
      <c r="E558" s="144" t="s">
        <v>1</v>
      </c>
      <c r="F558" s="145" t="s">
        <v>987</v>
      </c>
      <c r="H558" s="146">
        <v>27.963000000000001</v>
      </c>
      <c r="I558" s="147"/>
      <c r="L558" s="142"/>
      <c r="M558" s="148"/>
      <c r="T558" s="149"/>
      <c r="AT558" s="144" t="s">
        <v>146</v>
      </c>
      <c r="AU558" s="144" t="s">
        <v>92</v>
      </c>
      <c r="AV558" s="11" t="s">
        <v>92</v>
      </c>
      <c r="AW558" s="11" t="s">
        <v>38</v>
      </c>
      <c r="AX558" s="11" t="s">
        <v>82</v>
      </c>
      <c r="AY558" s="144" t="s">
        <v>140</v>
      </c>
    </row>
    <row r="559" spans="2:51" s="13" customFormat="1">
      <c r="B559" s="160"/>
      <c r="D559" s="143" t="s">
        <v>146</v>
      </c>
      <c r="E559" s="161" t="s">
        <v>1</v>
      </c>
      <c r="F559" s="162" t="s">
        <v>286</v>
      </c>
      <c r="H559" s="163">
        <v>27.963000000000001</v>
      </c>
      <c r="I559" s="164"/>
      <c r="L559" s="160"/>
      <c r="M559" s="165"/>
      <c r="T559" s="166"/>
      <c r="AT559" s="161" t="s">
        <v>146</v>
      </c>
      <c r="AU559" s="161" t="s">
        <v>92</v>
      </c>
      <c r="AV559" s="13" t="s">
        <v>151</v>
      </c>
      <c r="AW559" s="13" t="s">
        <v>38</v>
      </c>
      <c r="AX559" s="13" t="s">
        <v>82</v>
      </c>
      <c r="AY559" s="161" t="s">
        <v>140</v>
      </c>
    </row>
    <row r="560" spans="2:51" s="11" customFormat="1">
      <c r="B560" s="142"/>
      <c r="D560" s="143" t="s">
        <v>146</v>
      </c>
      <c r="E560" s="144" t="s">
        <v>1</v>
      </c>
      <c r="F560" s="145" t="s">
        <v>988</v>
      </c>
      <c r="H560" s="146">
        <v>134.67500000000001</v>
      </c>
      <c r="I560" s="147"/>
      <c r="L560" s="142"/>
      <c r="M560" s="148"/>
      <c r="T560" s="149"/>
      <c r="AT560" s="144" t="s">
        <v>146</v>
      </c>
      <c r="AU560" s="144" t="s">
        <v>92</v>
      </c>
      <c r="AV560" s="11" t="s">
        <v>92</v>
      </c>
      <c r="AW560" s="11" t="s">
        <v>38</v>
      </c>
      <c r="AX560" s="11" t="s">
        <v>82</v>
      </c>
      <c r="AY560" s="144" t="s">
        <v>140</v>
      </c>
    </row>
    <row r="561" spans="2:65" s="13" customFormat="1">
      <c r="B561" s="160"/>
      <c r="D561" s="143" t="s">
        <v>146</v>
      </c>
      <c r="E561" s="161" t="s">
        <v>1</v>
      </c>
      <c r="F561" s="162" t="s">
        <v>286</v>
      </c>
      <c r="H561" s="163">
        <v>134.67500000000001</v>
      </c>
      <c r="I561" s="164"/>
      <c r="L561" s="160"/>
      <c r="M561" s="165"/>
      <c r="T561" s="166"/>
      <c r="AT561" s="161" t="s">
        <v>146</v>
      </c>
      <c r="AU561" s="161" t="s">
        <v>92</v>
      </c>
      <c r="AV561" s="13" t="s">
        <v>151</v>
      </c>
      <c r="AW561" s="13" t="s">
        <v>38</v>
      </c>
      <c r="AX561" s="13" t="s">
        <v>82</v>
      </c>
      <c r="AY561" s="161" t="s">
        <v>140</v>
      </c>
    </row>
    <row r="562" spans="2:65" s="14" customFormat="1">
      <c r="B562" s="167"/>
      <c r="D562" s="143" t="s">
        <v>146</v>
      </c>
      <c r="E562" s="168" t="s">
        <v>1</v>
      </c>
      <c r="F562" s="169" t="s">
        <v>287</v>
      </c>
      <c r="H562" s="170">
        <v>1198.4309999999998</v>
      </c>
      <c r="I562" s="171"/>
      <c r="L562" s="167"/>
      <c r="M562" s="172"/>
      <c r="T562" s="173"/>
      <c r="AT562" s="168" t="s">
        <v>146</v>
      </c>
      <c r="AU562" s="168" t="s">
        <v>92</v>
      </c>
      <c r="AV562" s="14" t="s">
        <v>145</v>
      </c>
      <c r="AW562" s="14" t="s">
        <v>38</v>
      </c>
      <c r="AX562" s="14" t="s">
        <v>90</v>
      </c>
      <c r="AY562" s="168" t="s">
        <v>140</v>
      </c>
    </row>
    <row r="563" spans="2:65" s="1" customFormat="1" ht="37.9" customHeight="1">
      <c r="B563" s="33"/>
      <c r="C563" s="128" t="s">
        <v>334</v>
      </c>
      <c r="D563" s="128" t="s">
        <v>141</v>
      </c>
      <c r="E563" s="129" t="s">
        <v>989</v>
      </c>
      <c r="F563" s="130" t="s">
        <v>990</v>
      </c>
      <c r="G563" s="131" t="s">
        <v>144</v>
      </c>
      <c r="H563" s="132">
        <v>855.14400000000001</v>
      </c>
      <c r="I563" s="133"/>
      <c r="J563" s="134">
        <f>ROUND(I563*H563,2)</f>
        <v>0</v>
      </c>
      <c r="K563" s="135"/>
      <c r="L563" s="33"/>
      <c r="M563" s="136" t="s">
        <v>1</v>
      </c>
      <c r="N563" s="137" t="s">
        <v>47</v>
      </c>
      <c r="P563" s="138">
        <f>O563*H563</f>
        <v>0</v>
      </c>
      <c r="Q563" s="138">
        <v>8.6E-3</v>
      </c>
      <c r="R563" s="138">
        <f>Q563*H563</f>
        <v>7.3542383999999998</v>
      </c>
      <c r="S563" s="138">
        <v>0</v>
      </c>
      <c r="T563" s="139">
        <f>S563*H563</f>
        <v>0</v>
      </c>
      <c r="AR563" s="140" t="s">
        <v>145</v>
      </c>
      <c r="AT563" s="140" t="s">
        <v>141</v>
      </c>
      <c r="AU563" s="140" t="s">
        <v>92</v>
      </c>
      <c r="AY563" s="17" t="s">
        <v>140</v>
      </c>
      <c r="BE563" s="141">
        <f>IF(N563="základní",J563,0)</f>
        <v>0</v>
      </c>
      <c r="BF563" s="141">
        <f>IF(N563="snížená",J563,0)</f>
        <v>0</v>
      </c>
      <c r="BG563" s="141">
        <f>IF(N563="zákl. přenesená",J563,0)</f>
        <v>0</v>
      </c>
      <c r="BH563" s="141">
        <f>IF(N563="sníž. přenesená",J563,0)</f>
        <v>0</v>
      </c>
      <c r="BI563" s="141">
        <f>IF(N563="nulová",J563,0)</f>
        <v>0</v>
      </c>
      <c r="BJ563" s="17" t="s">
        <v>90</v>
      </c>
      <c r="BK563" s="141">
        <f>ROUND(I563*H563,2)</f>
        <v>0</v>
      </c>
      <c r="BL563" s="17" t="s">
        <v>145</v>
      </c>
      <c r="BM563" s="140" t="s">
        <v>991</v>
      </c>
    </row>
    <row r="564" spans="2:65" s="12" customFormat="1">
      <c r="B564" s="153"/>
      <c r="D564" s="143" t="s">
        <v>146</v>
      </c>
      <c r="E564" s="154" t="s">
        <v>1</v>
      </c>
      <c r="F564" s="155" t="s">
        <v>972</v>
      </c>
      <c r="H564" s="154" t="s">
        <v>1</v>
      </c>
      <c r="I564" s="156"/>
      <c r="L564" s="153"/>
      <c r="M564" s="157"/>
      <c r="T564" s="158"/>
      <c r="AT564" s="154" t="s">
        <v>146</v>
      </c>
      <c r="AU564" s="154" t="s">
        <v>92</v>
      </c>
      <c r="AV564" s="12" t="s">
        <v>90</v>
      </c>
      <c r="AW564" s="12" t="s">
        <v>38</v>
      </c>
      <c r="AX564" s="12" t="s">
        <v>82</v>
      </c>
      <c r="AY564" s="154" t="s">
        <v>140</v>
      </c>
    </row>
    <row r="565" spans="2:65" s="11" customFormat="1" ht="22.5">
      <c r="B565" s="142"/>
      <c r="D565" s="143" t="s">
        <v>146</v>
      </c>
      <c r="E565" s="144" t="s">
        <v>1</v>
      </c>
      <c r="F565" s="145" t="s">
        <v>973</v>
      </c>
      <c r="H565" s="146">
        <v>173.233</v>
      </c>
      <c r="I565" s="147"/>
      <c r="L565" s="142"/>
      <c r="M565" s="148"/>
      <c r="T565" s="149"/>
      <c r="AT565" s="144" t="s">
        <v>146</v>
      </c>
      <c r="AU565" s="144" t="s">
        <v>92</v>
      </c>
      <c r="AV565" s="11" t="s">
        <v>92</v>
      </c>
      <c r="AW565" s="11" t="s">
        <v>38</v>
      </c>
      <c r="AX565" s="11" t="s">
        <v>82</v>
      </c>
      <c r="AY565" s="144" t="s">
        <v>140</v>
      </c>
    </row>
    <row r="566" spans="2:65" s="11" customFormat="1" ht="33.75">
      <c r="B566" s="142"/>
      <c r="D566" s="143" t="s">
        <v>146</v>
      </c>
      <c r="E566" s="144" t="s">
        <v>1</v>
      </c>
      <c r="F566" s="145" t="s">
        <v>974</v>
      </c>
      <c r="H566" s="146">
        <v>-33.518999999999998</v>
      </c>
      <c r="I566" s="147"/>
      <c r="L566" s="142"/>
      <c r="M566" s="148"/>
      <c r="T566" s="149"/>
      <c r="AT566" s="144" t="s">
        <v>146</v>
      </c>
      <c r="AU566" s="144" t="s">
        <v>92</v>
      </c>
      <c r="AV566" s="11" t="s">
        <v>92</v>
      </c>
      <c r="AW566" s="11" t="s">
        <v>38</v>
      </c>
      <c r="AX566" s="11" t="s">
        <v>82</v>
      </c>
      <c r="AY566" s="144" t="s">
        <v>140</v>
      </c>
    </row>
    <row r="567" spans="2:65" s="11" customFormat="1">
      <c r="B567" s="142"/>
      <c r="D567" s="143" t="s">
        <v>146</v>
      </c>
      <c r="E567" s="144" t="s">
        <v>1</v>
      </c>
      <c r="F567" s="145" t="s">
        <v>975</v>
      </c>
      <c r="H567" s="146">
        <v>125.18</v>
      </c>
      <c r="I567" s="147"/>
      <c r="L567" s="142"/>
      <c r="M567" s="148"/>
      <c r="T567" s="149"/>
      <c r="AT567" s="144" t="s">
        <v>146</v>
      </c>
      <c r="AU567" s="144" t="s">
        <v>92</v>
      </c>
      <c r="AV567" s="11" t="s">
        <v>92</v>
      </c>
      <c r="AW567" s="11" t="s">
        <v>38</v>
      </c>
      <c r="AX567" s="11" t="s">
        <v>82</v>
      </c>
      <c r="AY567" s="144" t="s">
        <v>140</v>
      </c>
    </row>
    <row r="568" spans="2:65" s="11" customFormat="1">
      <c r="B568" s="142"/>
      <c r="D568" s="143" t="s">
        <v>146</v>
      </c>
      <c r="E568" s="144" t="s">
        <v>1</v>
      </c>
      <c r="F568" s="145" t="s">
        <v>976</v>
      </c>
      <c r="H568" s="146">
        <v>-16.733000000000001</v>
      </c>
      <c r="I568" s="147"/>
      <c r="L568" s="142"/>
      <c r="M568" s="148"/>
      <c r="T568" s="149"/>
      <c r="AT568" s="144" t="s">
        <v>146</v>
      </c>
      <c r="AU568" s="144" t="s">
        <v>92</v>
      </c>
      <c r="AV568" s="11" t="s">
        <v>92</v>
      </c>
      <c r="AW568" s="11" t="s">
        <v>38</v>
      </c>
      <c r="AX568" s="11" t="s">
        <v>82</v>
      </c>
      <c r="AY568" s="144" t="s">
        <v>140</v>
      </c>
    </row>
    <row r="569" spans="2:65" s="11" customFormat="1">
      <c r="B569" s="142"/>
      <c r="D569" s="143" t="s">
        <v>146</v>
      </c>
      <c r="E569" s="144" t="s">
        <v>1</v>
      </c>
      <c r="F569" s="145" t="s">
        <v>977</v>
      </c>
      <c r="H569" s="146">
        <v>319.815</v>
      </c>
      <c r="I569" s="147"/>
      <c r="L569" s="142"/>
      <c r="M569" s="148"/>
      <c r="T569" s="149"/>
      <c r="AT569" s="144" t="s">
        <v>146</v>
      </c>
      <c r="AU569" s="144" t="s">
        <v>92</v>
      </c>
      <c r="AV569" s="11" t="s">
        <v>92</v>
      </c>
      <c r="AW569" s="11" t="s">
        <v>38</v>
      </c>
      <c r="AX569" s="11" t="s">
        <v>82</v>
      </c>
      <c r="AY569" s="144" t="s">
        <v>140</v>
      </c>
    </row>
    <row r="570" spans="2:65" s="11" customFormat="1" ht="33.75">
      <c r="B570" s="142"/>
      <c r="D570" s="143" t="s">
        <v>146</v>
      </c>
      <c r="E570" s="144" t="s">
        <v>1</v>
      </c>
      <c r="F570" s="145" t="s">
        <v>978</v>
      </c>
      <c r="H570" s="146">
        <v>-57.113</v>
      </c>
      <c r="I570" s="147"/>
      <c r="L570" s="142"/>
      <c r="M570" s="148"/>
      <c r="T570" s="149"/>
      <c r="AT570" s="144" t="s">
        <v>146</v>
      </c>
      <c r="AU570" s="144" t="s">
        <v>92</v>
      </c>
      <c r="AV570" s="11" t="s">
        <v>92</v>
      </c>
      <c r="AW570" s="11" t="s">
        <v>38</v>
      </c>
      <c r="AX570" s="11" t="s">
        <v>82</v>
      </c>
      <c r="AY570" s="144" t="s">
        <v>140</v>
      </c>
    </row>
    <row r="571" spans="2:65" s="11" customFormat="1">
      <c r="B571" s="142"/>
      <c r="D571" s="143" t="s">
        <v>146</v>
      </c>
      <c r="E571" s="144" t="s">
        <v>1</v>
      </c>
      <c r="F571" s="145" t="s">
        <v>979</v>
      </c>
      <c r="H571" s="146">
        <v>385.63499999999999</v>
      </c>
      <c r="I571" s="147"/>
      <c r="L571" s="142"/>
      <c r="M571" s="148"/>
      <c r="T571" s="149"/>
      <c r="AT571" s="144" t="s">
        <v>146</v>
      </c>
      <c r="AU571" s="144" t="s">
        <v>92</v>
      </c>
      <c r="AV571" s="11" t="s">
        <v>92</v>
      </c>
      <c r="AW571" s="11" t="s">
        <v>38</v>
      </c>
      <c r="AX571" s="11" t="s">
        <v>82</v>
      </c>
      <c r="AY571" s="144" t="s">
        <v>140</v>
      </c>
    </row>
    <row r="572" spans="2:65" s="11" customFormat="1" ht="45">
      <c r="B572" s="142"/>
      <c r="D572" s="143" t="s">
        <v>146</v>
      </c>
      <c r="E572" s="144" t="s">
        <v>1</v>
      </c>
      <c r="F572" s="145" t="s">
        <v>980</v>
      </c>
      <c r="H572" s="146">
        <v>-81.760000000000005</v>
      </c>
      <c r="I572" s="147"/>
      <c r="L572" s="142"/>
      <c r="M572" s="148"/>
      <c r="T572" s="149"/>
      <c r="AT572" s="144" t="s">
        <v>146</v>
      </c>
      <c r="AU572" s="144" t="s">
        <v>92</v>
      </c>
      <c r="AV572" s="11" t="s">
        <v>92</v>
      </c>
      <c r="AW572" s="11" t="s">
        <v>38</v>
      </c>
      <c r="AX572" s="11" t="s">
        <v>82</v>
      </c>
      <c r="AY572" s="144" t="s">
        <v>140</v>
      </c>
    </row>
    <row r="573" spans="2:65" s="11" customFormat="1">
      <c r="B573" s="142"/>
      <c r="D573" s="143" t="s">
        <v>146</v>
      </c>
      <c r="E573" s="144" t="s">
        <v>1</v>
      </c>
      <c r="F573" s="145" t="s">
        <v>981</v>
      </c>
      <c r="H573" s="146">
        <v>44.765000000000001</v>
      </c>
      <c r="I573" s="147"/>
      <c r="L573" s="142"/>
      <c r="M573" s="148"/>
      <c r="T573" s="149"/>
      <c r="AT573" s="144" t="s">
        <v>146</v>
      </c>
      <c r="AU573" s="144" t="s">
        <v>92</v>
      </c>
      <c r="AV573" s="11" t="s">
        <v>92</v>
      </c>
      <c r="AW573" s="11" t="s">
        <v>38</v>
      </c>
      <c r="AX573" s="11" t="s">
        <v>82</v>
      </c>
      <c r="AY573" s="144" t="s">
        <v>140</v>
      </c>
    </row>
    <row r="574" spans="2:65" s="11" customFormat="1">
      <c r="B574" s="142"/>
      <c r="D574" s="143" t="s">
        <v>146</v>
      </c>
      <c r="E574" s="144" t="s">
        <v>1</v>
      </c>
      <c r="F574" s="145" t="s">
        <v>982</v>
      </c>
      <c r="H574" s="146">
        <v>-12.609</v>
      </c>
      <c r="I574" s="147"/>
      <c r="L574" s="142"/>
      <c r="M574" s="148"/>
      <c r="T574" s="149"/>
      <c r="AT574" s="144" t="s">
        <v>146</v>
      </c>
      <c r="AU574" s="144" t="s">
        <v>92</v>
      </c>
      <c r="AV574" s="11" t="s">
        <v>92</v>
      </c>
      <c r="AW574" s="11" t="s">
        <v>38</v>
      </c>
      <c r="AX574" s="11" t="s">
        <v>82</v>
      </c>
      <c r="AY574" s="144" t="s">
        <v>140</v>
      </c>
    </row>
    <row r="575" spans="2:65" s="11" customFormat="1">
      <c r="B575" s="142"/>
      <c r="D575" s="143" t="s">
        <v>146</v>
      </c>
      <c r="E575" s="144" t="s">
        <v>1</v>
      </c>
      <c r="F575" s="145" t="s">
        <v>983</v>
      </c>
      <c r="H575" s="146">
        <v>8.25</v>
      </c>
      <c r="I575" s="147"/>
      <c r="L575" s="142"/>
      <c r="M575" s="148"/>
      <c r="T575" s="149"/>
      <c r="AT575" s="144" t="s">
        <v>146</v>
      </c>
      <c r="AU575" s="144" t="s">
        <v>92</v>
      </c>
      <c r="AV575" s="11" t="s">
        <v>92</v>
      </c>
      <c r="AW575" s="11" t="s">
        <v>38</v>
      </c>
      <c r="AX575" s="11" t="s">
        <v>82</v>
      </c>
      <c r="AY575" s="144" t="s">
        <v>140</v>
      </c>
    </row>
    <row r="576" spans="2:65" s="14" customFormat="1">
      <c r="B576" s="167"/>
      <c r="D576" s="143" t="s">
        <v>146</v>
      </c>
      <c r="E576" s="168" t="s">
        <v>1</v>
      </c>
      <c r="F576" s="169" t="s">
        <v>287</v>
      </c>
      <c r="H576" s="170">
        <v>855.14400000000001</v>
      </c>
      <c r="I576" s="171"/>
      <c r="L576" s="167"/>
      <c r="M576" s="172"/>
      <c r="T576" s="173"/>
      <c r="AT576" s="168" t="s">
        <v>146</v>
      </c>
      <c r="AU576" s="168" t="s">
        <v>92</v>
      </c>
      <c r="AV576" s="14" t="s">
        <v>145</v>
      </c>
      <c r="AW576" s="14" t="s">
        <v>38</v>
      </c>
      <c r="AX576" s="14" t="s">
        <v>90</v>
      </c>
      <c r="AY576" s="168" t="s">
        <v>140</v>
      </c>
    </row>
    <row r="577" spans="2:65" s="1" customFormat="1" ht="16.5" customHeight="1">
      <c r="B577" s="33"/>
      <c r="C577" s="185" t="s">
        <v>247</v>
      </c>
      <c r="D577" s="185" t="s">
        <v>653</v>
      </c>
      <c r="E577" s="186" t="s">
        <v>992</v>
      </c>
      <c r="F577" s="187" t="s">
        <v>993</v>
      </c>
      <c r="G577" s="188" t="s">
        <v>144</v>
      </c>
      <c r="H577" s="189">
        <v>897.90099999999995</v>
      </c>
      <c r="I577" s="190"/>
      <c r="J577" s="191">
        <f>ROUND(I577*H577,2)</f>
        <v>0</v>
      </c>
      <c r="K577" s="192"/>
      <c r="L577" s="193"/>
      <c r="M577" s="194" t="s">
        <v>1</v>
      </c>
      <c r="N577" s="195" t="s">
        <v>47</v>
      </c>
      <c r="P577" s="138">
        <f>O577*H577</f>
        <v>0</v>
      </c>
      <c r="Q577" s="138">
        <v>2.0999999999999999E-3</v>
      </c>
      <c r="R577" s="138">
        <f>Q577*H577</f>
        <v>1.8855920999999998</v>
      </c>
      <c r="S577" s="138">
        <v>0</v>
      </c>
      <c r="T577" s="139">
        <f>S577*H577</f>
        <v>0</v>
      </c>
      <c r="AR577" s="140" t="s">
        <v>158</v>
      </c>
      <c r="AT577" s="140" t="s">
        <v>653</v>
      </c>
      <c r="AU577" s="140" t="s">
        <v>92</v>
      </c>
      <c r="AY577" s="17" t="s">
        <v>140</v>
      </c>
      <c r="BE577" s="141">
        <f>IF(N577="základní",J577,0)</f>
        <v>0</v>
      </c>
      <c r="BF577" s="141">
        <f>IF(N577="snížená",J577,0)</f>
        <v>0</v>
      </c>
      <c r="BG577" s="141">
        <f>IF(N577="zákl. přenesená",J577,0)</f>
        <v>0</v>
      </c>
      <c r="BH577" s="141">
        <f>IF(N577="sníž. přenesená",J577,0)</f>
        <v>0</v>
      </c>
      <c r="BI577" s="141">
        <f>IF(N577="nulová",J577,0)</f>
        <v>0</v>
      </c>
      <c r="BJ577" s="17" t="s">
        <v>90</v>
      </c>
      <c r="BK577" s="141">
        <f>ROUND(I577*H577,2)</f>
        <v>0</v>
      </c>
      <c r="BL577" s="17" t="s">
        <v>145</v>
      </c>
      <c r="BM577" s="140" t="s">
        <v>994</v>
      </c>
    </row>
    <row r="578" spans="2:65" s="1" customFormat="1" ht="19.5">
      <c r="B578" s="33"/>
      <c r="D578" s="143" t="s">
        <v>179</v>
      </c>
      <c r="F578" s="150" t="s">
        <v>932</v>
      </c>
      <c r="I578" s="151"/>
      <c r="L578" s="33"/>
      <c r="M578" s="152"/>
      <c r="T578" s="57"/>
      <c r="AT578" s="17" t="s">
        <v>179</v>
      </c>
      <c r="AU578" s="17" t="s">
        <v>92</v>
      </c>
    </row>
    <row r="579" spans="2:65" s="12" customFormat="1">
      <c r="B579" s="153"/>
      <c r="D579" s="143" t="s">
        <v>146</v>
      </c>
      <c r="E579" s="154" t="s">
        <v>1</v>
      </c>
      <c r="F579" s="155" t="s">
        <v>972</v>
      </c>
      <c r="H579" s="154" t="s">
        <v>1</v>
      </c>
      <c r="I579" s="156"/>
      <c r="L579" s="153"/>
      <c r="M579" s="157"/>
      <c r="T579" s="158"/>
      <c r="AT579" s="154" t="s">
        <v>146</v>
      </c>
      <c r="AU579" s="154" t="s">
        <v>92</v>
      </c>
      <c r="AV579" s="12" t="s">
        <v>90</v>
      </c>
      <c r="AW579" s="12" t="s">
        <v>38</v>
      </c>
      <c r="AX579" s="12" t="s">
        <v>82</v>
      </c>
      <c r="AY579" s="154" t="s">
        <v>140</v>
      </c>
    </row>
    <row r="580" spans="2:65" s="11" customFormat="1" ht="22.5">
      <c r="B580" s="142"/>
      <c r="D580" s="143" t="s">
        <v>146</v>
      </c>
      <c r="E580" s="144" t="s">
        <v>1</v>
      </c>
      <c r="F580" s="145" t="s">
        <v>973</v>
      </c>
      <c r="H580" s="146">
        <v>173.233</v>
      </c>
      <c r="I580" s="147"/>
      <c r="L580" s="142"/>
      <c r="M580" s="148"/>
      <c r="T580" s="149"/>
      <c r="AT580" s="144" t="s">
        <v>146</v>
      </c>
      <c r="AU580" s="144" t="s">
        <v>92</v>
      </c>
      <c r="AV580" s="11" t="s">
        <v>92</v>
      </c>
      <c r="AW580" s="11" t="s">
        <v>38</v>
      </c>
      <c r="AX580" s="11" t="s">
        <v>82</v>
      </c>
      <c r="AY580" s="144" t="s">
        <v>140</v>
      </c>
    </row>
    <row r="581" spans="2:65" s="11" customFormat="1" ht="33.75">
      <c r="B581" s="142"/>
      <c r="D581" s="143" t="s">
        <v>146</v>
      </c>
      <c r="E581" s="144" t="s">
        <v>1</v>
      </c>
      <c r="F581" s="145" t="s">
        <v>974</v>
      </c>
      <c r="H581" s="146">
        <v>-33.518999999999998</v>
      </c>
      <c r="I581" s="147"/>
      <c r="L581" s="142"/>
      <c r="M581" s="148"/>
      <c r="T581" s="149"/>
      <c r="AT581" s="144" t="s">
        <v>146</v>
      </c>
      <c r="AU581" s="144" t="s">
        <v>92</v>
      </c>
      <c r="AV581" s="11" t="s">
        <v>92</v>
      </c>
      <c r="AW581" s="11" t="s">
        <v>38</v>
      </c>
      <c r="AX581" s="11" t="s">
        <v>82</v>
      </c>
      <c r="AY581" s="144" t="s">
        <v>140</v>
      </c>
    </row>
    <row r="582" spans="2:65" s="11" customFormat="1">
      <c r="B582" s="142"/>
      <c r="D582" s="143" t="s">
        <v>146</v>
      </c>
      <c r="E582" s="144" t="s">
        <v>1</v>
      </c>
      <c r="F582" s="145" t="s">
        <v>975</v>
      </c>
      <c r="H582" s="146">
        <v>125.18</v>
      </c>
      <c r="I582" s="147"/>
      <c r="L582" s="142"/>
      <c r="M582" s="148"/>
      <c r="T582" s="149"/>
      <c r="AT582" s="144" t="s">
        <v>146</v>
      </c>
      <c r="AU582" s="144" t="s">
        <v>92</v>
      </c>
      <c r="AV582" s="11" t="s">
        <v>92</v>
      </c>
      <c r="AW582" s="11" t="s">
        <v>38</v>
      </c>
      <c r="AX582" s="11" t="s">
        <v>82</v>
      </c>
      <c r="AY582" s="144" t="s">
        <v>140</v>
      </c>
    </row>
    <row r="583" spans="2:65" s="11" customFormat="1">
      <c r="B583" s="142"/>
      <c r="D583" s="143" t="s">
        <v>146</v>
      </c>
      <c r="E583" s="144" t="s">
        <v>1</v>
      </c>
      <c r="F583" s="145" t="s">
        <v>976</v>
      </c>
      <c r="H583" s="146">
        <v>-16.733000000000001</v>
      </c>
      <c r="I583" s="147"/>
      <c r="L583" s="142"/>
      <c r="M583" s="148"/>
      <c r="T583" s="149"/>
      <c r="AT583" s="144" t="s">
        <v>146</v>
      </c>
      <c r="AU583" s="144" t="s">
        <v>92</v>
      </c>
      <c r="AV583" s="11" t="s">
        <v>92</v>
      </c>
      <c r="AW583" s="11" t="s">
        <v>38</v>
      </c>
      <c r="AX583" s="11" t="s">
        <v>82</v>
      </c>
      <c r="AY583" s="144" t="s">
        <v>140</v>
      </c>
    </row>
    <row r="584" spans="2:65" s="11" customFormat="1">
      <c r="B584" s="142"/>
      <c r="D584" s="143" t="s">
        <v>146</v>
      </c>
      <c r="E584" s="144" t="s">
        <v>1</v>
      </c>
      <c r="F584" s="145" t="s">
        <v>977</v>
      </c>
      <c r="H584" s="146">
        <v>319.815</v>
      </c>
      <c r="I584" s="147"/>
      <c r="L584" s="142"/>
      <c r="M584" s="148"/>
      <c r="T584" s="149"/>
      <c r="AT584" s="144" t="s">
        <v>146</v>
      </c>
      <c r="AU584" s="144" t="s">
        <v>92</v>
      </c>
      <c r="AV584" s="11" t="s">
        <v>92</v>
      </c>
      <c r="AW584" s="11" t="s">
        <v>38</v>
      </c>
      <c r="AX584" s="11" t="s">
        <v>82</v>
      </c>
      <c r="AY584" s="144" t="s">
        <v>140</v>
      </c>
    </row>
    <row r="585" spans="2:65" s="11" customFormat="1" ht="33.75">
      <c r="B585" s="142"/>
      <c r="D585" s="143" t="s">
        <v>146</v>
      </c>
      <c r="E585" s="144" t="s">
        <v>1</v>
      </c>
      <c r="F585" s="145" t="s">
        <v>978</v>
      </c>
      <c r="H585" s="146">
        <v>-57.113</v>
      </c>
      <c r="I585" s="147"/>
      <c r="L585" s="142"/>
      <c r="M585" s="148"/>
      <c r="T585" s="149"/>
      <c r="AT585" s="144" t="s">
        <v>146</v>
      </c>
      <c r="AU585" s="144" t="s">
        <v>92</v>
      </c>
      <c r="AV585" s="11" t="s">
        <v>92</v>
      </c>
      <c r="AW585" s="11" t="s">
        <v>38</v>
      </c>
      <c r="AX585" s="11" t="s">
        <v>82</v>
      </c>
      <c r="AY585" s="144" t="s">
        <v>140</v>
      </c>
    </row>
    <row r="586" spans="2:65" s="11" customFormat="1">
      <c r="B586" s="142"/>
      <c r="D586" s="143" t="s">
        <v>146</v>
      </c>
      <c r="E586" s="144" t="s">
        <v>1</v>
      </c>
      <c r="F586" s="145" t="s">
        <v>979</v>
      </c>
      <c r="H586" s="146">
        <v>385.63499999999999</v>
      </c>
      <c r="I586" s="147"/>
      <c r="L586" s="142"/>
      <c r="M586" s="148"/>
      <c r="T586" s="149"/>
      <c r="AT586" s="144" t="s">
        <v>146</v>
      </c>
      <c r="AU586" s="144" t="s">
        <v>92</v>
      </c>
      <c r="AV586" s="11" t="s">
        <v>92</v>
      </c>
      <c r="AW586" s="11" t="s">
        <v>38</v>
      </c>
      <c r="AX586" s="11" t="s">
        <v>82</v>
      </c>
      <c r="AY586" s="144" t="s">
        <v>140</v>
      </c>
    </row>
    <row r="587" spans="2:65" s="11" customFormat="1" ht="45">
      <c r="B587" s="142"/>
      <c r="D587" s="143" t="s">
        <v>146</v>
      </c>
      <c r="E587" s="144" t="s">
        <v>1</v>
      </c>
      <c r="F587" s="145" t="s">
        <v>980</v>
      </c>
      <c r="H587" s="146">
        <v>-81.760000000000005</v>
      </c>
      <c r="I587" s="147"/>
      <c r="L587" s="142"/>
      <c r="M587" s="148"/>
      <c r="T587" s="149"/>
      <c r="AT587" s="144" t="s">
        <v>146</v>
      </c>
      <c r="AU587" s="144" t="s">
        <v>92</v>
      </c>
      <c r="AV587" s="11" t="s">
        <v>92</v>
      </c>
      <c r="AW587" s="11" t="s">
        <v>38</v>
      </c>
      <c r="AX587" s="11" t="s">
        <v>82</v>
      </c>
      <c r="AY587" s="144" t="s">
        <v>140</v>
      </c>
    </row>
    <row r="588" spans="2:65" s="11" customFormat="1">
      <c r="B588" s="142"/>
      <c r="D588" s="143" t="s">
        <v>146</v>
      </c>
      <c r="E588" s="144" t="s">
        <v>1</v>
      </c>
      <c r="F588" s="145" t="s">
        <v>981</v>
      </c>
      <c r="H588" s="146">
        <v>44.765000000000001</v>
      </c>
      <c r="I588" s="147"/>
      <c r="L588" s="142"/>
      <c r="M588" s="148"/>
      <c r="T588" s="149"/>
      <c r="AT588" s="144" t="s">
        <v>146</v>
      </c>
      <c r="AU588" s="144" t="s">
        <v>92</v>
      </c>
      <c r="AV588" s="11" t="s">
        <v>92</v>
      </c>
      <c r="AW588" s="11" t="s">
        <v>38</v>
      </c>
      <c r="AX588" s="11" t="s">
        <v>82</v>
      </c>
      <c r="AY588" s="144" t="s">
        <v>140</v>
      </c>
    </row>
    <row r="589" spans="2:65" s="11" customFormat="1">
      <c r="B589" s="142"/>
      <c r="D589" s="143" t="s">
        <v>146</v>
      </c>
      <c r="E589" s="144" t="s">
        <v>1</v>
      </c>
      <c r="F589" s="145" t="s">
        <v>982</v>
      </c>
      <c r="H589" s="146">
        <v>-12.609</v>
      </c>
      <c r="I589" s="147"/>
      <c r="L589" s="142"/>
      <c r="M589" s="148"/>
      <c r="T589" s="149"/>
      <c r="AT589" s="144" t="s">
        <v>146</v>
      </c>
      <c r="AU589" s="144" t="s">
        <v>92</v>
      </c>
      <c r="AV589" s="11" t="s">
        <v>92</v>
      </c>
      <c r="AW589" s="11" t="s">
        <v>38</v>
      </c>
      <c r="AX589" s="11" t="s">
        <v>82</v>
      </c>
      <c r="AY589" s="144" t="s">
        <v>140</v>
      </c>
    </row>
    <row r="590" spans="2:65" s="11" customFormat="1">
      <c r="B590" s="142"/>
      <c r="D590" s="143" t="s">
        <v>146</v>
      </c>
      <c r="E590" s="144" t="s">
        <v>1</v>
      </c>
      <c r="F590" s="145" t="s">
        <v>983</v>
      </c>
      <c r="H590" s="146">
        <v>8.25</v>
      </c>
      <c r="I590" s="147"/>
      <c r="L590" s="142"/>
      <c r="M590" s="148"/>
      <c r="T590" s="149"/>
      <c r="AT590" s="144" t="s">
        <v>146</v>
      </c>
      <c r="AU590" s="144" t="s">
        <v>92</v>
      </c>
      <c r="AV590" s="11" t="s">
        <v>92</v>
      </c>
      <c r="AW590" s="11" t="s">
        <v>38</v>
      </c>
      <c r="AX590" s="11" t="s">
        <v>82</v>
      </c>
      <c r="AY590" s="144" t="s">
        <v>140</v>
      </c>
    </row>
    <row r="591" spans="2:65" s="14" customFormat="1">
      <c r="B591" s="167"/>
      <c r="D591" s="143" t="s">
        <v>146</v>
      </c>
      <c r="E591" s="168" t="s">
        <v>1</v>
      </c>
      <c r="F591" s="169" t="s">
        <v>287</v>
      </c>
      <c r="H591" s="170">
        <v>855.14400000000001</v>
      </c>
      <c r="I591" s="171"/>
      <c r="L591" s="167"/>
      <c r="M591" s="172"/>
      <c r="T591" s="173"/>
      <c r="AT591" s="168" t="s">
        <v>146</v>
      </c>
      <c r="AU591" s="168" t="s">
        <v>92</v>
      </c>
      <c r="AV591" s="14" t="s">
        <v>145</v>
      </c>
      <c r="AW591" s="14" t="s">
        <v>38</v>
      </c>
      <c r="AX591" s="14" t="s">
        <v>90</v>
      </c>
      <c r="AY591" s="168" t="s">
        <v>140</v>
      </c>
    </row>
    <row r="592" spans="2:65" s="11" customFormat="1">
      <c r="B592" s="142"/>
      <c r="D592" s="143" t="s">
        <v>146</v>
      </c>
      <c r="F592" s="145" t="s">
        <v>995</v>
      </c>
      <c r="H592" s="146">
        <v>897.90099999999995</v>
      </c>
      <c r="I592" s="147"/>
      <c r="L592" s="142"/>
      <c r="M592" s="148"/>
      <c r="T592" s="149"/>
      <c r="AT592" s="144" t="s">
        <v>146</v>
      </c>
      <c r="AU592" s="144" t="s">
        <v>92</v>
      </c>
      <c r="AV592" s="11" t="s">
        <v>92</v>
      </c>
      <c r="AW592" s="11" t="s">
        <v>4</v>
      </c>
      <c r="AX592" s="11" t="s">
        <v>90</v>
      </c>
      <c r="AY592" s="144" t="s">
        <v>140</v>
      </c>
    </row>
    <row r="593" spans="2:65" s="1" customFormat="1" ht="49.15" customHeight="1">
      <c r="B593" s="33"/>
      <c r="C593" s="128" t="s">
        <v>342</v>
      </c>
      <c r="D593" s="128" t="s">
        <v>141</v>
      </c>
      <c r="E593" s="129" t="s">
        <v>996</v>
      </c>
      <c r="F593" s="130" t="s">
        <v>997</v>
      </c>
      <c r="G593" s="131" t="s">
        <v>144</v>
      </c>
      <c r="H593" s="132">
        <v>71.968999999999994</v>
      </c>
      <c r="I593" s="133"/>
      <c r="J593" s="134">
        <f>ROUND(I593*H593,2)</f>
        <v>0</v>
      </c>
      <c r="K593" s="135"/>
      <c r="L593" s="33"/>
      <c r="M593" s="136" t="s">
        <v>1</v>
      </c>
      <c r="N593" s="137" t="s">
        <v>47</v>
      </c>
      <c r="P593" s="138">
        <f>O593*H593</f>
        <v>0</v>
      </c>
      <c r="Q593" s="138">
        <v>9.5999999999999992E-3</v>
      </c>
      <c r="R593" s="138">
        <f>Q593*H593</f>
        <v>0.69090239999999992</v>
      </c>
      <c r="S593" s="138">
        <v>0</v>
      </c>
      <c r="T593" s="139">
        <f>S593*H593</f>
        <v>0</v>
      </c>
      <c r="AR593" s="140" t="s">
        <v>145</v>
      </c>
      <c r="AT593" s="140" t="s">
        <v>141</v>
      </c>
      <c r="AU593" s="140" t="s">
        <v>92</v>
      </c>
      <c r="AY593" s="17" t="s">
        <v>140</v>
      </c>
      <c r="BE593" s="141">
        <f>IF(N593="základní",J593,0)</f>
        <v>0</v>
      </c>
      <c r="BF593" s="141">
        <f>IF(N593="snížená",J593,0)</f>
        <v>0</v>
      </c>
      <c r="BG593" s="141">
        <f>IF(N593="zákl. přenesená",J593,0)</f>
        <v>0</v>
      </c>
      <c r="BH593" s="141">
        <f>IF(N593="sníž. přenesená",J593,0)</f>
        <v>0</v>
      </c>
      <c r="BI593" s="141">
        <f>IF(N593="nulová",J593,0)</f>
        <v>0</v>
      </c>
      <c r="BJ593" s="17" t="s">
        <v>90</v>
      </c>
      <c r="BK593" s="141">
        <f>ROUND(I593*H593,2)</f>
        <v>0</v>
      </c>
      <c r="BL593" s="17" t="s">
        <v>145</v>
      </c>
      <c r="BM593" s="140" t="s">
        <v>998</v>
      </c>
    </row>
    <row r="594" spans="2:65" s="12" customFormat="1">
      <c r="B594" s="153"/>
      <c r="D594" s="143" t="s">
        <v>146</v>
      </c>
      <c r="E594" s="154" t="s">
        <v>1</v>
      </c>
      <c r="F594" s="155" t="s">
        <v>984</v>
      </c>
      <c r="H594" s="154" t="s">
        <v>1</v>
      </c>
      <c r="I594" s="156"/>
      <c r="L594" s="153"/>
      <c r="M594" s="157"/>
      <c r="T594" s="158"/>
      <c r="AT594" s="154" t="s">
        <v>146</v>
      </c>
      <c r="AU594" s="154" t="s">
        <v>92</v>
      </c>
      <c r="AV594" s="12" t="s">
        <v>90</v>
      </c>
      <c r="AW594" s="12" t="s">
        <v>38</v>
      </c>
      <c r="AX594" s="12" t="s">
        <v>82</v>
      </c>
      <c r="AY594" s="154" t="s">
        <v>140</v>
      </c>
    </row>
    <row r="595" spans="2:65" s="11" customFormat="1">
      <c r="B595" s="142"/>
      <c r="D595" s="143" t="s">
        <v>146</v>
      </c>
      <c r="E595" s="144" t="s">
        <v>1</v>
      </c>
      <c r="F595" s="145" t="s">
        <v>985</v>
      </c>
      <c r="H595" s="146">
        <v>71.968999999999994</v>
      </c>
      <c r="I595" s="147"/>
      <c r="L595" s="142"/>
      <c r="M595" s="148"/>
      <c r="T595" s="149"/>
      <c r="AT595" s="144" t="s">
        <v>146</v>
      </c>
      <c r="AU595" s="144" t="s">
        <v>92</v>
      </c>
      <c r="AV595" s="11" t="s">
        <v>92</v>
      </c>
      <c r="AW595" s="11" t="s">
        <v>38</v>
      </c>
      <c r="AX595" s="11" t="s">
        <v>90</v>
      </c>
      <c r="AY595" s="144" t="s">
        <v>140</v>
      </c>
    </row>
    <row r="596" spans="2:65" s="1" customFormat="1" ht="24.2" customHeight="1">
      <c r="B596" s="33"/>
      <c r="C596" s="185" t="s">
        <v>251</v>
      </c>
      <c r="D596" s="185" t="s">
        <v>653</v>
      </c>
      <c r="E596" s="186" t="s">
        <v>999</v>
      </c>
      <c r="F596" s="187" t="s">
        <v>1000</v>
      </c>
      <c r="G596" s="188" t="s">
        <v>144</v>
      </c>
      <c r="H596" s="189">
        <v>75.566999999999993</v>
      </c>
      <c r="I596" s="190"/>
      <c r="J596" s="191">
        <f>ROUND(I596*H596,2)</f>
        <v>0</v>
      </c>
      <c r="K596" s="192"/>
      <c r="L596" s="193"/>
      <c r="M596" s="194" t="s">
        <v>1</v>
      </c>
      <c r="N596" s="195" t="s">
        <v>47</v>
      </c>
      <c r="P596" s="138">
        <f>O596*H596</f>
        <v>0</v>
      </c>
      <c r="Q596" s="138">
        <v>1.6500000000000001E-2</v>
      </c>
      <c r="R596" s="138">
        <f>Q596*H596</f>
        <v>1.2468554999999999</v>
      </c>
      <c r="S596" s="138">
        <v>0</v>
      </c>
      <c r="T596" s="139">
        <f>S596*H596</f>
        <v>0</v>
      </c>
      <c r="AR596" s="140" t="s">
        <v>158</v>
      </c>
      <c r="AT596" s="140" t="s">
        <v>653</v>
      </c>
      <c r="AU596" s="140" t="s">
        <v>92</v>
      </c>
      <c r="AY596" s="17" t="s">
        <v>140</v>
      </c>
      <c r="BE596" s="141">
        <f>IF(N596="základní",J596,0)</f>
        <v>0</v>
      </c>
      <c r="BF596" s="141">
        <f>IF(N596="snížená",J596,0)</f>
        <v>0</v>
      </c>
      <c r="BG596" s="141">
        <f>IF(N596="zákl. přenesená",J596,0)</f>
        <v>0</v>
      </c>
      <c r="BH596" s="141">
        <f>IF(N596="sníž. přenesená",J596,0)</f>
        <v>0</v>
      </c>
      <c r="BI596" s="141">
        <f>IF(N596="nulová",J596,0)</f>
        <v>0</v>
      </c>
      <c r="BJ596" s="17" t="s">
        <v>90</v>
      </c>
      <c r="BK596" s="141">
        <f>ROUND(I596*H596,2)</f>
        <v>0</v>
      </c>
      <c r="BL596" s="17" t="s">
        <v>145</v>
      </c>
      <c r="BM596" s="140" t="s">
        <v>1001</v>
      </c>
    </row>
    <row r="597" spans="2:65" s="1" customFormat="1" ht="19.5">
      <c r="B597" s="33"/>
      <c r="D597" s="143" t="s">
        <v>179</v>
      </c>
      <c r="F597" s="150" t="s">
        <v>932</v>
      </c>
      <c r="I597" s="151"/>
      <c r="L597" s="33"/>
      <c r="M597" s="152"/>
      <c r="T597" s="57"/>
      <c r="AT597" s="17" t="s">
        <v>179</v>
      </c>
      <c r="AU597" s="17" t="s">
        <v>92</v>
      </c>
    </row>
    <row r="598" spans="2:65" s="12" customFormat="1">
      <c r="B598" s="153"/>
      <c r="D598" s="143" t="s">
        <v>146</v>
      </c>
      <c r="E598" s="154" t="s">
        <v>1</v>
      </c>
      <c r="F598" s="155" t="s">
        <v>984</v>
      </c>
      <c r="H598" s="154" t="s">
        <v>1</v>
      </c>
      <c r="I598" s="156"/>
      <c r="L598" s="153"/>
      <c r="M598" s="157"/>
      <c r="T598" s="158"/>
      <c r="AT598" s="154" t="s">
        <v>146</v>
      </c>
      <c r="AU598" s="154" t="s">
        <v>92</v>
      </c>
      <c r="AV598" s="12" t="s">
        <v>90</v>
      </c>
      <c r="AW598" s="12" t="s">
        <v>38</v>
      </c>
      <c r="AX598" s="12" t="s">
        <v>82</v>
      </c>
      <c r="AY598" s="154" t="s">
        <v>140</v>
      </c>
    </row>
    <row r="599" spans="2:65" s="11" customFormat="1">
      <c r="B599" s="142"/>
      <c r="D599" s="143" t="s">
        <v>146</v>
      </c>
      <c r="E599" s="144" t="s">
        <v>1</v>
      </c>
      <c r="F599" s="145" t="s">
        <v>985</v>
      </c>
      <c r="H599" s="146">
        <v>71.968999999999994</v>
      </c>
      <c r="I599" s="147"/>
      <c r="L599" s="142"/>
      <c r="M599" s="148"/>
      <c r="T599" s="149"/>
      <c r="AT599" s="144" t="s">
        <v>146</v>
      </c>
      <c r="AU599" s="144" t="s">
        <v>92</v>
      </c>
      <c r="AV599" s="11" t="s">
        <v>92</v>
      </c>
      <c r="AW599" s="11" t="s">
        <v>38</v>
      </c>
      <c r="AX599" s="11" t="s">
        <v>90</v>
      </c>
      <c r="AY599" s="144" t="s">
        <v>140</v>
      </c>
    </row>
    <row r="600" spans="2:65" s="11" customFormat="1">
      <c r="B600" s="142"/>
      <c r="D600" s="143" t="s">
        <v>146</v>
      </c>
      <c r="F600" s="145" t="s">
        <v>1002</v>
      </c>
      <c r="H600" s="146">
        <v>75.566999999999993</v>
      </c>
      <c r="I600" s="147"/>
      <c r="L600" s="142"/>
      <c r="M600" s="148"/>
      <c r="T600" s="149"/>
      <c r="AT600" s="144" t="s">
        <v>146</v>
      </c>
      <c r="AU600" s="144" t="s">
        <v>92</v>
      </c>
      <c r="AV600" s="11" t="s">
        <v>92</v>
      </c>
      <c r="AW600" s="11" t="s">
        <v>4</v>
      </c>
      <c r="AX600" s="11" t="s">
        <v>90</v>
      </c>
      <c r="AY600" s="144" t="s">
        <v>140</v>
      </c>
    </row>
    <row r="601" spans="2:65" s="1" customFormat="1" ht="24.2" customHeight="1">
      <c r="B601" s="33"/>
      <c r="C601" s="128" t="s">
        <v>350</v>
      </c>
      <c r="D601" s="128" t="s">
        <v>141</v>
      </c>
      <c r="E601" s="129" t="s">
        <v>1003</v>
      </c>
      <c r="F601" s="130" t="s">
        <v>1004</v>
      </c>
      <c r="G601" s="131" t="s">
        <v>144</v>
      </c>
      <c r="H601" s="132">
        <v>71.968999999999994</v>
      </c>
      <c r="I601" s="133"/>
      <c r="J601" s="134">
        <f>ROUND(I601*H601,2)</f>
        <v>0</v>
      </c>
      <c r="K601" s="135"/>
      <c r="L601" s="33"/>
      <c r="M601" s="136" t="s">
        <v>1</v>
      </c>
      <c r="N601" s="137" t="s">
        <v>47</v>
      </c>
      <c r="P601" s="138">
        <f>O601*H601</f>
        <v>0</v>
      </c>
      <c r="Q601" s="138">
        <v>6.0000000000000002E-5</v>
      </c>
      <c r="R601" s="138">
        <f>Q601*H601</f>
        <v>4.3181399999999998E-3</v>
      </c>
      <c r="S601" s="138">
        <v>0</v>
      </c>
      <c r="T601" s="139">
        <f>S601*H601</f>
        <v>0</v>
      </c>
      <c r="AR601" s="140" t="s">
        <v>145</v>
      </c>
      <c r="AT601" s="140" t="s">
        <v>141</v>
      </c>
      <c r="AU601" s="140" t="s">
        <v>92</v>
      </c>
      <c r="AY601" s="17" t="s">
        <v>140</v>
      </c>
      <c r="BE601" s="141">
        <f>IF(N601="základní",J601,0)</f>
        <v>0</v>
      </c>
      <c r="BF601" s="141">
        <f>IF(N601="snížená",J601,0)</f>
        <v>0</v>
      </c>
      <c r="BG601" s="141">
        <f>IF(N601="zákl. přenesená",J601,0)</f>
        <v>0</v>
      </c>
      <c r="BH601" s="141">
        <f>IF(N601="sníž. přenesená",J601,0)</f>
        <v>0</v>
      </c>
      <c r="BI601" s="141">
        <f>IF(N601="nulová",J601,0)</f>
        <v>0</v>
      </c>
      <c r="BJ601" s="17" t="s">
        <v>90</v>
      </c>
      <c r="BK601" s="141">
        <f>ROUND(I601*H601,2)</f>
        <v>0</v>
      </c>
      <c r="BL601" s="17" t="s">
        <v>145</v>
      </c>
      <c r="BM601" s="140" t="s">
        <v>1005</v>
      </c>
    </row>
    <row r="602" spans="2:65" s="12" customFormat="1">
      <c r="B602" s="153"/>
      <c r="D602" s="143" t="s">
        <v>146</v>
      </c>
      <c r="E602" s="154" t="s">
        <v>1</v>
      </c>
      <c r="F602" s="155" t="s">
        <v>984</v>
      </c>
      <c r="H602" s="154" t="s">
        <v>1</v>
      </c>
      <c r="I602" s="156"/>
      <c r="L602" s="153"/>
      <c r="M602" s="157"/>
      <c r="T602" s="158"/>
      <c r="AT602" s="154" t="s">
        <v>146</v>
      </c>
      <c r="AU602" s="154" t="s">
        <v>92</v>
      </c>
      <c r="AV602" s="12" t="s">
        <v>90</v>
      </c>
      <c r="AW602" s="12" t="s">
        <v>38</v>
      </c>
      <c r="AX602" s="12" t="s">
        <v>82</v>
      </c>
      <c r="AY602" s="154" t="s">
        <v>140</v>
      </c>
    </row>
    <row r="603" spans="2:65" s="11" customFormat="1">
      <c r="B603" s="142"/>
      <c r="D603" s="143" t="s">
        <v>146</v>
      </c>
      <c r="E603" s="144" t="s">
        <v>1</v>
      </c>
      <c r="F603" s="145" t="s">
        <v>985</v>
      </c>
      <c r="H603" s="146">
        <v>71.968999999999994</v>
      </c>
      <c r="I603" s="147"/>
      <c r="L603" s="142"/>
      <c r="M603" s="148"/>
      <c r="T603" s="149"/>
      <c r="AT603" s="144" t="s">
        <v>146</v>
      </c>
      <c r="AU603" s="144" t="s">
        <v>92</v>
      </c>
      <c r="AV603" s="11" t="s">
        <v>92</v>
      </c>
      <c r="AW603" s="11" t="s">
        <v>38</v>
      </c>
      <c r="AX603" s="11" t="s">
        <v>90</v>
      </c>
      <c r="AY603" s="144" t="s">
        <v>140</v>
      </c>
    </row>
    <row r="604" spans="2:65" s="1" customFormat="1" ht="24.2" customHeight="1">
      <c r="B604" s="33"/>
      <c r="C604" s="128" t="s">
        <v>260</v>
      </c>
      <c r="D604" s="128" t="s">
        <v>141</v>
      </c>
      <c r="E604" s="129" t="s">
        <v>1006</v>
      </c>
      <c r="F604" s="130" t="s">
        <v>1007</v>
      </c>
      <c r="G604" s="131" t="s">
        <v>144</v>
      </c>
      <c r="H604" s="132">
        <v>851.26599999999996</v>
      </c>
      <c r="I604" s="133"/>
      <c r="J604" s="134">
        <f>ROUND(I604*H604,2)</f>
        <v>0</v>
      </c>
      <c r="K604" s="135"/>
      <c r="L604" s="33"/>
      <c r="M604" s="136" t="s">
        <v>1</v>
      </c>
      <c r="N604" s="137" t="s">
        <v>47</v>
      </c>
      <c r="P604" s="138">
        <f>O604*H604</f>
        <v>0</v>
      </c>
      <c r="Q604" s="138">
        <v>6.0000000000000002E-5</v>
      </c>
      <c r="R604" s="138">
        <f>Q604*H604</f>
        <v>5.1075959999999997E-2</v>
      </c>
      <c r="S604" s="138">
        <v>0</v>
      </c>
      <c r="T604" s="139">
        <f>S604*H604</f>
        <v>0</v>
      </c>
      <c r="AR604" s="140" t="s">
        <v>145</v>
      </c>
      <c r="AT604" s="140" t="s">
        <v>141</v>
      </c>
      <c r="AU604" s="140" t="s">
        <v>92</v>
      </c>
      <c r="AY604" s="17" t="s">
        <v>140</v>
      </c>
      <c r="BE604" s="141">
        <f>IF(N604="základní",J604,0)</f>
        <v>0</v>
      </c>
      <c r="BF604" s="141">
        <f>IF(N604="snížená",J604,0)</f>
        <v>0</v>
      </c>
      <c r="BG604" s="141">
        <f>IF(N604="zákl. přenesená",J604,0)</f>
        <v>0</v>
      </c>
      <c r="BH604" s="141">
        <f>IF(N604="sníž. přenesená",J604,0)</f>
        <v>0</v>
      </c>
      <c r="BI604" s="141">
        <f>IF(N604="nulová",J604,0)</f>
        <v>0</v>
      </c>
      <c r="BJ604" s="17" t="s">
        <v>90</v>
      </c>
      <c r="BK604" s="141">
        <f>ROUND(I604*H604,2)</f>
        <v>0</v>
      </c>
      <c r="BL604" s="17" t="s">
        <v>145</v>
      </c>
      <c r="BM604" s="140" t="s">
        <v>1008</v>
      </c>
    </row>
    <row r="605" spans="2:65" s="12" customFormat="1">
      <c r="B605" s="153"/>
      <c r="D605" s="143" t="s">
        <v>146</v>
      </c>
      <c r="E605" s="154" t="s">
        <v>1</v>
      </c>
      <c r="F605" s="155" t="s">
        <v>972</v>
      </c>
      <c r="H605" s="154" t="s">
        <v>1</v>
      </c>
      <c r="I605" s="156"/>
      <c r="L605" s="153"/>
      <c r="M605" s="157"/>
      <c r="T605" s="158"/>
      <c r="AT605" s="154" t="s">
        <v>146</v>
      </c>
      <c r="AU605" s="154" t="s">
        <v>92</v>
      </c>
      <c r="AV605" s="12" t="s">
        <v>90</v>
      </c>
      <c r="AW605" s="12" t="s">
        <v>38</v>
      </c>
      <c r="AX605" s="12" t="s">
        <v>82</v>
      </c>
      <c r="AY605" s="154" t="s">
        <v>140</v>
      </c>
    </row>
    <row r="606" spans="2:65" s="11" customFormat="1">
      <c r="B606" s="142"/>
      <c r="D606" s="143" t="s">
        <v>146</v>
      </c>
      <c r="E606" s="144" t="s">
        <v>1</v>
      </c>
      <c r="F606" s="145" t="s">
        <v>1009</v>
      </c>
      <c r="H606" s="146">
        <v>169.35499999999999</v>
      </c>
      <c r="I606" s="147"/>
      <c r="L606" s="142"/>
      <c r="M606" s="148"/>
      <c r="T606" s="149"/>
      <c r="AT606" s="144" t="s">
        <v>146</v>
      </c>
      <c r="AU606" s="144" t="s">
        <v>92</v>
      </c>
      <c r="AV606" s="11" t="s">
        <v>92</v>
      </c>
      <c r="AW606" s="11" t="s">
        <v>38</v>
      </c>
      <c r="AX606" s="11" t="s">
        <v>82</v>
      </c>
      <c r="AY606" s="144" t="s">
        <v>140</v>
      </c>
    </row>
    <row r="607" spans="2:65" s="11" customFormat="1" ht="33.75">
      <c r="B607" s="142"/>
      <c r="D607" s="143" t="s">
        <v>146</v>
      </c>
      <c r="E607" s="144" t="s">
        <v>1</v>
      </c>
      <c r="F607" s="145" t="s">
        <v>974</v>
      </c>
      <c r="H607" s="146">
        <v>-33.518999999999998</v>
      </c>
      <c r="I607" s="147"/>
      <c r="L607" s="142"/>
      <c r="M607" s="148"/>
      <c r="T607" s="149"/>
      <c r="AT607" s="144" t="s">
        <v>146</v>
      </c>
      <c r="AU607" s="144" t="s">
        <v>92</v>
      </c>
      <c r="AV607" s="11" t="s">
        <v>92</v>
      </c>
      <c r="AW607" s="11" t="s">
        <v>38</v>
      </c>
      <c r="AX607" s="11" t="s">
        <v>82</v>
      </c>
      <c r="AY607" s="144" t="s">
        <v>140</v>
      </c>
    </row>
    <row r="608" spans="2:65" s="11" customFormat="1">
      <c r="B608" s="142"/>
      <c r="D608" s="143" t="s">
        <v>146</v>
      </c>
      <c r="E608" s="144" t="s">
        <v>1</v>
      </c>
      <c r="F608" s="145" t="s">
        <v>975</v>
      </c>
      <c r="H608" s="146">
        <v>125.18</v>
      </c>
      <c r="I608" s="147"/>
      <c r="L608" s="142"/>
      <c r="M608" s="148"/>
      <c r="T608" s="149"/>
      <c r="AT608" s="144" t="s">
        <v>146</v>
      </c>
      <c r="AU608" s="144" t="s">
        <v>92</v>
      </c>
      <c r="AV608" s="11" t="s">
        <v>92</v>
      </c>
      <c r="AW608" s="11" t="s">
        <v>38</v>
      </c>
      <c r="AX608" s="11" t="s">
        <v>82</v>
      </c>
      <c r="AY608" s="144" t="s">
        <v>140</v>
      </c>
    </row>
    <row r="609" spans="2:65" s="11" customFormat="1">
      <c r="B609" s="142"/>
      <c r="D609" s="143" t="s">
        <v>146</v>
      </c>
      <c r="E609" s="144" t="s">
        <v>1</v>
      </c>
      <c r="F609" s="145" t="s">
        <v>976</v>
      </c>
      <c r="H609" s="146">
        <v>-16.733000000000001</v>
      </c>
      <c r="I609" s="147"/>
      <c r="L609" s="142"/>
      <c r="M609" s="148"/>
      <c r="T609" s="149"/>
      <c r="AT609" s="144" t="s">
        <v>146</v>
      </c>
      <c r="AU609" s="144" t="s">
        <v>92</v>
      </c>
      <c r="AV609" s="11" t="s">
        <v>92</v>
      </c>
      <c r="AW609" s="11" t="s">
        <v>38</v>
      </c>
      <c r="AX609" s="11" t="s">
        <v>82</v>
      </c>
      <c r="AY609" s="144" t="s">
        <v>140</v>
      </c>
    </row>
    <row r="610" spans="2:65" s="11" customFormat="1">
      <c r="B610" s="142"/>
      <c r="D610" s="143" t="s">
        <v>146</v>
      </c>
      <c r="E610" s="144" t="s">
        <v>1</v>
      </c>
      <c r="F610" s="145" t="s">
        <v>977</v>
      </c>
      <c r="H610" s="146">
        <v>319.815</v>
      </c>
      <c r="I610" s="147"/>
      <c r="L610" s="142"/>
      <c r="M610" s="148"/>
      <c r="T610" s="149"/>
      <c r="AT610" s="144" t="s">
        <v>146</v>
      </c>
      <c r="AU610" s="144" t="s">
        <v>92</v>
      </c>
      <c r="AV610" s="11" t="s">
        <v>92</v>
      </c>
      <c r="AW610" s="11" t="s">
        <v>38</v>
      </c>
      <c r="AX610" s="11" t="s">
        <v>82</v>
      </c>
      <c r="AY610" s="144" t="s">
        <v>140</v>
      </c>
    </row>
    <row r="611" spans="2:65" s="11" customFormat="1" ht="33.75">
      <c r="B611" s="142"/>
      <c r="D611" s="143" t="s">
        <v>146</v>
      </c>
      <c r="E611" s="144" t="s">
        <v>1</v>
      </c>
      <c r="F611" s="145" t="s">
        <v>978</v>
      </c>
      <c r="H611" s="146">
        <v>-57.113</v>
      </c>
      <c r="I611" s="147"/>
      <c r="L611" s="142"/>
      <c r="M611" s="148"/>
      <c r="T611" s="149"/>
      <c r="AT611" s="144" t="s">
        <v>146</v>
      </c>
      <c r="AU611" s="144" t="s">
        <v>92</v>
      </c>
      <c r="AV611" s="11" t="s">
        <v>92</v>
      </c>
      <c r="AW611" s="11" t="s">
        <v>38</v>
      </c>
      <c r="AX611" s="11" t="s">
        <v>82</v>
      </c>
      <c r="AY611" s="144" t="s">
        <v>140</v>
      </c>
    </row>
    <row r="612" spans="2:65" s="11" customFormat="1">
      <c r="B612" s="142"/>
      <c r="D612" s="143" t="s">
        <v>146</v>
      </c>
      <c r="E612" s="144" t="s">
        <v>1</v>
      </c>
      <c r="F612" s="145" t="s">
        <v>979</v>
      </c>
      <c r="H612" s="146">
        <v>385.63499999999999</v>
      </c>
      <c r="I612" s="147"/>
      <c r="L612" s="142"/>
      <c r="M612" s="148"/>
      <c r="T612" s="149"/>
      <c r="AT612" s="144" t="s">
        <v>146</v>
      </c>
      <c r="AU612" s="144" t="s">
        <v>92</v>
      </c>
      <c r="AV612" s="11" t="s">
        <v>92</v>
      </c>
      <c r="AW612" s="11" t="s">
        <v>38</v>
      </c>
      <c r="AX612" s="11" t="s">
        <v>82</v>
      </c>
      <c r="AY612" s="144" t="s">
        <v>140</v>
      </c>
    </row>
    <row r="613" spans="2:65" s="11" customFormat="1" ht="45">
      <c r="B613" s="142"/>
      <c r="D613" s="143" t="s">
        <v>146</v>
      </c>
      <c r="E613" s="144" t="s">
        <v>1</v>
      </c>
      <c r="F613" s="145" t="s">
        <v>980</v>
      </c>
      <c r="H613" s="146">
        <v>-81.760000000000005</v>
      </c>
      <c r="I613" s="147"/>
      <c r="L613" s="142"/>
      <c r="M613" s="148"/>
      <c r="T613" s="149"/>
      <c r="AT613" s="144" t="s">
        <v>146</v>
      </c>
      <c r="AU613" s="144" t="s">
        <v>92</v>
      </c>
      <c r="AV613" s="11" t="s">
        <v>92</v>
      </c>
      <c r="AW613" s="11" t="s">
        <v>38</v>
      </c>
      <c r="AX613" s="11" t="s">
        <v>82</v>
      </c>
      <c r="AY613" s="144" t="s">
        <v>140</v>
      </c>
    </row>
    <row r="614" spans="2:65" s="11" customFormat="1">
      <c r="B614" s="142"/>
      <c r="D614" s="143" t="s">
        <v>146</v>
      </c>
      <c r="E614" s="144" t="s">
        <v>1</v>
      </c>
      <c r="F614" s="145" t="s">
        <v>981</v>
      </c>
      <c r="H614" s="146">
        <v>44.765000000000001</v>
      </c>
      <c r="I614" s="147"/>
      <c r="L614" s="142"/>
      <c r="M614" s="148"/>
      <c r="T614" s="149"/>
      <c r="AT614" s="144" t="s">
        <v>146</v>
      </c>
      <c r="AU614" s="144" t="s">
        <v>92</v>
      </c>
      <c r="AV614" s="11" t="s">
        <v>92</v>
      </c>
      <c r="AW614" s="11" t="s">
        <v>38</v>
      </c>
      <c r="AX614" s="11" t="s">
        <v>82</v>
      </c>
      <c r="AY614" s="144" t="s">
        <v>140</v>
      </c>
    </row>
    <row r="615" spans="2:65" s="11" customFormat="1">
      <c r="B615" s="142"/>
      <c r="D615" s="143" t="s">
        <v>146</v>
      </c>
      <c r="E615" s="144" t="s">
        <v>1</v>
      </c>
      <c r="F615" s="145" t="s">
        <v>982</v>
      </c>
      <c r="H615" s="146">
        <v>-12.609</v>
      </c>
      <c r="I615" s="147"/>
      <c r="L615" s="142"/>
      <c r="M615" s="148"/>
      <c r="T615" s="149"/>
      <c r="AT615" s="144" t="s">
        <v>146</v>
      </c>
      <c r="AU615" s="144" t="s">
        <v>92</v>
      </c>
      <c r="AV615" s="11" t="s">
        <v>92</v>
      </c>
      <c r="AW615" s="11" t="s">
        <v>38</v>
      </c>
      <c r="AX615" s="11" t="s">
        <v>82</v>
      </c>
      <c r="AY615" s="144" t="s">
        <v>140</v>
      </c>
    </row>
    <row r="616" spans="2:65" s="11" customFormat="1">
      <c r="B616" s="142"/>
      <c r="D616" s="143" t="s">
        <v>146</v>
      </c>
      <c r="E616" s="144" t="s">
        <v>1</v>
      </c>
      <c r="F616" s="145" t="s">
        <v>983</v>
      </c>
      <c r="H616" s="146">
        <v>8.25</v>
      </c>
      <c r="I616" s="147"/>
      <c r="L616" s="142"/>
      <c r="M616" s="148"/>
      <c r="T616" s="149"/>
      <c r="AT616" s="144" t="s">
        <v>146</v>
      </c>
      <c r="AU616" s="144" t="s">
        <v>92</v>
      </c>
      <c r="AV616" s="11" t="s">
        <v>92</v>
      </c>
      <c r="AW616" s="11" t="s">
        <v>38</v>
      </c>
      <c r="AX616" s="11" t="s">
        <v>82</v>
      </c>
      <c r="AY616" s="144" t="s">
        <v>140</v>
      </c>
    </row>
    <row r="617" spans="2:65" s="14" customFormat="1">
      <c r="B617" s="167"/>
      <c r="D617" s="143" t="s">
        <v>146</v>
      </c>
      <c r="E617" s="168" t="s">
        <v>1</v>
      </c>
      <c r="F617" s="169" t="s">
        <v>287</v>
      </c>
      <c r="H617" s="170">
        <v>851.26599999999985</v>
      </c>
      <c r="I617" s="171"/>
      <c r="L617" s="167"/>
      <c r="M617" s="172"/>
      <c r="T617" s="173"/>
      <c r="AT617" s="168" t="s">
        <v>146</v>
      </c>
      <c r="AU617" s="168" t="s">
        <v>92</v>
      </c>
      <c r="AV617" s="14" t="s">
        <v>145</v>
      </c>
      <c r="AW617" s="14" t="s">
        <v>38</v>
      </c>
      <c r="AX617" s="14" t="s">
        <v>90</v>
      </c>
      <c r="AY617" s="168" t="s">
        <v>140</v>
      </c>
    </row>
    <row r="618" spans="2:65" s="1" customFormat="1" ht="44.25" customHeight="1">
      <c r="B618" s="33"/>
      <c r="C618" s="128" t="s">
        <v>357</v>
      </c>
      <c r="D618" s="128" t="s">
        <v>141</v>
      </c>
      <c r="E618" s="129" t="s">
        <v>1010</v>
      </c>
      <c r="F618" s="130" t="s">
        <v>1011</v>
      </c>
      <c r="G618" s="131" t="s">
        <v>144</v>
      </c>
      <c r="H618" s="132">
        <v>136.643</v>
      </c>
      <c r="I618" s="133"/>
      <c r="J618" s="134">
        <f>ROUND(I618*H618,2)</f>
        <v>0</v>
      </c>
      <c r="K618" s="135"/>
      <c r="L618" s="33"/>
      <c r="M618" s="136" t="s">
        <v>1</v>
      </c>
      <c r="N618" s="137" t="s">
        <v>47</v>
      </c>
      <c r="P618" s="138">
        <f>O618*H618</f>
        <v>0</v>
      </c>
      <c r="Q618" s="138">
        <v>1.3350000000000001E-2</v>
      </c>
      <c r="R618" s="138">
        <f>Q618*H618</f>
        <v>1.8241840500000002</v>
      </c>
      <c r="S618" s="138">
        <v>0</v>
      </c>
      <c r="T618" s="139">
        <f>S618*H618</f>
        <v>0</v>
      </c>
      <c r="AR618" s="140" t="s">
        <v>145</v>
      </c>
      <c r="AT618" s="140" t="s">
        <v>141</v>
      </c>
      <c r="AU618" s="140" t="s">
        <v>92</v>
      </c>
      <c r="AY618" s="17" t="s">
        <v>140</v>
      </c>
      <c r="BE618" s="141">
        <f>IF(N618="základní",J618,0)</f>
        <v>0</v>
      </c>
      <c r="BF618" s="141">
        <f>IF(N618="snížená",J618,0)</f>
        <v>0</v>
      </c>
      <c r="BG618" s="141">
        <f>IF(N618="zákl. přenesená",J618,0)</f>
        <v>0</v>
      </c>
      <c r="BH618" s="141">
        <f>IF(N618="sníž. přenesená",J618,0)</f>
        <v>0</v>
      </c>
      <c r="BI618" s="141">
        <f>IF(N618="nulová",J618,0)</f>
        <v>0</v>
      </c>
      <c r="BJ618" s="17" t="s">
        <v>90</v>
      </c>
      <c r="BK618" s="141">
        <f>ROUND(I618*H618,2)</f>
        <v>0</v>
      </c>
      <c r="BL618" s="17" t="s">
        <v>145</v>
      </c>
      <c r="BM618" s="140" t="s">
        <v>1012</v>
      </c>
    </row>
    <row r="619" spans="2:65" s="12" customFormat="1">
      <c r="B619" s="153"/>
      <c r="D619" s="143" t="s">
        <v>146</v>
      </c>
      <c r="E619" s="154" t="s">
        <v>1</v>
      </c>
      <c r="F619" s="155" t="s">
        <v>970</v>
      </c>
      <c r="H619" s="154" t="s">
        <v>1</v>
      </c>
      <c r="I619" s="156"/>
      <c r="L619" s="153"/>
      <c r="M619" s="157"/>
      <c r="T619" s="158"/>
      <c r="AT619" s="154" t="s">
        <v>146</v>
      </c>
      <c r="AU619" s="154" t="s">
        <v>92</v>
      </c>
      <c r="AV619" s="12" t="s">
        <v>90</v>
      </c>
      <c r="AW619" s="12" t="s">
        <v>38</v>
      </c>
      <c r="AX619" s="12" t="s">
        <v>82</v>
      </c>
      <c r="AY619" s="154" t="s">
        <v>140</v>
      </c>
    </row>
    <row r="620" spans="2:65" s="11" customFormat="1">
      <c r="B620" s="142"/>
      <c r="D620" s="143" t="s">
        <v>146</v>
      </c>
      <c r="E620" s="144" t="s">
        <v>1</v>
      </c>
      <c r="F620" s="145" t="s">
        <v>971</v>
      </c>
      <c r="H620" s="146">
        <v>108.68</v>
      </c>
      <c r="I620" s="147"/>
      <c r="L620" s="142"/>
      <c r="M620" s="148"/>
      <c r="T620" s="149"/>
      <c r="AT620" s="144" t="s">
        <v>146</v>
      </c>
      <c r="AU620" s="144" t="s">
        <v>92</v>
      </c>
      <c r="AV620" s="11" t="s">
        <v>92</v>
      </c>
      <c r="AW620" s="11" t="s">
        <v>38</v>
      </c>
      <c r="AX620" s="11" t="s">
        <v>82</v>
      </c>
      <c r="AY620" s="144" t="s">
        <v>140</v>
      </c>
    </row>
    <row r="621" spans="2:65" s="13" customFormat="1">
      <c r="B621" s="160"/>
      <c r="D621" s="143" t="s">
        <v>146</v>
      </c>
      <c r="E621" s="161" t="s">
        <v>1</v>
      </c>
      <c r="F621" s="162" t="s">
        <v>286</v>
      </c>
      <c r="H621" s="163">
        <v>108.68</v>
      </c>
      <c r="I621" s="164"/>
      <c r="L621" s="160"/>
      <c r="M621" s="165"/>
      <c r="T621" s="166"/>
      <c r="AT621" s="161" t="s">
        <v>146</v>
      </c>
      <c r="AU621" s="161" t="s">
        <v>92</v>
      </c>
      <c r="AV621" s="13" t="s">
        <v>151</v>
      </c>
      <c r="AW621" s="13" t="s">
        <v>38</v>
      </c>
      <c r="AX621" s="13" t="s">
        <v>82</v>
      </c>
      <c r="AY621" s="161" t="s">
        <v>140</v>
      </c>
    </row>
    <row r="622" spans="2:65" s="12" customFormat="1">
      <c r="B622" s="153"/>
      <c r="D622" s="143" t="s">
        <v>146</v>
      </c>
      <c r="E622" s="154" t="s">
        <v>1</v>
      </c>
      <c r="F622" s="155" t="s">
        <v>986</v>
      </c>
      <c r="H622" s="154" t="s">
        <v>1</v>
      </c>
      <c r="I622" s="156"/>
      <c r="L622" s="153"/>
      <c r="M622" s="157"/>
      <c r="T622" s="158"/>
      <c r="AT622" s="154" t="s">
        <v>146</v>
      </c>
      <c r="AU622" s="154" t="s">
        <v>92</v>
      </c>
      <c r="AV622" s="12" t="s">
        <v>90</v>
      </c>
      <c r="AW622" s="12" t="s">
        <v>38</v>
      </c>
      <c r="AX622" s="12" t="s">
        <v>82</v>
      </c>
      <c r="AY622" s="154" t="s">
        <v>140</v>
      </c>
    </row>
    <row r="623" spans="2:65" s="11" customFormat="1" ht="22.5">
      <c r="B623" s="142"/>
      <c r="D623" s="143" t="s">
        <v>146</v>
      </c>
      <c r="E623" s="144" t="s">
        <v>1</v>
      </c>
      <c r="F623" s="145" t="s">
        <v>987</v>
      </c>
      <c r="H623" s="146">
        <v>27.963000000000001</v>
      </c>
      <c r="I623" s="147"/>
      <c r="L623" s="142"/>
      <c r="M623" s="148"/>
      <c r="T623" s="149"/>
      <c r="AT623" s="144" t="s">
        <v>146</v>
      </c>
      <c r="AU623" s="144" t="s">
        <v>92</v>
      </c>
      <c r="AV623" s="11" t="s">
        <v>92</v>
      </c>
      <c r="AW623" s="11" t="s">
        <v>38</v>
      </c>
      <c r="AX623" s="11" t="s">
        <v>82</v>
      </c>
      <c r="AY623" s="144" t="s">
        <v>140</v>
      </c>
    </row>
    <row r="624" spans="2:65" s="13" customFormat="1">
      <c r="B624" s="160"/>
      <c r="D624" s="143" t="s">
        <v>146</v>
      </c>
      <c r="E624" s="161" t="s">
        <v>1</v>
      </c>
      <c r="F624" s="162" t="s">
        <v>286</v>
      </c>
      <c r="H624" s="163">
        <v>27.963000000000001</v>
      </c>
      <c r="I624" s="164"/>
      <c r="L624" s="160"/>
      <c r="M624" s="165"/>
      <c r="T624" s="166"/>
      <c r="AT624" s="161" t="s">
        <v>146</v>
      </c>
      <c r="AU624" s="161" t="s">
        <v>92</v>
      </c>
      <c r="AV624" s="13" t="s">
        <v>151</v>
      </c>
      <c r="AW624" s="13" t="s">
        <v>38</v>
      </c>
      <c r="AX624" s="13" t="s">
        <v>82</v>
      </c>
      <c r="AY624" s="161" t="s">
        <v>140</v>
      </c>
    </row>
    <row r="625" spans="2:65" s="14" customFormat="1">
      <c r="B625" s="167"/>
      <c r="D625" s="143" t="s">
        <v>146</v>
      </c>
      <c r="E625" s="168" t="s">
        <v>1</v>
      </c>
      <c r="F625" s="169" t="s">
        <v>287</v>
      </c>
      <c r="H625" s="170">
        <v>136.643</v>
      </c>
      <c r="I625" s="171"/>
      <c r="L625" s="167"/>
      <c r="M625" s="172"/>
      <c r="T625" s="173"/>
      <c r="AT625" s="168" t="s">
        <v>146</v>
      </c>
      <c r="AU625" s="168" t="s">
        <v>92</v>
      </c>
      <c r="AV625" s="14" t="s">
        <v>145</v>
      </c>
      <c r="AW625" s="14" t="s">
        <v>38</v>
      </c>
      <c r="AX625" s="14" t="s">
        <v>90</v>
      </c>
      <c r="AY625" s="168" t="s">
        <v>140</v>
      </c>
    </row>
    <row r="626" spans="2:65" s="1" customFormat="1" ht="24.2" customHeight="1">
      <c r="B626" s="33"/>
      <c r="C626" s="185" t="s">
        <v>263</v>
      </c>
      <c r="D626" s="185" t="s">
        <v>653</v>
      </c>
      <c r="E626" s="186" t="s">
        <v>1013</v>
      </c>
      <c r="F626" s="187" t="s">
        <v>1014</v>
      </c>
      <c r="G626" s="188" t="s">
        <v>144</v>
      </c>
      <c r="H626" s="189">
        <v>143.47499999999999</v>
      </c>
      <c r="I626" s="190"/>
      <c r="J626" s="191">
        <f>ROUND(I626*H626,2)</f>
        <v>0</v>
      </c>
      <c r="K626" s="192"/>
      <c r="L626" s="193"/>
      <c r="M626" s="194" t="s">
        <v>1</v>
      </c>
      <c r="N626" s="195" t="s">
        <v>47</v>
      </c>
      <c r="P626" s="138">
        <f>O626*H626</f>
        <v>0</v>
      </c>
      <c r="Q626" s="138">
        <v>1.8E-3</v>
      </c>
      <c r="R626" s="138">
        <f>Q626*H626</f>
        <v>0.25825499999999996</v>
      </c>
      <c r="S626" s="138">
        <v>0</v>
      </c>
      <c r="T626" s="139">
        <f>S626*H626</f>
        <v>0</v>
      </c>
      <c r="AR626" s="140" t="s">
        <v>158</v>
      </c>
      <c r="AT626" s="140" t="s">
        <v>653</v>
      </c>
      <c r="AU626" s="140" t="s">
        <v>92</v>
      </c>
      <c r="AY626" s="17" t="s">
        <v>140</v>
      </c>
      <c r="BE626" s="141">
        <f>IF(N626="základní",J626,0)</f>
        <v>0</v>
      </c>
      <c r="BF626" s="141">
        <f>IF(N626="snížená",J626,0)</f>
        <v>0</v>
      </c>
      <c r="BG626" s="141">
        <f>IF(N626="zákl. přenesená",J626,0)</f>
        <v>0</v>
      </c>
      <c r="BH626" s="141">
        <f>IF(N626="sníž. přenesená",J626,0)</f>
        <v>0</v>
      </c>
      <c r="BI626" s="141">
        <f>IF(N626="nulová",J626,0)</f>
        <v>0</v>
      </c>
      <c r="BJ626" s="17" t="s">
        <v>90</v>
      </c>
      <c r="BK626" s="141">
        <f>ROUND(I626*H626,2)</f>
        <v>0</v>
      </c>
      <c r="BL626" s="17" t="s">
        <v>145</v>
      </c>
      <c r="BM626" s="140" t="s">
        <v>1015</v>
      </c>
    </row>
    <row r="627" spans="2:65" s="1" customFormat="1" ht="19.5">
      <c r="B627" s="33"/>
      <c r="D627" s="143" t="s">
        <v>179</v>
      </c>
      <c r="F627" s="150" t="s">
        <v>932</v>
      </c>
      <c r="I627" s="151"/>
      <c r="L627" s="33"/>
      <c r="M627" s="152"/>
      <c r="T627" s="57"/>
      <c r="AT627" s="17" t="s">
        <v>179</v>
      </c>
      <c r="AU627" s="17" t="s">
        <v>92</v>
      </c>
    </row>
    <row r="628" spans="2:65" s="12" customFormat="1">
      <c r="B628" s="153"/>
      <c r="D628" s="143" t="s">
        <v>146</v>
      </c>
      <c r="E628" s="154" t="s">
        <v>1</v>
      </c>
      <c r="F628" s="155" t="s">
        <v>970</v>
      </c>
      <c r="H628" s="154" t="s">
        <v>1</v>
      </c>
      <c r="I628" s="156"/>
      <c r="L628" s="153"/>
      <c r="M628" s="157"/>
      <c r="T628" s="158"/>
      <c r="AT628" s="154" t="s">
        <v>146</v>
      </c>
      <c r="AU628" s="154" t="s">
        <v>92</v>
      </c>
      <c r="AV628" s="12" t="s">
        <v>90</v>
      </c>
      <c r="AW628" s="12" t="s">
        <v>38</v>
      </c>
      <c r="AX628" s="12" t="s">
        <v>82</v>
      </c>
      <c r="AY628" s="154" t="s">
        <v>140</v>
      </c>
    </row>
    <row r="629" spans="2:65" s="11" customFormat="1">
      <c r="B629" s="142"/>
      <c r="D629" s="143" t="s">
        <v>146</v>
      </c>
      <c r="E629" s="144" t="s">
        <v>1</v>
      </c>
      <c r="F629" s="145" t="s">
        <v>971</v>
      </c>
      <c r="H629" s="146">
        <v>108.68</v>
      </c>
      <c r="I629" s="147"/>
      <c r="L629" s="142"/>
      <c r="M629" s="148"/>
      <c r="T629" s="149"/>
      <c r="AT629" s="144" t="s">
        <v>146</v>
      </c>
      <c r="AU629" s="144" t="s">
        <v>92</v>
      </c>
      <c r="AV629" s="11" t="s">
        <v>92</v>
      </c>
      <c r="AW629" s="11" t="s">
        <v>38</v>
      </c>
      <c r="AX629" s="11" t="s">
        <v>82</v>
      </c>
      <c r="AY629" s="144" t="s">
        <v>140</v>
      </c>
    </row>
    <row r="630" spans="2:65" s="13" customFormat="1">
      <c r="B630" s="160"/>
      <c r="D630" s="143" t="s">
        <v>146</v>
      </c>
      <c r="E630" s="161" t="s">
        <v>1</v>
      </c>
      <c r="F630" s="162" t="s">
        <v>286</v>
      </c>
      <c r="H630" s="163">
        <v>108.68</v>
      </c>
      <c r="I630" s="164"/>
      <c r="L630" s="160"/>
      <c r="M630" s="165"/>
      <c r="T630" s="166"/>
      <c r="AT630" s="161" t="s">
        <v>146</v>
      </c>
      <c r="AU630" s="161" t="s">
        <v>92</v>
      </c>
      <c r="AV630" s="13" t="s">
        <v>151</v>
      </c>
      <c r="AW630" s="13" t="s">
        <v>38</v>
      </c>
      <c r="AX630" s="13" t="s">
        <v>82</v>
      </c>
      <c r="AY630" s="161" t="s">
        <v>140</v>
      </c>
    </row>
    <row r="631" spans="2:65" s="12" customFormat="1">
      <c r="B631" s="153"/>
      <c r="D631" s="143" t="s">
        <v>146</v>
      </c>
      <c r="E631" s="154" t="s">
        <v>1</v>
      </c>
      <c r="F631" s="155" t="s">
        <v>986</v>
      </c>
      <c r="H631" s="154" t="s">
        <v>1</v>
      </c>
      <c r="I631" s="156"/>
      <c r="L631" s="153"/>
      <c r="M631" s="157"/>
      <c r="T631" s="158"/>
      <c r="AT631" s="154" t="s">
        <v>146</v>
      </c>
      <c r="AU631" s="154" t="s">
        <v>92</v>
      </c>
      <c r="AV631" s="12" t="s">
        <v>90</v>
      </c>
      <c r="AW631" s="12" t="s">
        <v>38</v>
      </c>
      <c r="AX631" s="12" t="s">
        <v>82</v>
      </c>
      <c r="AY631" s="154" t="s">
        <v>140</v>
      </c>
    </row>
    <row r="632" spans="2:65" s="11" customFormat="1" ht="22.5">
      <c r="B632" s="142"/>
      <c r="D632" s="143" t="s">
        <v>146</v>
      </c>
      <c r="E632" s="144" t="s">
        <v>1</v>
      </c>
      <c r="F632" s="145" t="s">
        <v>987</v>
      </c>
      <c r="H632" s="146">
        <v>27.963000000000001</v>
      </c>
      <c r="I632" s="147"/>
      <c r="L632" s="142"/>
      <c r="M632" s="148"/>
      <c r="T632" s="149"/>
      <c r="AT632" s="144" t="s">
        <v>146</v>
      </c>
      <c r="AU632" s="144" t="s">
        <v>92</v>
      </c>
      <c r="AV632" s="11" t="s">
        <v>92</v>
      </c>
      <c r="AW632" s="11" t="s">
        <v>38</v>
      </c>
      <c r="AX632" s="11" t="s">
        <v>82</v>
      </c>
      <c r="AY632" s="144" t="s">
        <v>140</v>
      </c>
    </row>
    <row r="633" spans="2:65" s="13" customFormat="1">
      <c r="B633" s="160"/>
      <c r="D633" s="143" t="s">
        <v>146</v>
      </c>
      <c r="E633" s="161" t="s">
        <v>1</v>
      </c>
      <c r="F633" s="162" t="s">
        <v>286</v>
      </c>
      <c r="H633" s="163">
        <v>27.963000000000001</v>
      </c>
      <c r="I633" s="164"/>
      <c r="L633" s="160"/>
      <c r="M633" s="165"/>
      <c r="T633" s="166"/>
      <c r="AT633" s="161" t="s">
        <v>146</v>
      </c>
      <c r="AU633" s="161" t="s">
        <v>92</v>
      </c>
      <c r="AV633" s="13" t="s">
        <v>151</v>
      </c>
      <c r="AW633" s="13" t="s">
        <v>38</v>
      </c>
      <c r="AX633" s="13" t="s">
        <v>82</v>
      </c>
      <c r="AY633" s="161" t="s">
        <v>140</v>
      </c>
    </row>
    <row r="634" spans="2:65" s="14" customFormat="1">
      <c r="B634" s="167"/>
      <c r="D634" s="143" t="s">
        <v>146</v>
      </c>
      <c r="E634" s="168" t="s">
        <v>1</v>
      </c>
      <c r="F634" s="169" t="s">
        <v>287</v>
      </c>
      <c r="H634" s="170">
        <v>136.643</v>
      </c>
      <c r="I634" s="171"/>
      <c r="L634" s="167"/>
      <c r="M634" s="172"/>
      <c r="T634" s="173"/>
      <c r="AT634" s="168" t="s">
        <v>146</v>
      </c>
      <c r="AU634" s="168" t="s">
        <v>92</v>
      </c>
      <c r="AV634" s="14" t="s">
        <v>145</v>
      </c>
      <c r="AW634" s="14" t="s">
        <v>38</v>
      </c>
      <c r="AX634" s="14" t="s">
        <v>90</v>
      </c>
      <c r="AY634" s="168" t="s">
        <v>140</v>
      </c>
    </row>
    <row r="635" spans="2:65" s="11" customFormat="1">
      <c r="B635" s="142"/>
      <c r="D635" s="143" t="s">
        <v>146</v>
      </c>
      <c r="F635" s="145" t="s">
        <v>1016</v>
      </c>
      <c r="H635" s="146">
        <v>143.47499999999999</v>
      </c>
      <c r="I635" s="147"/>
      <c r="L635" s="142"/>
      <c r="M635" s="148"/>
      <c r="T635" s="149"/>
      <c r="AT635" s="144" t="s">
        <v>146</v>
      </c>
      <c r="AU635" s="144" t="s">
        <v>92</v>
      </c>
      <c r="AV635" s="11" t="s">
        <v>92</v>
      </c>
      <c r="AW635" s="11" t="s">
        <v>4</v>
      </c>
      <c r="AX635" s="11" t="s">
        <v>90</v>
      </c>
      <c r="AY635" s="144" t="s">
        <v>140</v>
      </c>
    </row>
    <row r="636" spans="2:65" s="1" customFormat="1" ht="24.2" customHeight="1">
      <c r="B636" s="33"/>
      <c r="C636" s="128" t="s">
        <v>364</v>
      </c>
      <c r="D636" s="128" t="s">
        <v>141</v>
      </c>
      <c r="E636" s="129" t="s">
        <v>1017</v>
      </c>
      <c r="F636" s="130" t="s">
        <v>1018</v>
      </c>
      <c r="G636" s="131" t="s">
        <v>144</v>
      </c>
      <c r="H636" s="132">
        <v>136.643</v>
      </c>
      <c r="I636" s="133"/>
      <c r="J636" s="134">
        <f>ROUND(I636*H636,2)</f>
        <v>0</v>
      </c>
      <c r="K636" s="135"/>
      <c r="L636" s="33"/>
      <c r="M636" s="136" t="s">
        <v>1</v>
      </c>
      <c r="N636" s="137" t="s">
        <v>47</v>
      </c>
      <c r="P636" s="138">
        <f>O636*H636</f>
        <v>0</v>
      </c>
      <c r="Q636" s="138">
        <v>6.0000000000000002E-5</v>
      </c>
      <c r="R636" s="138">
        <f>Q636*H636</f>
        <v>8.1985800000000005E-3</v>
      </c>
      <c r="S636" s="138">
        <v>0</v>
      </c>
      <c r="T636" s="139">
        <f>S636*H636</f>
        <v>0</v>
      </c>
      <c r="AR636" s="140" t="s">
        <v>145</v>
      </c>
      <c r="AT636" s="140" t="s">
        <v>141</v>
      </c>
      <c r="AU636" s="140" t="s">
        <v>92</v>
      </c>
      <c r="AY636" s="17" t="s">
        <v>140</v>
      </c>
      <c r="BE636" s="141">
        <f>IF(N636="základní",J636,0)</f>
        <v>0</v>
      </c>
      <c r="BF636" s="141">
        <f>IF(N636="snížená",J636,0)</f>
        <v>0</v>
      </c>
      <c r="BG636" s="141">
        <f>IF(N636="zákl. přenesená",J636,0)</f>
        <v>0</v>
      </c>
      <c r="BH636" s="141">
        <f>IF(N636="sníž. přenesená",J636,0)</f>
        <v>0</v>
      </c>
      <c r="BI636" s="141">
        <f>IF(N636="nulová",J636,0)</f>
        <v>0</v>
      </c>
      <c r="BJ636" s="17" t="s">
        <v>90</v>
      </c>
      <c r="BK636" s="141">
        <f>ROUND(I636*H636,2)</f>
        <v>0</v>
      </c>
      <c r="BL636" s="17" t="s">
        <v>145</v>
      </c>
      <c r="BM636" s="140" t="s">
        <v>1019</v>
      </c>
    </row>
    <row r="637" spans="2:65" s="12" customFormat="1">
      <c r="B637" s="153"/>
      <c r="D637" s="143" t="s">
        <v>146</v>
      </c>
      <c r="E637" s="154" t="s">
        <v>1</v>
      </c>
      <c r="F637" s="155" t="s">
        <v>970</v>
      </c>
      <c r="H637" s="154" t="s">
        <v>1</v>
      </c>
      <c r="I637" s="156"/>
      <c r="L637" s="153"/>
      <c r="M637" s="157"/>
      <c r="T637" s="158"/>
      <c r="AT637" s="154" t="s">
        <v>146</v>
      </c>
      <c r="AU637" s="154" t="s">
        <v>92</v>
      </c>
      <c r="AV637" s="12" t="s">
        <v>90</v>
      </c>
      <c r="AW637" s="12" t="s">
        <v>38</v>
      </c>
      <c r="AX637" s="12" t="s">
        <v>82</v>
      </c>
      <c r="AY637" s="154" t="s">
        <v>140</v>
      </c>
    </row>
    <row r="638" spans="2:65" s="11" customFormat="1">
      <c r="B638" s="142"/>
      <c r="D638" s="143" t="s">
        <v>146</v>
      </c>
      <c r="E638" s="144" t="s">
        <v>1</v>
      </c>
      <c r="F638" s="145" t="s">
        <v>971</v>
      </c>
      <c r="H638" s="146">
        <v>108.68</v>
      </c>
      <c r="I638" s="147"/>
      <c r="L638" s="142"/>
      <c r="M638" s="148"/>
      <c r="T638" s="149"/>
      <c r="AT638" s="144" t="s">
        <v>146</v>
      </c>
      <c r="AU638" s="144" t="s">
        <v>92</v>
      </c>
      <c r="AV638" s="11" t="s">
        <v>92</v>
      </c>
      <c r="AW638" s="11" t="s">
        <v>38</v>
      </c>
      <c r="AX638" s="11" t="s">
        <v>82</v>
      </c>
      <c r="AY638" s="144" t="s">
        <v>140</v>
      </c>
    </row>
    <row r="639" spans="2:65" s="13" customFormat="1">
      <c r="B639" s="160"/>
      <c r="D639" s="143" t="s">
        <v>146</v>
      </c>
      <c r="E639" s="161" t="s">
        <v>1</v>
      </c>
      <c r="F639" s="162" t="s">
        <v>286</v>
      </c>
      <c r="H639" s="163">
        <v>108.68</v>
      </c>
      <c r="I639" s="164"/>
      <c r="L639" s="160"/>
      <c r="M639" s="165"/>
      <c r="T639" s="166"/>
      <c r="AT639" s="161" t="s">
        <v>146</v>
      </c>
      <c r="AU639" s="161" t="s">
        <v>92</v>
      </c>
      <c r="AV639" s="13" t="s">
        <v>151</v>
      </c>
      <c r="AW639" s="13" t="s">
        <v>38</v>
      </c>
      <c r="AX639" s="13" t="s">
        <v>82</v>
      </c>
      <c r="AY639" s="161" t="s">
        <v>140</v>
      </c>
    </row>
    <row r="640" spans="2:65" s="12" customFormat="1">
      <c r="B640" s="153"/>
      <c r="D640" s="143" t="s">
        <v>146</v>
      </c>
      <c r="E640" s="154" t="s">
        <v>1</v>
      </c>
      <c r="F640" s="155" t="s">
        <v>986</v>
      </c>
      <c r="H640" s="154" t="s">
        <v>1</v>
      </c>
      <c r="I640" s="156"/>
      <c r="L640" s="153"/>
      <c r="M640" s="157"/>
      <c r="T640" s="158"/>
      <c r="AT640" s="154" t="s">
        <v>146</v>
      </c>
      <c r="AU640" s="154" t="s">
        <v>92</v>
      </c>
      <c r="AV640" s="12" t="s">
        <v>90</v>
      </c>
      <c r="AW640" s="12" t="s">
        <v>38</v>
      </c>
      <c r="AX640" s="12" t="s">
        <v>82</v>
      </c>
      <c r="AY640" s="154" t="s">
        <v>140</v>
      </c>
    </row>
    <row r="641" spans="2:65" s="11" customFormat="1" ht="22.5">
      <c r="B641" s="142"/>
      <c r="D641" s="143" t="s">
        <v>146</v>
      </c>
      <c r="E641" s="144" t="s">
        <v>1</v>
      </c>
      <c r="F641" s="145" t="s">
        <v>987</v>
      </c>
      <c r="H641" s="146">
        <v>27.963000000000001</v>
      </c>
      <c r="I641" s="147"/>
      <c r="L641" s="142"/>
      <c r="M641" s="148"/>
      <c r="T641" s="149"/>
      <c r="AT641" s="144" t="s">
        <v>146</v>
      </c>
      <c r="AU641" s="144" t="s">
        <v>92</v>
      </c>
      <c r="AV641" s="11" t="s">
        <v>92</v>
      </c>
      <c r="AW641" s="11" t="s">
        <v>38</v>
      </c>
      <c r="AX641" s="11" t="s">
        <v>82</v>
      </c>
      <c r="AY641" s="144" t="s">
        <v>140</v>
      </c>
    </row>
    <row r="642" spans="2:65" s="13" customFormat="1">
      <c r="B642" s="160"/>
      <c r="D642" s="143" t="s">
        <v>146</v>
      </c>
      <c r="E642" s="161" t="s">
        <v>1</v>
      </c>
      <c r="F642" s="162" t="s">
        <v>286</v>
      </c>
      <c r="H642" s="163">
        <v>27.963000000000001</v>
      </c>
      <c r="I642" s="164"/>
      <c r="L642" s="160"/>
      <c r="M642" s="165"/>
      <c r="T642" s="166"/>
      <c r="AT642" s="161" t="s">
        <v>146</v>
      </c>
      <c r="AU642" s="161" t="s">
        <v>92</v>
      </c>
      <c r="AV642" s="13" t="s">
        <v>151</v>
      </c>
      <c r="AW642" s="13" t="s">
        <v>38</v>
      </c>
      <c r="AX642" s="13" t="s">
        <v>82</v>
      </c>
      <c r="AY642" s="161" t="s">
        <v>140</v>
      </c>
    </row>
    <row r="643" spans="2:65" s="14" customFormat="1">
      <c r="B643" s="167"/>
      <c r="D643" s="143" t="s">
        <v>146</v>
      </c>
      <c r="E643" s="168" t="s">
        <v>1</v>
      </c>
      <c r="F643" s="169" t="s">
        <v>287</v>
      </c>
      <c r="H643" s="170">
        <v>136.643</v>
      </c>
      <c r="I643" s="171"/>
      <c r="L643" s="167"/>
      <c r="M643" s="172"/>
      <c r="T643" s="173"/>
      <c r="AT643" s="168" t="s">
        <v>146</v>
      </c>
      <c r="AU643" s="168" t="s">
        <v>92</v>
      </c>
      <c r="AV643" s="14" t="s">
        <v>145</v>
      </c>
      <c r="AW643" s="14" t="s">
        <v>38</v>
      </c>
      <c r="AX643" s="14" t="s">
        <v>90</v>
      </c>
      <c r="AY643" s="168" t="s">
        <v>140</v>
      </c>
    </row>
    <row r="644" spans="2:65" s="1" customFormat="1" ht="24.2" customHeight="1">
      <c r="B644" s="33"/>
      <c r="C644" s="128" t="s">
        <v>267</v>
      </c>
      <c r="D644" s="128" t="s">
        <v>141</v>
      </c>
      <c r="E644" s="129" t="s">
        <v>1020</v>
      </c>
      <c r="F644" s="130" t="s">
        <v>1021</v>
      </c>
      <c r="G644" s="131" t="s">
        <v>144</v>
      </c>
      <c r="H644" s="132">
        <v>148.79</v>
      </c>
      <c r="I644" s="133"/>
      <c r="J644" s="134">
        <f>ROUND(I644*H644,2)</f>
        <v>0</v>
      </c>
      <c r="K644" s="135"/>
      <c r="L644" s="33"/>
      <c r="M644" s="136" t="s">
        <v>1</v>
      </c>
      <c r="N644" s="137" t="s">
        <v>47</v>
      </c>
      <c r="P644" s="138">
        <f>O644*H644</f>
        <v>0</v>
      </c>
      <c r="Q644" s="138">
        <v>2.7299999999999998E-3</v>
      </c>
      <c r="R644" s="138">
        <f>Q644*H644</f>
        <v>0.40619669999999997</v>
      </c>
      <c r="S644" s="138">
        <v>0</v>
      </c>
      <c r="T644" s="139">
        <f>S644*H644</f>
        <v>0</v>
      </c>
      <c r="AR644" s="140" t="s">
        <v>145</v>
      </c>
      <c r="AT644" s="140" t="s">
        <v>141</v>
      </c>
      <c r="AU644" s="140" t="s">
        <v>92</v>
      </c>
      <c r="AY644" s="17" t="s">
        <v>140</v>
      </c>
      <c r="BE644" s="141">
        <f>IF(N644="základní",J644,0)</f>
        <v>0</v>
      </c>
      <c r="BF644" s="141">
        <f>IF(N644="snížená",J644,0)</f>
        <v>0</v>
      </c>
      <c r="BG644" s="141">
        <f>IF(N644="zákl. přenesená",J644,0)</f>
        <v>0</v>
      </c>
      <c r="BH644" s="141">
        <f>IF(N644="sníž. přenesená",J644,0)</f>
        <v>0</v>
      </c>
      <c r="BI644" s="141">
        <f>IF(N644="nulová",J644,0)</f>
        <v>0</v>
      </c>
      <c r="BJ644" s="17" t="s">
        <v>90</v>
      </c>
      <c r="BK644" s="141">
        <f>ROUND(I644*H644,2)</f>
        <v>0</v>
      </c>
      <c r="BL644" s="17" t="s">
        <v>145</v>
      </c>
      <c r="BM644" s="140" t="s">
        <v>1022</v>
      </c>
    </row>
    <row r="645" spans="2:65" s="12" customFormat="1">
      <c r="B645" s="153"/>
      <c r="D645" s="143" t="s">
        <v>146</v>
      </c>
      <c r="E645" s="154" t="s">
        <v>1</v>
      </c>
      <c r="F645" s="155" t="s">
        <v>950</v>
      </c>
      <c r="H645" s="154" t="s">
        <v>1</v>
      </c>
      <c r="I645" s="156"/>
      <c r="L645" s="153"/>
      <c r="M645" s="157"/>
      <c r="T645" s="158"/>
      <c r="AT645" s="154" t="s">
        <v>146</v>
      </c>
      <c r="AU645" s="154" t="s">
        <v>92</v>
      </c>
      <c r="AV645" s="12" t="s">
        <v>90</v>
      </c>
      <c r="AW645" s="12" t="s">
        <v>38</v>
      </c>
      <c r="AX645" s="12" t="s">
        <v>82</v>
      </c>
      <c r="AY645" s="154" t="s">
        <v>140</v>
      </c>
    </row>
    <row r="646" spans="2:65" s="11" customFormat="1" ht="33.75">
      <c r="B646" s="142"/>
      <c r="D646" s="143" t="s">
        <v>146</v>
      </c>
      <c r="E646" s="144" t="s">
        <v>1</v>
      </c>
      <c r="F646" s="145" t="s">
        <v>951</v>
      </c>
      <c r="H646" s="146">
        <v>71.305000000000007</v>
      </c>
      <c r="I646" s="147"/>
      <c r="L646" s="142"/>
      <c r="M646" s="148"/>
      <c r="T646" s="149"/>
      <c r="AT646" s="144" t="s">
        <v>146</v>
      </c>
      <c r="AU646" s="144" t="s">
        <v>92</v>
      </c>
      <c r="AV646" s="11" t="s">
        <v>92</v>
      </c>
      <c r="AW646" s="11" t="s">
        <v>38</v>
      </c>
      <c r="AX646" s="11" t="s">
        <v>82</v>
      </c>
      <c r="AY646" s="144" t="s">
        <v>140</v>
      </c>
    </row>
    <row r="647" spans="2:65" s="11" customFormat="1" ht="33.75">
      <c r="B647" s="142"/>
      <c r="D647" s="143" t="s">
        <v>146</v>
      </c>
      <c r="E647" s="144" t="s">
        <v>1</v>
      </c>
      <c r="F647" s="145" t="s">
        <v>952</v>
      </c>
      <c r="H647" s="146">
        <v>66.185000000000002</v>
      </c>
      <c r="I647" s="147"/>
      <c r="L647" s="142"/>
      <c r="M647" s="148"/>
      <c r="T647" s="149"/>
      <c r="AT647" s="144" t="s">
        <v>146</v>
      </c>
      <c r="AU647" s="144" t="s">
        <v>92</v>
      </c>
      <c r="AV647" s="11" t="s">
        <v>92</v>
      </c>
      <c r="AW647" s="11" t="s">
        <v>38</v>
      </c>
      <c r="AX647" s="11" t="s">
        <v>82</v>
      </c>
      <c r="AY647" s="144" t="s">
        <v>140</v>
      </c>
    </row>
    <row r="648" spans="2:65" s="11" customFormat="1" ht="22.5">
      <c r="B648" s="142"/>
      <c r="D648" s="143" t="s">
        <v>146</v>
      </c>
      <c r="E648" s="144" t="s">
        <v>1</v>
      </c>
      <c r="F648" s="145" t="s">
        <v>953</v>
      </c>
      <c r="H648" s="146">
        <v>11.3</v>
      </c>
      <c r="I648" s="147"/>
      <c r="L648" s="142"/>
      <c r="M648" s="148"/>
      <c r="T648" s="149"/>
      <c r="AT648" s="144" t="s">
        <v>146</v>
      </c>
      <c r="AU648" s="144" t="s">
        <v>92</v>
      </c>
      <c r="AV648" s="11" t="s">
        <v>92</v>
      </c>
      <c r="AW648" s="11" t="s">
        <v>38</v>
      </c>
      <c r="AX648" s="11" t="s">
        <v>82</v>
      </c>
      <c r="AY648" s="144" t="s">
        <v>140</v>
      </c>
    </row>
    <row r="649" spans="2:65" s="14" customFormat="1">
      <c r="B649" s="167"/>
      <c r="D649" s="143" t="s">
        <v>146</v>
      </c>
      <c r="E649" s="168" t="s">
        <v>1</v>
      </c>
      <c r="F649" s="169" t="s">
        <v>287</v>
      </c>
      <c r="H649" s="170">
        <v>148.79000000000002</v>
      </c>
      <c r="I649" s="171"/>
      <c r="L649" s="167"/>
      <c r="M649" s="172"/>
      <c r="T649" s="173"/>
      <c r="AT649" s="168" t="s">
        <v>146</v>
      </c>
      <c r="AU649" s="168" t="s">
        <v>92</v>
      </c>
      <c r="AV649" s="14" t="s">
        <v>145</v>
      </c>
      <c r="AW649" s="14" t="s">
        <v>38</v>
      </c>
      <c r="AX649" s="14" t="s">
        <v>90</v>
      </c>
      <c r="AY649" s="168" t="s">
        <v>140</v>
      </c>
    </row>
    <row r="650" spans="2:65" s="1" customFormat="1" ht="24.2" customHeight="1">
      <c r="B650" s="33"/>
      <c r="C650" s="128" t="s">
        <v>371</v>
      </c>
      <c r="D650" s="128" t="s">
        <v>141</v>
      </c>
      <c r="E650" s="129" t="s">
        <v>1023</v>
      </c>
      <c r="F650" s="130" t="s">
        <v>1024</v>
      </c>
      <c r="G650" s="131" t="s">
        <v>144</v>
      </c>
      <c r="H650" s="132">
        <v>1063.7560000000001</v>
      </c>
      <c r="I650" s="133"/>
      <c r="J650" s="134">
        <f>ROUND(I650*H650,2)</f>
        <v>0</v>
      </c>
      <c r="K650" s="135"/>
      <c r="L650" s="33"/>
      <c r="M650" s="136" t="s">
        <v>1</v>
      </c>
      <c r="N650" s="137" t="s">
        <v>47</v>
      </c>
      <c r="P650" s="138">
        <f>O650*H650</f>
        <v>0</v>
      </c>
      <c r="Q650" s="138">
        <v>3.082E-2</v>
      </c>
      <c r="R650" s="138">
        <f>Q650*H650</f>
        <v>32.784959920000006</v>
      </c>
      <c r="S650" s="138">
        <v>0</v>
      </c>
      <c r="T650" s="139">
        <f>S650*H650</f>
        <v>0</v>
      </c>
      <c r="AR650" s="140" t="s">
        <v>145</v>
      </c>
      <c r="AT650" s="140" t="s">
        <v>141</v>
      </c>
      <c r="AU650" s="140" t="s">
        <v>92</v>
      </c>
      <c r="AY650" s="17" t="s">
        <v>140</v>
      </c>
      <c r="BE650" s="141">
        <f>IF(N650="základní",J650,0)</f>
        <v>0</v>
      </c>
      <c r="BF650" s="141">
        <f>IF(N650="snížená",J650,0)</f>
        <v>0</v>
      </c>
      <c r="BG650" s="141">
        <f>IF(N650="zákl. přenesená",J650,0)</f>
        <v>0</v>
      </c>
      <c r="BH650" s="141">
        <f>IF(N650="sníž. přenesená",J650,0)</f>
        <v>0</v>
      </c>
      <c r="BI650" s="141">
        <f>IF(N650="nulová",J650,0)</f>
        <v>0</v>
      </c>
      <c r="BJ650" s="17" t="s">
        <v>90</v>
      </c>
      <c r="BK650" s="141">
        <f>ROUND(I650*H650,2)</f>
        <v>0</v>
      </c>
      <c r="BL650" s="17" t="s">
        <v>145</v>
      </c>
      <c r="BM650" s="140" t="s">
        <v>1025</v>
      </c>
    </row>
    <row r="651" spans="2:65" s="12" customFormat="1">
      <c r="B651" s="153"/>
      <c r="D651" s="143" t="s">
        <v>146</v>
      </c>
      <c r="E651" s="154" t="s">
        <v>1</v>
      </c>
      <c r="F651" s="155" t="s">
        <v>970</v>
      </c>
      <c r="H651" s="154" t="s">
        <v>1</v>
      </c>
      <c r="I651" s="156"/>
      <c r="L651" s="153"/>
      <c r="M651" s="157"/>
      <c r="T651" s="158"/>
      <c r="AT651" s="154" t="s">
        <v>146</v>
      </c>
      <c r="AU651" s="154" t="s">
        <v>92</v>
      </c>
      <c r="AV651" s="12" t="s">
        <v>90</v>
      </c>
      <c r="AW651" s="12" t="s">
        <v>38</v>
      </c>
      <c r="AX651" s="12" t="s">
        <v>82</v>
      </c>
      <c r="AY651" s="154" t="s">
        <v>140</v>
      </c>
    </row>
    <row r="652" spans="2:65" s="11" customFormat="1">
      <c r="B652" s="142"/>
      <c r="D652" s="143" t="s">
        <v>146</v>
      </c>
      <c r="E652" s="144" t="s">
        <v>1</v>
      </c>
      <c r="F652" s="145" t="s">
        <v>971</v>
      </c>
      <c r="H652" s="146">
        <v>108.68</v>
      </c>
      <c r="I652" s="147"/>
      <c r="L652" s="142"/>
      <c r="M652" s="148"/>
      <c r="T652" s="149"/>
      <c r="AT652" s="144" t="s">
        <v>146</v>
      </c>
      <c r="AU652" s="144" t="s">
        <v>92</v>
      </c>
      <c r="AV652" s="11" t="s">
        <v>92</v>
      </c>
      <c r="AW652" s="11" t="s">
        <v>38</v>
      </c>
      <c r="AX652" s="11" t="s">
        <v>82</v>
      </c>
      <c r="AY652" s="144" t="s">
        <v>140</v>
      </c>
    </row>
    <row r="653" spans="2:65" s="13" customFormat="1">
      <c r="B653" s="160"/>
      <c r="D653" s="143" t="s">
        <v>146</v>
      </c>
      <c r="E653" s="161" t="s">
        <v>1</v>
      </c>
      <c r="F653" s="162" t="s">
        <v>286</v>
      </c>
      <c r="H653" s="163">
        <v>108.68</v>
      </c>
      <c r="I653" s="164"/>
      <c r="L653" s="160"/>
      <c r="M653" s="165"/>
      <c r="T653" s="166"/>
      <c r="AT653" s="161" t="s">
        <v>146</v>
      </c>
      <c r="AU653" s="161" t="s">
        <v>92</v>
      </c>
      <c r="AV653" s="13" t="s">
        <v>151</v>
      </c>
      <c r="AW653" s="13" t="s">
        <v>38</v>
      </c>
      <c r="AX653" s="13" t="s">
        <v>82</v>
      </c>
      <c r="AY653" s="161" t="s">
        <v>140</v>
      </c>
    </row>
    <row r="654" spans="2:65" s="12" customFormat="1">
      <c r="B654" s="153"/>
      <c r="D654" s="143" t="s">
        <v>146</v>
      </c>
      <c r="E654" s="154" t="s">
        <v>1</v>
      </c>
      <c r="F654" s="155" t="s">
        <v>972</v>
      </c>
      <c r="H654" s="154" t="s">
        <v>1</v>
      </c>
      <c r="I654" s="156"/>
      <c r="L654" s="153"/>
      <c r="M654" s="157"/>
      <c r="T654" s="158"/>
      <c r="AT654" s="154" t="s">
        <v>146</v>
      </c>
      <c r="AU654" s="154" t="s">
        <v>92</v>
      </c>
      <c r="AV654" s="12" t="s">
        <v>90</v>
      </c>
      <c r="AW654" s="12" t="s">
        <v>38</v>
      </c>
      <c r="AX654" s="12" t="s">
        <v>82</v>
      </c>
      <c r="AY654" s="154" t="s">
        <v>140</v>
      </c>
    </row>
    <row r="655" spans="2:65" s="11" customFormat="1" ht="22.5">
      <c r="B655" s="142"/>
      <c r="D655" s="143" t="s">
        <v>146</v>
      </c>
      <c r="E655" s="144" t="s">
        <v>1</v>
      </c>
      <c r="F655" s="145" t="s">
        <v>973</v>
      </c>
      <c r="H655" s="146">
        <v>173.233</v>
      </c>
      <c r="I655" s="147"/>
      <c r="L655" s="142"/>
      <c r="M655" s="148"/>
      <c r="T655" s="149"/>
      <c r="AT655" s="144" t="s">
        <v>146</v>
      </c>
      <c r="AU655" s="144" t="s">
        <v>92</v>
      </c>
      <c r="AV655" s="11" t="s">
        <v>92</v>
      </c>
      <c r="AW655" s="11" t="s">
        <v>38</v>
      </c>
      <c r="AX655" s="11" t="s">
        <v>82</v>
      </c>
      <c r="AY655" s="144" t="s">
        <v>140</v>
      </c>
    </row>
    <row r="656" spans="2:65" s="11" customFormat="1" ht="33.75">
      <c r="B656" s="142"/>
      <c r="D656" s="143" t="s">
        <v>146</v>
      </c>
      <c r="E656" s="144" t="s">
        <v>1</v>
      </c>
      <c r="F656" s="145" t="s">
        <v>974</v>
      </c>
      <c r="H656" s="146">
        <v>-33.518999999999998</v>
      </c>
      <c r="I656" s="147"/>
      <c r="L656" s="142"/>
      <c r="M656" s="148"/>
      <c r="T656" s="149"/>
      <c r="AT656" s="144" t="s">
        <v>146</v>
      </c>
      <c r="AU656" s="144" t="s">
        <v>92</v>
      </c>
      <c r="AV656" s="11" t="s">
        <v>92</v>
      </c>
      <c r="AW656" s="11" t="s">
        <v>38</v>
      </c>
      <c r="AX656" s="11" t="s">
        <v>82</v>
      </c>
      <c r="AY656" s="144" t="s">
        <v>140</v>
      </c>
    </row>
    <row r="657" spans="2:51" s="11" customFormat="1">
      <c r="B657" s="142"/>
      <c r="D657" s="143" t="s">
        <v>146</v>
      </c>
      <c r="E657" s="144" t="s">
        <v>1</v>
      </c>
      <c r="F657" s="145" t="s">
        <v>975</v>
      </c>
      <c r="H657" s="146">
        <v>125.18</v>
      </c>
      <c r="I657" s="147"/>
      <c r="L657" s="142"/>
      <c r="M657" s="148"/>
      <c r="T657" s="149"/>
      <c r="AT657" s="144" t="s">
        <v>146</v>
      </c>
      <c r="AU657" s="144" t="s">
        <v>92</v>
      </c>
      <c r="AV657" s="11" t="s">
        <v>92</v>
      </c>
      <c r="AW657" s="11" t="s">
        <v>38</v>
      </c>
      <c r="AX657" s="11" t="s">
        <v>82</v>
      </c>
      <c r="AY657" s="144" t="s">
        <v>140</v>
      </c>
    </row>
    <row r="658" spans="2:51" s="11" customFormat="1">
      <c r="B658" s="142"/>
      <c r="D658" s="143" t="s">
        <v>146</v>
      </c>
      <c r="E658" s="144" t="s">
        <v>1</v>
      </c>
      <c r="F658" s="145" t="s">
        <v>976</v>
      </c>
      <c r="H658" s="146">
        <v>-16.733000000000001</v>
      </c>
      <c r="I658" s="147"/>
      <c r="L658" s="142"/>
      <c r="M658" s="148"/>
      <c r="T658" s="149"/>
      <c r="AT658" s="144" t="s">
        <v>146</v>
      </c>
      <c r="AU658" s="144" t="s">
        <v>92</v>
      </c>
      <c r="AV658" s="11" t="s">
        <v>92</v>
      </c>
      <c r="AW658" s="11" t="s">
        <v>38</v>
      </c>
      <c r="AX658" s="11" t="s">
        <v>82</v>
      </c>
      <c r="AY658" s="144" t="s">
        <v>140</v>
      </c>
    </row>
    <row r="659" spans="2:51" s="11" customFormat="1">
      <c r="B659" s="142"/>
      <c r="D659" s="143" t="s">
        <v>146</v>
      </c>
      <c r="E659" s="144" t="s">
        <v>1</v>
      </c>
      <c r="F659" s="145" t="s">
        <v>977</v>
      </c>
      <c r="H659" s="146">
        <v>319.815</v>
      </c>
      <c r="I659" s="147"/>
      <c r="L659" s="142"/>
      <c r="M659" s="148"/>
      <c r="T659" s="149"/>
      <c r="AT659" s="144" t="s">
        <v>146</v>
      </c>
      <c r="AU659" s="144" t="s">
        <v>92</v>
      </c>
      <c r="AV659" s="11" t="s">
        <v>92</v>
      </c>
      <c r="AW659" s="11" t="s">
        <v>38</v>
      </c>
      <c r="AX659" s="11" t="s">
        <v>82</v>
      </c>
      <c r="AY659" s="144" t="s">
        <v>140</v>
      </c>
    </row>
    <row r="660" spans="2:51" s="11" customFormat="1" ht="33.75">
      <c r="B660" s="142"/>
      <c r="D660" s="143" t="s">
        <v>146</v>
      </c>
      <c r="E660" s="144" t="s">
        <v>1</v>
      </c>
      <c r="F660" s="145" t="s">
        <v>978</v>
      </c>
      <c r="H660" s="146">
        <v>-57.113</v>
      </c>
      <c r="I660" s="147"/>
      <c r="L660" s="142"/>
      <c r="M660" s="148"/>
      <c r="T660" s="149"/>
      <c r="AT660" s="144" t="s">
        <v>146</v>
      </c>
      <c r="AU660" s="144" t="s">
        <v>92</v>
      </c>
      <c r="AV660" s="11" t="s">
        <v>92</v>
      </c>
      <c r="AW660" s="11" t="s">
        <v>38</v>
      </c>
      <c r="AX660" s="11" t="s">
        <v>82</v>
      </c>
      <c r="AY660" s="144" t="s">
        <v>140</v>
      </c>
    </row>
    <row r="661" spans="2:51" s="11" customFormat="1">
      <c r="B661" s="142"/>
      <c r="D661" s="143" t="s">
        <v>146</v>
      </c>
      <c r="E661" s="144" t="s">
        <v>1</v>
      </c>
      <c r="F661" s="145" t="s">
        <v>979</v>
      </c>
      <c r="H661" s="146">
        <v>385.63499999999999</v>
      </c>
      <c r="I661" s="147"/>
      <c r="L661" s="142"/>
      <c r="M661" s="148"/>
      <c r="T661" s="149"/>
      <c r="AT661" s="144" t="s">
        <v>146</v>
      </c>
      <c r="AU661" s="144" t="s">
        <v>92</v>
      </c>
      <c r="AV661" s="11" t="s">
        <v>92</v>
      </c>
      <c r="AW661" s="11" t="s">
        <v>38</v>
      </c>
      <c r="AX661" s="11" t="s">
        <v>82</v>
      </c>
      <c r="AY661" s="144" t="s">
        <v>140</v>
      </c>
    </row>
    <row r="662" spans="2:51" s="11" customFormat="1" ht="45">
      <c r="B662" s="142"/>
      <c r="D662" s="143" t="s">
        <v>146</v>
      </c>
      <c r="E662" s="144" t="s">
        <v>1</v>
      </c>
      <c r="F662" s="145" t="s">
        <v>980</v>
      </c>
      <c r="H662" s="146">
        <v>-81.760000000000005</v>
      </c>
      <c r="I662" s="147"/>
      <c r="L662" s="142"/>
      <c r="M662" s="148"/>
      <c r="T662" s="149"/>
      <c r="AT662" s="144" t="s">
        <v>146</v>
      </c>
      <c r="AU662" s="144" t="s">
        <v>92</v>
      </c>
      <c r="AV662" s="11" t="s">
        <v>92</v>
      </c>
      <c r="AW662" s="11" t="s">
        <v>38</v>
      </c>
      <c r="AX662" s="11" t="s">
        <v>82</v>
      </c>
      <c r="AY662" s="144" t="s">
        <v>140</v>
      </c>
    </row>
    <row r="663" spans="2:51" s="11" customFormat="1">
      <c r="B663" s="142"/>
      <c r="D663" s="143" t="s">
        <v>146</v>
      </c>
      <c r="E663" s="144" t="s">
        <v>1</v>
      </c>
      <c r="F663" s="145" t="s">
        <v>981</v>
      </c>
      <c r="H663" s="146">
        <v>44.765000000000001</v>
      </c>
      <c r="I663" s="147"/>
      <c r="L663" s="142"/>
      <c r="M663" s="148"/>
      <c r="T663" s="149"/>
      <c r="AT663" s="144" t="s">
        <v>146</v>
      </c>
      <c r="AU663" s="144" t="s">
        <v>92</v>
      </c>
      <c r="AV663" s="11" t="s">
        <v>92</v>
      </c>
      <c r="AW663" s="11" t="s">
        <v>38</v>
      </c>
      <c r="AX663" s="11" t="s">
        <v>82</v>
      </c>
      <c r="AY663" s="144" t="s">
        <v>140</v>
      </c>
    </row>
    <row r="664" spans="2:51" s="11" customFormat="1">
      <c r="B664" s="142"/>
      <c r="D664" s="143" t="s">
        <v>146</v>
      </c>
      <c r="E664" s="144" t="s">
        <v>1</v>
      </c>
      <c r="F664" s="145" t="s">
        <v>982</v>
      </c>
      <c r="H664" s="146">
        <v>-12.609</v>
      </c>
      <c r="I664" s="147"/>
      <c r="L664" s="142"/>
      <c r="M664" s="148"/>
      <c r="T664" s="149"/>
      <c r="AT664" s="144" t="s">
        <v>146</v>
      </c>
      <c r="AU664" s="144" t="s">
        <v>92</v>
      </c>
      <c r="AV664" s="11" t="s">
        <v>92</v>
      </c>
      <c r="AW664" s="11" t="s">
        <v>38</v>
      </c>
      <c r="AX664" s="11" t="s">
        <v>82</v>
      </c>
      <c r="AY664" s="144" t="s">
        <v>140</v>
      </c>
    </row>
    <row r="665" spans="2:51" s="11" customFormat="1">
      <c r="B665" s="142"/>
      <c r="D665" s="143" t="s">
        <v>146</v>
      </c>
      <c r="E665" s="144" t="s">
        <v>1</v>
      </c>
      <c r="F665" s="145" t="s">
        <v>983</v>
      </c>
      <c r="H665" s="146">
        <v>8.25</v>
      </c>
      <c r="I665" s="147"/>
      <c r="L665" s="142"/>
      <c r="M665" s="148"/>
      <c r="T665" s="149"/>
      <c r="AT665" s="144" t="s">
        <v>146</v>
      </c>
      <c r="AU665" s="144" t="s">
        <v>92</v>
      </c>
      <c r="AV665" s="11" t="s">
        <v>92</v>
      </c>
      <c r="AW665" s="11" t="s">
        <v>38</v>
      </c>
      <c r="AX665" s="11" t="s">
        <v>82</v>
      </c>
      <c r="AY665" s="144" t="s">
        <v>140</v>
      </c>
    </row>
    <row r="666" spans="2:51" s="13" customFormat="1">
      <c r="B666" s="160"/>
      <c r="D666" s="143" t="s">
        <v>146</v>
      </c>
      <c r="E666" s="161" t="s">
        <v>1</v>
      </c>
      <c r="F666" s="162" t="s">
        <v>286</v>
      </c>
      <c r="H666" s="163">
        <v>855.14400000000001</v>
      </c>
      <c r="I666" s="164"/>
      <c r="L666" s="160"/>
      <c r="M666" s="165"/>
      <c r="T666" s="166"/>
      <c r="AT666" s="161" t="s">
        <v>146</v>
      </c>
      <c r="AU666" s="161" t="s">
        <v>92</v>
      </c>
      <c r="AV666" s="13" t="s">
        <v>151</v>
      </c>
      <c r="AW666" s="13" t="s">
        <v>38</v>
      </c>
      <c r="AX666" s="13" t="s">
        <v>82</v>
      </c>
      <c r="AY666" s="161" t="s">
        <v>140</v>
      </c>
    </row>
    <row r="667" spans="2:51" s="12" customFormat="1">
      <c r="B667" s="153"/>
      <c r="D667" s="143" t="s">
        <v>146</v>
      </c>
      <c r="E667" s="154" t="s">
        <v>1</v>
      </c>
      <c r="F667" s="155" t="s">
        <v>984</v>
      </c>
      <c r="H667" s="154" t="s">
        <v>1</v>
      </c>
      <c r="I667" s="156"/>
      <c r="L667" s="153"/>
      <c r="M667" s="157"/>
      <c r="T667" s="158"/>
      <c r="AT667" s="154" t="s">
        <v>146</v>
      </c>
      <c r="AU667" s="154" t="s">
        <v>92</v>
      </c>
      <c r="AV667" s="12" t="s">
        <v>90</v>
      </c>
      <c r="AW667" s="12" t="s">
        <v>38</v>
      </c>
      <c r="AX667" s="12" t="s">
        <v>82</v>
      </c>
      <c r="AY667" s="154" t="s">
        <v>140</v>
      </c>
    </row>
    <row r="668" spans="2:51" s="11" customFormat="1">
      <c r="B668" s="142"/>
      <c r="D668" s="143" t="s">
        <v>146</v>
      </c>
      <c r="E668" s="144" t="s">
        <v>1</v>
      </c>
      <c r="F668" s="145" t="s">
        <v>985</v>
      </c>
      <c r="H668" s="146">
        <v>71.968999999999994</v>
      </c>
      <c r="I668" s="147"/>
      <c r="L668" s="142"/>
      <c r="M668" s="148"/>
      <c r="T668" s="149"/>
      <c r="AT668" s="144" t="s">
        <v>146</v>
      </c>
      <c r="AU668" s="144" t="s">
        <v>92</v>
      </c>
      <c r="AV668" s="11" t="s">
        <v>92</v>
      </c>
      <c r="AW668" s="11" t="s">
        <v>38</v>
      </c>
      <c r="AX668" s="11" t="s">
        <v>82</v>
      </c>
      <c r="AY668" s="144" t="s">
        <v>140</v>
      </c>
    </row>
    <row r="669" spans="2:51" s="13" customFormat="1">
      <c r="B669" s="160"/>
      <c r="D669" s="143" t="s">
        <v>146</v>
      </c>
      <c r="E669" s="161" t="s">
        <v>1</v>
      </c>
      <c r="F669" s="162" t="s">
        <v>286</v>
      </c>
      <c r="H669" s="163">
        <v>71.968999999999994</v>
      </c>
      <c r="I669" s="164"/>
      <c r="L669" s="160"/>
      <c r="M669" s="165"/>
      <c r="T669" s="166"/>
      <c r="AT669" s="161" t="s">
        <v>146</v>
      </c>
      <c r="AU669" s="161" t="s">
        <v>92</v>
      </c>
      <c r="AV669" s="13" t="s">
        <v>151</v>
      </c>
      <c r="AW669" s="13" t="s">
        <v>38</v>
      </c>
      <c r="AX669" s="13" t="s">
        <v>82</v>
      </c>
      <c r="AY669" s="161" t="s">
        <v>140</v>
      </c>
    </row>
    <row r="670" spans="2:51" s="12" customFormat="1">
      <c r="B670" s="153"/>
      <c r="D670" s="143" t="s">
        <v>146</v>
      </c>
      <c r="E670" s="154" t="s">
        <v>1</v>
      </c>
      <c r="F670" s="155" t="s">
        <v>986</v>
      </c>
      <c r="H670" s="154" t="s">
        <v>1</v>
      </c>
      <c r="I670" s="156"/>
      <c r="L670" s="153"/>
      <c r="M670" s="157"/>
      <c r="T670" s="158"/>
      <c r="AT670" s="154" t="s">
        <v>146</v>
      </c>
      <c r="AU670" s="154" t="s">
        <v>92</v>
      </c>
      <c r="AV670" s="12" t="s">
        <v>90</v>
      </c>
      <c r="AW670" s="12" t="s">
        <v>38</v>
      </c>
      <c r="AX670" s="12" t="s">
        <v>82</v>
      </c>
      <c r="AY670" s="154" t="s">
        <v>140</v>
      </c>
    </row>
    <row r="671" spans="2:51" s="11" customFormat="1" ht="22.5">
      <c r="B671" s="142"/>
      <c r="D671" s="143" t="s">
        <v>146</v>
      </c>
      <c r="E671" s="144" t="s">
        <v>1</v>
      </c>
      <c r="F671" s="145" t="s">
        <v>987</v>
      </c>
      <c r="H671" s="146">
        <v>27.963000000000001</v>
      </c>
      <c r="I671" s="147"/>
      <c r="L671" s="142"/>
      <c r="M671" s="148"/>
      <c r="T671" s="149"/>
      <c r="AT671" s="144" t="s">
        <v>146</v>
      </c>
      <c r="AU671" s="144" t="s">
        <v>92</v>
      </c>
      <c r="AV671" s="11" t="s">
        <v>92</v>
      </c>
      <c r="AW671" s="11" t="s">
        <v>38</v>
      </c>
      <c r="AX671" s="11" t="s">
        <v>82</v>
      </c>
      <c r="AY671" s="144" t="s">
        <v>140</v>
      </c>
    </row>
    <row r="672" spans="2:51" s="13" customFormat="1">
      <c r="B672" s="160"/>
      <c r="D672" s="143" t="s">
        <v>146</v>
      </c>
      <c r="E672" s="161" t="s">
        <v>1</v>
      </c>
      <c r="F672" s="162" t="s">
        <v>286</v>
      </c>
      <c r="H672" s="163">
        <v>27.963000000000001</v>
      </c>
      <c r="I672" s="164"/>
      <c r="L672" s="160"/>
      <c r="M672" s="165"/>
      <c r="T672" s="166"/>
      <c r="AT672" s="161" t="s">
        <v>146</v>
      </c>
      <c r="AU672" s="161" t="s">
        <v>92</v>
      </c>
      <c r="AV672" s="13" t="s">
        <v>151</v>
      </c>
      <c r="AW672" s="13" t="s">
        <v>38</v>
      </c>
      <c r="AX672" s="13" t="s">
        <v>82</v>
      </c>
      <c r="AY672" s="161" t="s">
        <v>140</v>
      </c>
    </row>
    <row r="673" spans="2:65" s="14" customFormat="1">
      <c r="B673" s="167"/>
      <c r="D673" s="143" t="s">
        <v>146</v>
      </c>
      <c r="E673" s="168" t="s">
        <v>1</v>
      </c>
      <c r="F673" s="169" t="s">
        <v>287</v>
      </c>
      <c r="H673" s="170">
        <v>1063.7559999999999</v>
      </c>
      <c r="I673" s="171"/>
      <c r="L673" s="167"/>
      <c r="M673" s="172"/>
      <c r="T673" s="173"/>
      <c r="AT673" s="168" t="s">
        <v>146</v>
      </c>
      <c r="AU673" s="168" t="s">
        <v>92</v>
      </c>
      <c r="AV673" s="14" t="s">
        <v>145</v>
      </c>
      <c r="AW673" s="14" t="s">
        <v>38</v>
      </c>
      <c r="AX673" s="14" t="s">
        <v>90</v>
      </c>
      <c r="AY673" s="168" t="s">
        <v>140</v>
      </c>
    </row>
    <row r="674" spans="2:65" s="1" customFormat="1" ht="37.9" customHeight="1">
      <c r="B674" s="33"/>
      <c r="C674" s="128" t="s">
        <v>270</v>
      </c>
      <c r="D674" s="128" t="s">
        <v>141</v>
      </c>
      <c r="E674" s="129" t="s">
        <v>1026</v>
      </c>
      <c r="F674" s="130" t="s">
        <v>1027</v>
      </c>
      <c r="G674" s="131" t="s">
        <v>144</v>
      </c>
      <c r="H674" s="132">
        <v>911.45299999999997</v>
      </c>
      <c r="I674" s="133"/>
      <c r="J674" s="134">
        <f>ROUND(I674*H674,2)</f>
        <v>0</v>
      </c>
      <c r="K674" s="135"/>
      <c r="L674" s="33"/>
      <c r="M674" s="136" t="s">
        <v>1</v>
      </c>
      <c r="N674" s="137" t="s">
        <v>47</v>
      </c>
      <c r="P674" s="138">
        <f>O674*H674</f>
        <v>0</v>
      </c>
      <c r="Q674" s="138">
        <v>5.3589999999999999E-2</v>
      </c>
      <c r="R674" s="138">
        <f>Q674*H674</f>
        <v>48.844766270000001</v>
      </c>
      <c r="S674" s="138">
        <v>0</v>
      </c>
      <c r="T674" s="139">
        <f>S674*H674</f>
        <v>0</v>
      </c>
      <c r="AR674" s="140" t="s">
        <v>145</v>
      </c>
      <c r="AT674" s="140" t="s">
        <v>141</v>
      </c>
      <c r="AU674" s="140" t="s">
        <v>92</v>
      </c>
      <c r="AY674" s="17" t="s">
        <v>140</v>
      </c>
      <c r="BE674" s="141">
        <f>IF(N674="základní",J674,0)</f>
        <v>0</v>
      </c>
      <c r="BF674" s="141">
        <f>IF(N674="snížená",J674,0)</f>
        <v>0</v>
      </c>
      <c r="BG674" s="141">
        <f>IF(N674="zákl. přenesená",J674,0)</f>
        <v>0</v>
      </c>
      <c r="BH674" s="141">
        <f>IF(N674="sníž. přenesená",J674,0)</f>
        <v>0</v>
      </c>
      <c r="BI674" s="141">
        <f>IF(N674="nulová",J674,0)</f>
        <v>0</v>
      </c>
      <c r="BJ674" s="17" t="s">
        <v>90</v>
      </c>
      <c r="BK674" s="141">
        <f>ROUND(I674*H674,2)</f>
        <v>0</v>
      </c>
      <c r="BL674" s="17" t="s">
        <v>145</v>
      </c>
      <c r="BM674" s="140" t="s">
        <v>1028</v>
      </c>
    </row>
    <row r="675" spans="2:65" s="1" customFormat="1" ht="19.5">
      <c r="B675" s="33"/>
      <c r="D675" s="143" t="s">
        <v>179</v>
      </c>
      <c r="F675" s="150" t="s">
        <v>1029</v>
      </c>
      <c r="I675" s="151"/>
      <c r="L675" s="33"/>
      <c r="M675" s="152"/>
      <c r="T675" s="57"/>
      <c r="AT675" s="17" t="s">
        <v>179</v>
      </c>
      <c r="AU675" s="17" t="s">
        <v>92</v>
      </c>
    </row>
    <row r="676" spans="2:65" s="12" customFormat="1">
      <c r="B676" s="153"/>
      <c r="D676" s="143" t="s">
        <v>146</v>
      </c>
      <c r="E676" s="154" t="s">
        <v>1</v>
      </c>
      <c r="F676" s="155" t="s">
        <v>954</v>
      </c>
      <c r="H676" s="154" t="s">
        <v>1</v>
      </c>
      <c r="I676" s="156"/>
      <c r="L676" s="153"/>
      <c r="M676" s="157"/>
      <c r="T676" s="158"/>
      <c r="AT676" s="154" t="s">
        <v>146</v>
      </c>
      <c r="AU676" s="154" t="s">
        <v>92</v>
      </c>
      <c r="AV676" s="12" t="s">
        <v>90</v>
      </c>
      <c r="AW676" s="12" t="s">
        <v>38</v>
      </c>
      <c r="AX676" s="12" t="s">
        <v>82</v>
      </c>
      <c r="AY676" s="154" t="s">
        <v>140</v>
      </c>
    </row>
    <row r="677" spans="2:65" s="12" customFormat="1">
      <c r="B677" s="153"/>
      <c r="D677" s="143" t="s">
        <v>146</v>
      </c>
      <c r="E677" s="154" t="s">
        <v>1</v>
      </c>
      <c r="F677" s="155" t="s">
        <v>955</v>
      </c>
      <c r="H677" s="154" t="s">
        <v>1</v>
      </c>
      <c r="I677" s="156"/>
      <c r="L677" s="153"/>
      <c r="M677" s="157"/>
      <c r="T677" s="158"/>
      <c r="AT677" s="154" t="s">
        <v>146</v>
      </c>
      <c r="AU677" s="154" t="s">
        <v>92</v>
      </c>
      <c r="AV677" s="12" t="s">
        <v>90</v>
      </c>
      <c r="AW677" s="12" t="s">
        <v>38</v>
      </c>
      <c r="AX677" s="12" t="s">
        <v>82</v>
      </c>
      <c r="AY677" s="154" t="s">
        <v>140</v>
      </c>
    </row>
    <row r="678" spans="2:65" s="11" customFormat="1" ht="22.5">
      <c r="B678" s="142"/>
      <c r="D678" s="143" t="s">
        <v>146</v>
      </c>
      <c r="E678" s="144" t="s">
        <v>1</v>
      </c>
      <c r="F678" s="145" t="s">
        <v>956</v>
      </c>
      <c r="H678" s="146">
        <v>474.47</v>
      </c>
      <c r="I678" s="147"/>
      <c r="L678" s="142"/>
      <c r="M678" s="148"/>
      <c r="T678" s="149"/>
      <c r="AT678" s="144" t="s">
        <v>146</v>
      </c>
      <c r="AU678" s="144" t="s">
        <v>92</v>
      </c>
      <c r="AV678" s="11" t="s">
        <v>92</v>
      </c>
      <c r="AW678" s="11" t="s">
        <v>38</v>
      </c>
      <c r="AX678" s="11" t="s">
        <v>82</v>
      </c>
      <c r="AY678" s="144" t="s">
        <v>140</v>
      </c>
    </row>
    <row r="679" spans="2:65" s="12" customFormat="1">
      <c r="B679" s="153"/>
      <c r="D679" s="143" t="s">
        <v>146</v>
      </c>
      <c r="E679" s="154" t="s">
        <v>1</v>
      </c>
      <c r="F679" s="155" t="s">
        <v>957</v>
      </c>
      <c r="H679" s="154" t="s">
        <v>1</v>
      </c>
      <c r="I679" s="156"/>
      <c r="L679" s="153"/>
      <c r="M679" s="157"/>
      <c r="T679" s="158"/>
      <c r="AT679" s="154" t="s">
        <v>146</v>
      </c>
      <c r="AU679" s="154" t="s">
        <v>92</v>
      </c>
      <c r="AV679" s="12" t="s">
        <v>90</v>
      </c>
      <c r="AW679" s="12" t="s">
        <v>38</v>
      </c>
      <c r="AX679" s="12" t="s">
        <v>82</v>
      </c>
      <c r="AY679" s="154" t="s">
        <v>140</v>
      </c>
    </row>
    <row r="680" spans="2:65" s="11" customFormat="1" ht="22.5">
      <c r="B680" s="142"/>
      <c r="D680" s="143" t="s">
        <v>146</v>
      </c>
      <c r="E680" s="144" t="s">
        <v>1</v>
      </c>
      <c r="F680" s="145" t="s">
        <v>958</v>
      </c>
      <c r="H680" s="146">
        <v>-12.462999999999999</v>
      </c>
      <c r="I680" s="147"/>
      <c r="L680" s="142"/>
      <c r="M680" s="148"/>
      <c r="T680" s="149"/>
      <c r="AT680" s="144" t="s">
        <v>146</v>
      </c>
      <c r="AU680" s="144" t="s">
        <v>92</v>
      </c>
      <c r="AV680" s="11" t="s">
        <v>92</v>
      </c>
      <c r="AW680" s="11" t="s">
        <v>38</v>
      </c>
      <c r="AX680" s="11" t="s">
        <v>82</v>
      </c>
      <c r="AY680" s="144" t="s">
        <v>140</v>
      </c>
    </row>
    <row r="681" spans="2:65" s="11" customFormat="1" ht="33.75">
      <c r="B681" s="142"/>
      <c r="D681" s="143" t="s">
        <v>146</v>
      </c>
      <c r="E681" s="144" t="s">
        <v>1</v>
      </c>
      <c r="F681" s="145" t="s">
        <v>959</v>
      </c>
      <c r="H681" s="146">
        <v>-39.880000000000003</v>
      </c>
      <c r="I681" s="147"/>
      <c r="L681" s="142"/>
      <c r="M681" s="148"/>
      <c r="T681" s="149"/>
      <c r="AT681" s="144" t="s">
        <v>146</v>
      </c>
      <c r="AU681" s="144" t="s">
        <v>92</v>
      </c>
      <c r="AV681" s="11" t="s">
        <v>92</v>
      </c>
      <c r="AW681" s="11" t="s">
        <v>38</v>
      </c>
      <c r="AX681" s="11" t="s">
        <v>82</v>
      </c>
      <c r="AY681" s="144" t="s">
        <v>140</v>
      </c>
    </row>
    <row r="682" spans="2:65" s="13" customFormat="1">
      <c r="B682" s="160"/>
      <c r="D682" s="143" t="s">
        <v>146</v>
      </c>
      <c r="E682" s="161" t="s">
        <v>1</v>
      </c>
      <c r="F682" s="162" t="s">
        <v>286</v>
      </c>
      <c r="H682" s="163">
        <v>422.12700000000001</v>
      </c>
      <c r="I682" s="164"/>
      <c r="L682" s="160"/>
      <c r="M682" s="165"/>
      <c r="T682" s="166"/>
      <c r="AT682" s="161" t="s">
        <v>146</v>
      </c>
      <c r="AU682" s="161" t="s">
        <v>92</v>
      </c>
      <c r="AV682" s="13" t="s">
        <v>151</v>
      </c>
      <c r="AW682" s="13" t="s">
        <v>38</v>
      </c>
      <c r="AX682" s="13" t="s">
        <v>82</v>
      </c>
      <c r="AY682" s="161" t="s">
        <v>140</v>
      </c>
    </row>
    <row r="683" spans="2:65" s="12" customFormat="1">
      <c r="B683" s="153"/>
      <c r="D683" s="143" t="s">
        <v>146</v>
      </c>
      <c r="E683" s="154" t="s">
        <v>1</v>
      </c>
      <c r="F683" s="155" t="s">
        <v>960</v>
      </c>
      <c r="H683" s="154" t="s">
        <v>1</v>
      </c>
      <c r="I683" s="156"/>
      <c r="L683" s="153"/>
      <c r="M683" s="157"/>
      <c r="T683" s="158"/>
      <c r="AT683" s="154" t="s">
        <v>146</v>
      </c>
      <c r="AU683" s="154" t="s">
        <v>92</v>
      </c>
      <c r="AV683" s="12" t="s">
        <v>90</v>
      </c>
      <c r="AW683" s="12" t="s">
        <v>38</v>
      </c>
      <c r="AX683" s="12" t="s">
        <v>82</v>
      </c>
      <c r="AY683" s="154" t="s">
        <v>140</v>
      </c>
    </row>
    <row r="684" spans="2:65" s="11" customFormat="1">
      <c r="B684" s="142"/>
      <c r="D684" s="143" t="s">
        <v>146</v>
      </c>
      <c r="E684" s="144" t="s">
        <v>1</v>
      </c>
      <c r="F684" s="145" t="s">
        <v>961</v>
      </c>
      <c r="H684" s="146">
        <v>493.87</v>
      </c>
      <c r="I684" s="147"/>
      <c r="L684" s="142"/>
      <c r="M684" s="148"/>
      <c r="T684" s="149"/>
      <c r="AT684" s="144" t="s">
        <v>146</v>
      </c>
      <c r="AU684" s="144" t="s">
        <v>92</v>
      </c>
      <c r="AV684" s="11" t="s">
        <v>92</v>
      </c>
      <c r="AW684" s="11" t="s">
        <v>38</v>
      </c>
      <c r="AX684" s="11" t="s">
        <v>82</v>
      </c>
      <c r="AY684" s="144" t="s">
        <v>140</v>
      </c>
    </row>
    <row r="685" spans="2:65" s="12" customFormat="1">
      <c r="B685" s="153"/>
      <c r="D685" s="143" t="s">
        <v>146</v>
      </c>
      <c r="E685" s="154" t="s">
        <v>1</v>
      </c>
      <c r="F685" s="155" t="s">
        <v>957</v>
      </c>
      <c r="H685" s="154" t="s">
        <v>1</v>
      </c>
      <c r="I685" s="156"/>
      <c r="L685" s="153"/>
      <c r="M685" s="157"/>
      <c r="T685" s="158"/>
      <c r="AT685" s="154" t="s">
        <v>146</v>
      </c>
      <c r="AU685" s="154" t="s">
        <v>92</v>
      </c>
      <c r="AV685" s="12" t="s">
        <v>90</v>
      </c>
      <c r="AW685" s="12" t="s">
        <v>38</v>
      </c>
      <c r="AX685" s="12" t="s">
        <v>82</v>
      </c>
      <c r="AY685" s="154" t="s">
        <v>140</v>
      </c>
    </row>
    <row r="686" spans="2:65" s="11" customFormat="1">
      <c r="B686" s="142"/>
      <c r="D686" s="143" t="s">
        <v>146</v>
      </c>
      <c r="E686" s="144" t="s">
        <v>1</v>
      </c>
      <c r="F686" s="145" t="s">
        <v>962</v>
      </c>
      <c r="H686" s="146">
        <v>-3.8839999999999999</v>
      </c>
      <c r="I686" s="147"/>
      <c r="L686" s="142"/>
      <c r="M686" s="148"/>
      <c r="T686" s="149"/>
      <c r="AT686" s="144" t="s">
        <v>146</v>
      </c>
      <c r="AU686" s="144" t="s">
        <v>92</v>
      </c>
      <c r="AV686" s="11" t="s">
        <v>92</v>
      </c>
      <c r="AW686" s="11" t="s">
        <v>38</v>
      </c>
      <c r="AX686" s="11" t="s">
        <v>82</v>
      </c>
      <c r="AY686" s="144" t="s">
        <v>140</v>
      </c>
    </row>
    <row r="687" spans="2:65" s="11" customFormat="1" ht="33.75">
      <c r="B687" s="142"/>
      <c r="D687" s="143" t="s">
        <v>146</v>
      </c>
      <c r="E687" s="144" t="s">
        <v>1</v>
      </c>
      <c r="F687" s="145" t="s">
        <v>963</v>
      </c>
      <c r="H687" s="146">
        <v>-12.86</v>
      </c>
      <c r="I687" s="147"/>
      <c r="L687" s="142"/>
      <c r="M687" s="148"/>
      <c r="T687" s="149"/>
      <c r="AT687" s="144" t="s">
        <v>146</v>
      </c>
      <c r="AU687" s="144" t="s">
        <v>92</v>
      </c>
      <c r="AV687" s="11" t="s">
        <v>92</v>
      </c>
      <c r="AW687" s="11" t="s">
        <v>38</v>
      </c>
      <c r="AX687" s="11" t="s">
        <v>82</v>
      </c>
      <c r="AY687" s="144" t="s">
        <v>140</v>
      </c>
    </row>
    <row r="688" spans="2:65" s="11" customFormat="1" ht="22.5">
      <c r="B688" s="142"/>
      <c r="D688" s="143" t="s">
        <v>146</v>
      </c>
      <c r="E688" s="144" t="s">
        <v>1</v>
      </c>
      <c r="F688" s="145" t="s">
        <v>964</v>
      </c>
      <c r="H688" s="146">
        <v>-50.93</v>
      </c>
      <c r="I688" s="147"/>
      <c r="L688" s="142"/>
      <c r="M688" s="148"/>
      <c r="T688" s="149"/>
      <c r="AT688" s="144" t="s">
        <v>146</v>
      </c>
      <c r="AU688" s="144" t="s">
        <v>92</v>
      </c>
      <c r="AV688" s="11" t="s">
        <v>92</v>
      </c>
      <c r="AW688" s="11" t="s">
        <v>38</v>
      </c>
      <c r="AX688" s="11" t="s">
        <v>82</v>
      </c>
      <c r="AY688" s="144" t="s">
        <v>140</v>
      </c>
    </row>
    <row r="689" spans="2:65" s="13" customFormat="1">
      <c r="B689" s="160"/>
      <c r="D689" s="143" t="s">
        <v>146</v>
      </c>
      <c r="E689" s="161" t="s">
        <v>1</v>
      </c>
      <c r="F689" s="162" t="s">
        <v>286</v>
      </c>
      <c r="H689" s="163">
        <v>426.19599999999997</v>
      </c>
      <c r="I689" s="164"/>
      <c r="L689" s="160"/>
      <c r="M689" s="165"/>
      <c r="T689" s="166"/>
      <c r="AT689" s="161" t="s">
        <v>146</v>
      </c>
      <c r="AU689" s="161" t="s">
        <v>92</v>
      </c>
      <c r="AV689" s="13" t="s">
        <v>151</v>
      </c>
      <c r="AW689" s="13" t="s">
        <v>38</v>
      </c>
      <c r="AX689" s="13" t="s">
        <v>82</v>
      </c>
      <c r="AY689" s="161" t="s">
        <v>140</v>
      </c>
    </row>
    <row r="690" spans="2:65" s="11" customFormat="1">
      <c r="B690" s="142"/>
      <c r="D690" s="143" t="s">
        <v>146</v>
      </c>
      <c r="E690" s="144" t="s">
        <v>1</v>
      </c>
      <c r="F690" s="145" t="s">
        <v>965</v>
      </c>
      <c r="H690" s="146">
        <v>63.13</v>
      </c>
      <c r="I690" s="147"/>
      <c r="L690" s="142"/>
      <c r="M690" s="148"/>
      <c r="T690" s="149"/>
      <c r="AT690" s="144" t="s">
        <v>146</v>
      </c>
      <c r="AU690" s="144" t="s">
        <v>92</v>
      </c>
      <c r="AV690" s="11" t="s">
        <v>92</v>
      </c>
      <c r="AW690" s="11" t="s">
        <v>38</v>
      </c>
      <c r="AX690" s="11" t="s">
        <v>82</v>
      </c>
      <c r="AY690" s="144" t="s">
        <v>140</v>
      </c>
    </row>
    <row r="691" spans="2:65" s="13" customFormat="1">
      <c r="B691" s="160"/>
      <c r="D691" s="143" t="s">
        <v>146</v>
      </c>
      <c r="E691" s="161" t="s">
        <v>1</v>
      </c>
      <c r="F691" s="162" t="s">
        <v>286</v>
      </c>
      <c r="H691" s="163">
        <v>63.13</v>
      </c>
      <c r="I691" s="164"/>
      <c r="L691" s="160"/>
      <c r="M691" s="165"/>
      <c r="T691" s="166"/>
      <c r="AT691" s="161" t="s">
        <v>146</v>
      </c>
      <c r="AU691" s="161" t="s">
        <v>92</v>
      </c>
      <c r="AV691" s="13" t="s">
        <v>151</v>
      </c>
      <c r="AW691" s="13" t="s">
        <v>38</v>
      </c>
      <c r="AX691" s="13" t="s">
        <v>82</v>
      </c>
      <c r="AY691" s="161" t="s">
        <v>140</v>
      </c>
    </row>
    <row r="692" spans="2:65" s="14" customFormat="1">
      <c r="B692" s="167"/>
      <c r="D692" s="143" t="s">
        <v>146</v>
      </c>
      <c r="E692" s="168" t="s">
        <v>1</v>
      </c>
      <c r="F692" s="169" t="s">
        <v>287</v>
      </c>
      <c r="H692" s="170">
        <v>911.45300000000009</v>
      </c>
      <c r="I692" s="171"/>
      <c r="L692" s="167"/>
      <c r="M692" s="172"/>
      <c r="T692" s="173"/>
      <c r="AT692" s="168" t="s">
        <v>146</v>
      </c>
      <c r="AU692" s="168" t="s">
        <v>92</v>
      </c>
      <c r="AV692" s="14" t="s">
        <v>145</v>
      </c>
      <c r="AW692" s="14" t="s">
        <v>38</v>
      </c>
      <c r="AX692" s="14" t="s">
        <v>90</v>
      </c>
      <c r="AY692" s="168" t="s">
        <v>140</v>
      </c>
    </row>
    <row r="693" spans="2:65" s="1" customFormat="1" ht="24.2" customHeight="1">
      <c r="B693" s="33"/>
      <c r="C693" s="128" t="s">
        <v>379</v>
      </c>
      <c r="D693" s="128" t="s">
        <v>141</v>
      </c>
      <c r="E693" s="129" t="s">
        <v>1030</v>
      </c>
      <c r="F693" s="130" t="s">
        <v>1031</v>
      </c>
      <c r="G693" s="131" t="s">
        <v>144</v>
      </c>
      <c r="H693" s="132">
        <v>1063.7560000000001</v>
      </c>
      <c r="I693" s="133"/>
      <c r="J693" s="134">
        <f>ROUND(I693*H693,2)</f>
        <v>0</v>
      </c>
      <c r="K693" s="135"/>
      <c r="L693" s="33"/>
      <c r="M693" s="136" t="s">
        <v>1</v>
      </c>
      <c r="N693" s="137" t="s">
        <v>47</v>
      </c>
      <c r="P693" s="138">
        <f>O693*H693</f>
        <v>0</v>
      </c>
      <c r="Q693" s="138">
        <v>2.6800000000000001E-3</v>
      </c>
      <c r="R693" s="138">
        <f>Q693*H693</f>
        <v>2.8508660800000003</v>
      </c>
      <c r="S693" s="138">
        <v>0</v>
      </c>
      <c r="T693" s="139">
        <f>S693*H693</f>
        <v>0</v>
      </c>
      <c r="AR693" s="140" t="s">
        <v>145</v>
      </c>
      <c r="AT693" s="140" t="s">
        <v>141</v>
      </c>
      <c r="AU693" s="140" t="s">
        <v>92</v>
      </c>
      <c r="AY693" s="17" t="s">
        <v>140</v>
      </c>
      <c r="BE693" s="141">
        <f>IF(N693="základní",J693,0)</f>
        <v>0</v>
      </c>
      <c r="BF693" s="141">
        <f>IF(N693="snížená",J693,0)</f>
        <v>0</v>
      </c>
      <c r="BG693" s="141">
        <f>IF(N693="zákl. přenesená",J693,0)</f>
        <v>0</v>
      </c>
      <c r="BH693" s="141">
        <f>IF(N693="sníž. přenesená",J693,0)</f>
        <v>0</v>
      </c>
      <c r="BI693" s="141">
        <f>IF(N693="nulová",J693,0)</f>
        <v>0</v>
      </c>
      <c r="BJ693" s="17" t="s">
        <v>90</v>
      </c>
      <c r="BK693" s="141">
        <f>ROUND(I693*H693,2)</f>
        <v>0</v>
      </c>
      <c r="BL693" s="17" t="s">
        <v>145</v>
      </c>
      <c r="BM693" s="140" t="s">
        <v>1032</v>
      </c>
    </row>
    <row r="694" spans="2:65" s="12" customFormat="1">
      <c r="B694" s="153"/>
      <c r="D694" s="143" t="s">
        <v>146</v>
      </c>
      <c r="E694" s="154" t="s">
        <v>1</v>
      </c>
      <c r="F694" s="155" t="s">
        <v>970</v>
      </c>
      <c r="H694" s="154" t="s">
        <v>1</v>
      </c>
      <c r="I694" s="156"/>
      <c r="L694" s="153"/>
      <c r="M694" s="157"/>
      <c r="T694" s="158"/>
      <c r="AT694" s="154" t="s">
        <v>146</v>
      </c>
      <c r="AU694" s="154" t="s">
        <v>92</v>
      </c>
      <c r="AV694" s="12" t="s">
        <v>90</v>
      </c>
      <c r="AW694" s="12" t="s">
        <v>38</v>
      </c>
      <c r="AX694" s="12" t="s">
        <v>82</v>
      </c>
      <c r="AY694" s="154" t="s">
        <v>140</v>
      </c>
    </row>
    <row r="695" spans="2:65" s="11" customFormat="1">
      <c r="B695" s="142"/>
      <c r="D695" s="143" t="s">
        <v>146</v>
      </c>
      <c r="E695" s="144" t="s">
        <v>1</v>
      </c>
      <c r="F695" s="145" t="s">
        <v>971</v>
      </c>
      <c r="H695" s="146">
        <v>108.68</v>
      </c>
      <c r="I695" s="147"/>
      <c r="L695" s="142"/>
      <c r="M695" s="148"/>
      <c r="T695" s="149"/>
      <c r="AT695" s="144" t="s">
        <v>146</v>
      </c>
      <c r="AU695" s="144" t="s">
        <v>92</v>
      </c>
      <c r="AV695" s="11" t="s">
        <v>92</v>
      </c>
      <c r="AW695" s="11" t="s">
        <v>38</v>
      </c>
      <c r="AX695" s="11" t="s">
        <v>82</v>
      </c>
      <c r="AY695" s="144" t="s">
        <v>140</v>
      </c>
    </row>
    <row r="696" spans="2:65" s="13" customFormat="1">
      <c r="B696" s="160"/>
      <c r="D696" s="143" t="s">
        <v>146</v>
      </c>
      <c r="E696" s="161" t="s">
        <v>1</v>
      </c>
      <c r="F696" s="162" t="s">
        <v>286</v>
      </c>
      <c r="H696" s="163">
        <v>108.68</v>
      </c>
      <c r="I696" s="164"/>
      <c r="L696" s="160"/>
      <c r="M696" s="165"/>
      <c r="T696" s="166"/>
      <c r="AT696" s="161" t="s">
        <v>146</v>
      </c>
      <c r="AU696" s="161" t="s">
        <v>92</v>
      </c>
      <c r="AV696" s="13" t="s">
        <v>151</v>
      </c>
      <c r="AW696" s="13" t="s">
        <v>38</v>
      </c>
      <c r="AX696" s="13" t="s">
        <v>82</v>
      </c>
      <c r="AY696" s="161" t="s">
        <v>140</v>
      </c>
    </row>
    <row r="697" spans="2:65" s="12" customFormat="1">
      <c r="B697" s="153"/>
      <c r="D697" s="143" t="s">
        <v>146</v>
      </c>
      <c r="E697" s="154" t="s">
        <v>1</v>
      </c>
      <c r="F697" s="155" t="s">
        <v>972</v>
      </c>
      <c r="H697" s="154" t="s">
        <v>1</v>
      </c>
      <c r="I697" s="156"/>
      <c r="L697" s="153"/>
      <c r="M697" s="157"/>
      <c r="T697" s="158"/>
      <c r="AT697" s="154" t="s">
        <v>146</v>
      </c>
      <c r="AU697" s="154" t="s">
        <v>92</v>
      </c>
      <c r="AV697" s="12" t="s">
        <v>90</v>
      </c>
      <c r="AW697" s="12" t="s">
        <v>38</v>
      </c>
      <c r="AX697" s="12" t="s">
        <v>82</v>
      </c>
      <c r="AY697" s="154" t="s">
        <v>140</v>
      </c>
    </row>
    <row r="698" spans="2:65" s="11" customFormat="1" ht="22.5">
      <c r="B698" s="142"/>
      <c r="D698" s="143" t="s">
        <v>146</v>
      </c>
      <c r="E698" s="144" t="s">
        <v>1</v>
      </c>
      <c r="F698" s="145" t="s">
        <v>973</v>
      </c>
      <c r="H698" s="146">
        <v>173.233</v>
      </c>
      <c r="I698" s="147"/>
      <c r="L698" s="142"/>
      <c r="M698" s="148"/>
      <c r="T698" s="149"/>
      <c r="AT698" s="144" t="s">
        <v>146</v>
      </c>
      <c r="AU698" s="144" t="s">
        <v>92</v>
      </c>
      <c r="AV698" s="11" t="s">
        <v>92</v>
      </c>
      <c r="AW698" s="11" t="s">
        <v>38</v>
      </c>
      <c r="AX698" s="11" t="s">
        <v>82</v>
      </c>
      <c r="AY698" s="144" t="s">
        <v>140</v>
      </c>
    </row>
    <row r="699" spans="2:65" s="11" customFormat="1" ht="33.75">
      <c r="B699" s="142"/>
      <c r="D699" s="143" t="s">
        <v>146</v>
      </c>
      <c r="E699" s="144" t="s">
        <v>1</v>
      </c>
      <c r="F699" s="145" t="s">
        <v>974</v>
      </c>
      <c r="H699" s="146">
        <v>-33.518999999999998</v>
      </c>
      <c r="I699" s="147"/>
      <c r="L699" s="142"/>
      <c r="M699" s="148"/>
      <c r="T699" s="149"/>
      <c r="AT699" s="144" t="s">
        <v>146</v>
      </c>
      <c r="AU699" s="144" t="s">
        <v>92</v>
      </c>
      <c r="AV699" s="11" t="s">
        <v>92</v>
      </c>
      <c r="AW699" s="11" t="s">
        <v>38</v>
      </c>
      <c r="AX699" s="11" t="s">
        <v>82</v>
      </c>
      <c r="AY699" s="144" t="s">
        <v>140</v>
      </c>
    </row>
    <row r="700" spans="2:65" s="11" customFormat="1">
      <c r="B700" s="142"/>
      <c r="D700" s="143" t="s">
        <v>146</v>
      </c>
      <c r="E700" s="144" t="s">
        <v>1</v>
      </c>
      <c r="F700" s="145" t="s">
        <v>975</v>
      </c>
      <c r="H700" s="146">
        <v>125.18</v>
      </c>
      <c r="I700" s="147"/>
      <c r="L700" s="142"/>
      <c r="M700" s="148"/>
      <c r="T700" s="149"/>
      <c r="AT700" s="144" t="s">
        <v>146</v>
      </c>
      <c r="AU700" s="144" t="s">
        <v>92</v>
      </c>
      <c r="AV700" s="11" t="s">
        <v>92</v>
      </c>
      <c r="AW700" s="11" t="s">
        <v>38</v>
      </c>
      <c r="AX700" s="11" t="s">
        <v>82</v>
      </c>
      <c r="AY700" s="144" t="s">
        <v>140</v>
      </c>
    </row>
    <row r="701" spans="2:65" s="11" customFormat="1">
      <c r="B701" s="142"/>
      <c r="D701" s="143" t="s">
        <v>146</v>
      </c>
      <c r="E701" s="144" t="s">
        <v>1</v>
      </c>
      <c r="F701" s="145" t="s">
        <v>976</v>
      </c>
      <c r="H701" s="146">
        <v>-16.733000000000001</v>
      </c>
      <c r="I701" s="147"/>
      <c r="L701" s="142"/>
      <c r="M701" s="148"/>
      <c r="T701" s="149"/>
      <c r="AT701" s="144" t="s">
        <v>146</v>
      </c>
      <c r="AU701" s="144" t="s">
        <v>92</v>
      </c>
      <c r="AV701" s="11" t="s">
        <v>92</v>
      </c>
      <c r="AW701" s="11" t="s">
        <v>38</v>
      </c>
      <c r="AX701" s="11" t="s">
        <v>82</v>
      </c>
      <c r="AY701" s="144" t="s">
        <v>140</v>
      </c>
    </row>
    <row r="702" spans="2:65" s="11" customFormat="1">
      <c r="B702" s="142"/>
      <c r="D702" s="143" t="s">
        <v>146</v>
      </c>
      <c r="E702" s="144" t="s">
        <v>1</v>
      </c>
      <c r="F702" s="145" t="s">
        <v>977</v>
      </c>
      <c r="H702" s="146">
        <v>319.815</v>
      </c>
      <c r="I702" s="147"/>
      <c r="L702" s="142"/>
      <c r="M702" s="148"/>
      <c r="T702" s="149"/>
      <c r="AT702" s="144" t="s">
        <v>146</v>
      </c>
      <c r="AU702" s="144" t="s">
        <v>92</v>
      </c>
      <c r="AV702" s="11" t="s">
        <v>92</v>
      </c>
      <c r="AW702" s="11" t="s">
        <v>38</v>
      </c>
      <c r="AX702" s="11" t="s">
        <v>82</v>
      </c>
      <c r="AY702" s="144" t="s">
        <v>140</v>
      </c>
    </row>
    <row r="703" spans="2:65" s="11" customFormat="1" ht="33.75">
      <c r="B703" s="142"/>
      <c r="D703" s="143" t="s">
        <v>146</v>
      </c>
      <c r="E703" s="144" t="s">
        <v>1</v>
      </c>
      <c r="F703" s="145" t="s">
        <v>978</v>
      </c>
      <c r="H703" s="146">
        <v>-57.113</v>
      </c>
      <c r="I703" s="147"/>
      <c r="L703" s="142"/>
      <c r="M703" s="148"/>
      <c r="T703" s="149"/>
      <c r="AT703" s="144" t="s">
        <v>146</v>
      </c>
      <c r="AU703" s="144" t="s">
        <v>92</v>
      </c>
      <c r="AV703" s="11" t="s">
        <v>92</v>
      </c>
      <c r="AW703" s="11" t="s">
        <v>38</v>
      </c>
      <c r="AX703" s="11" t="s">
        <v>82</v>
      </c>
      <c r="AY703" s="144" t="s">
        <v>140</v>
      </c>
    </row>
    <row r="704" spans="2:65" s="11" customFormat="1">
      <c r="B704" s="142"/>
      <c r="D704" s="143" t="s">
        <v>146</v>
      </c>
      <c r="E704" s="144" t="s">
        <v>1</v>
      </c>
      <c r="F704" s="145" t="s">
        <v>979</v>
      </c>
      <c r="H704" s="146">
        <v>385.63499999999999</v>
      </c>
      <c r="I704" s="147"/>
      <c r="L704" s="142"/>
      <c r="M704" s="148"/>
      <c r="T704" s="149"/>
      <c r="AT704" s="144" t="s">
        <v>146</v>
      </c>
      <c r="AU704" s="144" t="s">
        <v>92</v>
      </c>
      <c r="AV704" s="11" t="s">
        <v>92</v>
      </c>
      <c r="AW704" s="11" t="s">
        <v>38</v>
      </c>
      <c r="AX704" s="11" t="s">
        <v>82</v>
      </c>
      <c r="AY704" s="144" t="s">
        <v>140</v>
      </c>
    </row>
    <row r="705" spans="2:65" s="11" customFormat="1" ht="45">
      <c r="B705" s="142"/>
      <c r="D705" s="143" t="s">
        <v>146</v>
      </c>
      <c r="E705" s="144" t="s">
        <v>1</v>
      </c>
      <c r="F705" s="145" t="s">
        <v>980</v>
      </c>
      <c r="H705" s="146">
        <v>-81.760000000000005</v>
      </c>
      <c r="I705" s="147"/>
      <c r="L705" s="142"/>
      <c r="M705" s="148"/>
      <c r="T705" s="149"/>
      <c r="AT705" s="144" t="s">
        <v>146</v>
      </c>
      <c r="AU705" s="144" t="s">
        <v>92</v>
      </c>
      <c r="AV705" s="11" t="s">
        <v>92</v>
      </c>
      <c r="AW705" s="11" t="s">
        <v>38</v>
      </c>
      <c r="AX705" s="11" t="s">
        <v>82</v>
      </c>
      <c r="AY705" s="144" t="s">
        <v>140</v>
      </c>
    </row>
    <row r="706" spans="2:65" s="11" customFormat="1">
      <c r="B706" s="142"/>
      <c r="D706" s="143" t="s">
        <v>146</v>
      </c>
      <c r="E706" s="144" t="s">
        <v>1</v>
      </c>
      <c r="F706" s="145" t="s">
        <v>981</v>
      </c>
      <c r="H706" s="146">
        <v>44.765000000000001</v>
      </c>
      <c r="I706" s="147"/>
      <c r="L706" s="142"/>
      <c r="M706" s="148"/>
      <c r="T706" s="149"/>
      <c r="AT706" s="144" t="s">
        <v>146</v>
      </c>
      <c r="AU706" s="144" t="s">
        <v>92</v>
      </c>
      <c r="AV706" s="11" t="s">
        <v>92</v>
      </c>
      <c r="AW706" s="11" t="s">
        <v>38</v>
      </c>
      <c r="AX706" s="11" t="s">
        <v>82</v>
      </c>
      <c r="AY706" s="144" t="s">
        <v>140</v>
      </c>
    </row>
    <row r="707" spans="2:65" s="11" customFormat="1">
      <c r="B707" s="142"/>
      <c r="D707" s="143" t="s">
        <v>146</v>
      </c>
      <c r="E707" s="144" t="s">
        <v>1</v>
      </c>
      <c r="F707" s="145" t="s">
        <v>982</v>
      </c>
      <c r="H707" s="146">
        <v>-12.609</v>
      </c>
      <c r="I707" s="147"/>
      <c r="L707" s="142"/>
      <c r="M707" s="148"/>
      <c r="T707" s="149"/>
      <c r="AT707" s="144" t="s">
        <v>146</v>
      </c>
      <c r="AU707" s="144" t="s">
        <v>92</v>
      </c>
      <c r="AV707" s="11" t="s">
        <v>92</v>
      </c>
      <c r="AW707" s="11" t="s">
        <v>38</v>
      </c>
      <c r="AX707" s="11" t="s">
        <v>82</v>
      </c>
      <c r="AY707" s="144" t="s">
        <v>140</v>
      </c>
    </row>
    <row r="708" spans="2:65" s="11" customFormat="1">
      <c r="B708" s="142"/>
      <c r="D708" s="143" t="s">
        <v>146</v>
      </c>
      <c r="E708" s="144" t="s">
        <v>1</v>
      </c>
      <c r="F708" s="145" t="s">
        <v>983</v>
      </c>
      <c r="H708" s="146">
        <v>8.25</v>
      </c>
      <c r="I708" s="147"/>
      <c r="L708" s="142"/>
      <c r="M708" s="148"/>
      <c r="T708" s="149"/>
      <c r="AT708" s="144" t="s">
        <v>146</v>
      </c>
      <c r="AU708" s="144" t="s">
        <v>92</v>
      </c>
      <c r="AV708" s="11" t="s">
        <v>92</v>
      </c>
      <c r="AW708" s="11" t="s">
        <v>38</v>
      </c>
      <c r="AX708" s="11" t="s">
        <v>82</v>
      </c>
      <c r="AY708" s="144" t="s">
        <v>140</v>
      </c>
    </row>
    <row r="709" spans="2:65" s="13" customFormat="1">
      <c r="B709" s="160"/>
      <c r="D709" s="143" t="s">
        <v>146</v>
      </c>
      <c r="E709" s="161" t="s">
        <v>1</v>
      </c>
      <c r="F709" s="162" t="s">
        <v>286</v>
      </c>
      <c r="H709" s="163">
        <v>855.14400000000001</v>
      </c>
      <c r="I709" s="164"/>
      <c r="L709" s="160"/>
      <c r="M709" s="165"/>
      <c r="T709" s="166"/>
      <c r="AT709" s="161" t="s">
        <v>146</v>
      </c>
      <c r="AU709" s="161" t="s">
        <v>92</v>
      </c>
      <c r="AV709" s="13" t="s">
        <v>151</v>
      </c>
      <c r="AW709" s="13" t="s">
        <v>38</v>
      </c>
      <c r="AX709" s="13" t="s">
        <v>82</v>
      </c>
      <c r="AY709" s="161" t="s">
        <v>140</v>
      </c>
    </row>
    <row r="710" spans="2:65" s="12" customFormat="1">
      <c r="B710" s="153"/>
      <c r="D710" s="143" t="s">
        <v>146</v>
      </c>
      <c r="E710" s="154" t="s">
        <v>1</v>
      </c>
      <c r="F710" s="155" t="s">
        <v>984</v>
      </c>
      <c r="H710" s="154" t="s">
        <v>1</v>
      </c>
      <c r="I710" s="156"/>
      <c r="L710" s="153"/>
      <c r="M710" s="157"/>
      <c r="T710" s="158"/>
      <c r="AT710" s="154" t="s">
        <v>146</v>
      </c>
      <c r="AU710" s="154" t="s">
        <v>92</v>
      </c>
      <c r="AV710" s="12" t="s">
        <v>90</v>
      </c>
      <c r="AW710" s="12" t="s">
        <v>38</v>
      </c>
      <c r="AX710" s="12" t="s">
        <v>82</v>
      </c>
      <c r="AY710" s="154" t="s">
        <v>140</v>
      </c>
    </row>
    <row r="711" spans="2:65" s="11" customFormat="1">
      <c r="B711" s="142"/>
      <c r="D711" s="143" t="s">
        <v>146</v>
      </c>
      <c r="E711" s="144" t="s">
        <v>1</v>
      </c>
      <c r="F711" s="145" t="s">
        <v>985</v>
      </c>
      <c r="H711" s="146">
        <v>71.968999999999994</v>
      </c>
      <c r="I711" s="147"/>
      <c r="L711" s="142"/>
      <c r="M711" s="148"/>
      <c r="T711" s="149"/>
      <c r="AT711" s="144" t="s">
        <v>146</v>
      </c>
      <c r="AU711" s="144" t="s">
        <v>92</v>
      </c>
      <c r="AV711" s="11" t="s">
        <v>92</v>
      </c>
      <c r="AW711" s="11" t="s">
        <v>38</v>
      </c>
      <c r="AX711" s="11" t="s">
        <v>82</v>
      </c>
      <c r="AY711" s="144" t="s">
        <v>140</v>
      </c>
    </row>
    <row r="712" spans="2:65" s="13" customFormat="1">
      <c r="B712" s="160"/>
      <c r="D712" s="143" t="s">
        <v>146</v>
      </c>
      <c r="E712" s="161" t="s">
        <v>1</v>
      </c>
      <c r="F712" s="162" t="s">
        <v>286</v>
      </c>
      <c r="H712" s="163">
        <v>71.968999999999994</v>
      </c>
      <c r="I712" s="164"/>
      <c r="L712" s="160"/>
      <c r="M712" s="165"/>
      <c r="T712" s="166"/>
      <c r="AT712" s="161" t="s">
        <v>146</v>
      </c>
      <c r="AU712" s="161" t="s">
        <v>92</v>
      </c>
      <c r="AV712" s="13" t="s">
        <v>151</v>
      </c>
      <c r="AW712" s="13" t="s">
        <v>38</v>
      </c>
      <c r="AX712" s="13" t="s">
        <v>82</v>
      </c>
      <c r="AY712" s="161" t="s">
        <v>140</v>
      </c>
    </row>
    <row r="713" spans="2:65" s="12" customFormat="1">
      <c r="B713" s="153"/>
      <c r="D713" s="143" t="s">
        <v>146</v>
      </c>
      <c r="E713" s="154" t="s">
        <v>1</v>
      </c>
      <c r="F713" s="155" t="s">
        <v>986</v>
      </c>
      <c r="H713" s="154" t="s">
        <v>1</v>
      </c>
      <c r="I713" s="156"/>
      <c r="L713" s="153"/>
      <c r="M713" s="157"/>
      <c r="T713" s="158"/>
      <c r="AT713" s="154" t="s">
        <v>146</v>
      </c>
      <c r="AU713" s="154" t="s">
        <v>92</v>
      </c>
      <c r="AV713" s="12" t="s">
        <v>90</v>
      </c>
      <c r="AW713" s="12" t="s">
        <v>38</v>
      </c>
      <c r="AX713" s="12" t="s">
        <v>82</v>
      </c>
      <c r="AY713" s="154" t="s">
        <v>140</v>
      </c>
    </row>
    <row r="714" spans="2:65" s="11" customFormat="1" ht="22.5">
      <c r="B714" s="142"/>
      <c r="D714" s="143" t="s">
        <v>146</v>
      </c>
      <c r="E714" s="144" t="s">
        <v>1</v>
      </c>
      <c r="F714" s="145" t="s">
        <v>987</v>
      </c>
      <c r="H714" s="146">
        <v>27.963000000000001</v>
      </c>
      <c r="I714" s="147"/>
      <c r="L714" s="142"/>
      <c r="M714" s="148"/>
      <c r="T714" s="149"/>
      <c r="AT714" s="144" t="s">
        <v>146</v>
      </c>
      <c r="AU714" s="144" t="s">
        <v>92</v>
      </c>
      <c r="AV714" s="11" t="s">
        <v>92</v>
      </c>
      <c r="AW714" s="11" t="s">
        <v>38</v>
      </c>
      <c r="AX714" s="11" t="s">
        <v>82</v>
      </c>
      <c r="AY714" s="144" t="s">
        <v>140</v>
      </c>
    </row>
    <row r="715" spans="2:65" s="13" customFormat="1">
      <c r="B715" s="160"/>
      <c r="D715" s="143" t="s">
        <v>146</v>
      </c>
      <c r="E715" s="161" t="s">
        <v>1</v>
      </c>
      <c r="F715" s="162" t="s">
        <v>286</v>
      </c>
      <c r="H715" s="163">
        <v>27.963000000000001</v>
      </c>
      <c r="I715" s="164"/>
      <c r="L715" s="160"/>
      <c r="M715" s="165"/>
      <c r="T715" s="166"/>
      <c r="AT715" s="161" t="s">
        <v>146</v>
      </c>
      <c r="AU715" s="161" t="s">
        <v>92</v>
      </c>
      <c r="AV715" s="13" t="s">
        <v>151</v>
      </c>
      <c r="AW715" s="13" t="s">
        <v>38</v>
      </c>
      <c r="AX715" s="13" t="s">
        <v>82</v>
      </c>
      <c r="AY715" s="161" t="s">
        <v>140</v>
      </c>
    </row>
    <row r="716" spans="2:65" s="14" customFormat="1">
      <c r="B716" s="167"/>
      <c r="D716" s="143" t="s">
        <v>146</v>
      </c>
      <c r="E716" s="168" t="s">
        <v>1</v>
      </c>
      <c r="F716" s="169" t="s">
        <v>287</v>
      </c>
      <c r="H716" s="170">
        <v>1063.7559999999999</v>
      </c>
      <c r="I716" s="171"/>
      <c r="L716" s="167"/>
      <c r="M716" s="172"/>
      <c r="T716" s="173"/>
      <c r="AT716" s="168" t="s">
        <v>146</v>
      </c>
      <c r="AU716" s="168" t="s">
        <v>92</v>
      </c>
      <c r="AV716" s="14" t="s">
        <v>145</v>
      </c>
      <c r="AW716" s="14" t="s">
        <v>38</v>
      </c>
      <c r="AX716" s="14" t="s">
        <v>90</v>
      </c>
      <c r="AY716" s="168" t="s">
        <v>140</v>
      </c>
    </row>
    <row r="717" spans="2:65" s="1" customFormat="1" ht="37.9" customHeight="1">
      <c r="B717" s="33"/>
      <c r="C717" s="128" t="s">
        <v>274</v>
      </c>
      <c r="D717" s="128" t="s">
        <v>141</v>
      </c>
      <c r="E717" s="129" t="s">
        <v>1033</v>
      </c>
      <c r="F717" s="130" t="s">
        <v>1034</v>
      </c>
      <c r="G717" s="131" t="s">
        <v>144</v>
      </c>
      <c r="H717" s="132">
        <v>148.79</v>
      </c>
      <c r="I717" s="133"/>
      <c r="J717" s="134">
        <f>ROUND(I717*H717,2)</f>
        <v>0</v>
      </c>
      <c r="K717" s="135"/>
      <c r="L717" s="33"/>
      <c r="M717" s="136" t="s">
        <v>1</v>
      </c>
      <c r="N717" s="137" t="s">
        <v>47</v>
      </c>
      <c r="P717" s="138">
        <f>O717*H717</f>
        <v>0</v>
      </c>
      <c r="Q717" s="138">
        <v>2.1999999999999999E-2</v>
      </c>
      <c r="R717" s="138">
        <f>Q717*H717</f>
        <v>3.2733799999999995</v>
      </c>
      <c r="S717" s="138">
        <v>0</v>
      </c>
      <c r="T717" s="139">
        <f>S717*H717</f>
        <v>0</v>
      </c>
      <c r="AR717" s="140" t="s">
        <v>145</v>
      </c>
      <c r="AT717" s="140" t="s">
        <v>141</v>
      </c>
      <c r="AU717" s="140" t="s">
        <v>92</v>
      </c>
      <c r="AY717" s="17" t="s">
        <v>140</v>
      </c>
      <c r="BE717" s="141">
        <f>IF(N717="základní",J717,0)</f>
        <v>0</v>
      </c>
      <c r="BF717" s="141">
        <f>IF(N717="snížená",J717,0)</f>
        <v>0</v>
      </c>
      <c r="BG717" s="141">
        <f>IF(N717="zákl. přenesená",J717,0)</f>
        <v>0</v>
      </c>
      <c r="BH717" s="141">
        <f>IF(N717="sníž. přenesená",J717,0)</f>
        <v>0</v>
      </c>
      <c r="BI717" s="141">
        <f>IF(N717="nulová",J717,0)</f>
        <v>0</v>
      </c>
      <c r="BJ717" s="17" t="s">
        <v>90</v>
      </c>
      <c r="BK717" s="141">
        <f>ROUND(I717*H717,2)</f>
        <v>0</v>
      </c>
      <c r="BL717" s="17" t="s">
        <v>145</v>
      </c>
      <c r="BM717" s="140" t="s">
        <v>1035</v>
      </c>
    </row>
    <row r="718" spans="2:65" s="12" customFormat="1">
      <c r="B718" s="153"/>
      <c r="D718" s="143" t="s">
        <v>146</v>
      </c>
      <c r="E718" s="154" t="s">
        <v>1</v>
      </c>
      <c r="F718" s="155" t="s">
        <v>950</v>
      </c>
      <c r="H718" s="154" t="s">
        <v>1</v>
      </c>
      <c r="I718" s="156"/>
      <c r="L718" s="153"/>
      <c r="M718" s="157"/>
      <c r="T718" s="158"/>
      <c r="AT718" s="154" t="s">
        <v>146</v>
      </c>
      <c r="AU718" s="154" t="s">
        <v>92</v>
      </c>
      <c r="AV718" s="12" t="s">
        <v>90</v>
      </c>
      <c r="AW718" s="12" t="s">
        <v>38</v>
      </c>
      <c r="AX718" s="12" t="s">
        <v>82</v>
      </c>
      <c r="AY718" s="154" t="s">
        <v>140</v>
      </c>
    </row>
    <row r="719" spans="2:65" s="11" customFormat="1" ht="33.75">
      <c r="B719" s="142"/>
      <c r="D719" s="143" t="s">
        <v>146</v>
      </c>
      <c r="E719" s="144" t="s">
        <v>1</v>
      </c>
      <c r="F719" s="145" t="s">
        <v>951</v>
      </c>
      <c r="H719" s="146">
        <v>71.305000000000007</v>
      </c>
      <c r="I719" s="147"/>
      <c r="L719" s="142"/>
      <c r="M719" s="148"/>
      <c r="T719" s="149"/>
      <c r="AT719" s="144" t="s">
        <v>146</v>
      </c>
      <c r="AU719" s="144" t="s">
        <v>92</v>
      </c>
      <c r="AV719" s="11" t="s">
        <v>92</v>
      </c>
      <c r="AW719" s="11" t="s">
        <v>38</v>
      </c>
      <c r="AX719" s="11" t="s">
        <v>82</v>
      </c>
      <c r="AY719" s="144" t="s">
        <v>140</v>
      </c>
    </row>
    <row r="720" spans="2:65" s="11" customFormat="1" ht="33.75">
      <c r="B720" s="142"/>
      <c r="D720" s="143" t="s">
        <v>146</v>
      </c>
      <c r="E720" s="144" t="s">
        <v>1</v>
      </c>
      <c r="F720" s="145" t="s">
        <v>952</v>
      </c>
      <c r="H720" s="146">
        <v>66.185000000000002</v>
      </c>
      <c r="I720" s="147"/>
      <c r="L720" s="142"/>
      <c r="M720" s="148"/>
      <c r="T720" s="149"/>
      <c r="AT720" s="144" t="s">
        <v>146</v>
      </c>
      <c r="AU720" s="144" t="s">
        <v>92</v>
      </c>
      <c r="AV720" s="11" t="s">
        <v>92</v>
      </c>
      <c r="AW720" s="11" t="s">
        <v>38</v>
      </c>
      <c r="AX720" s="11" t="s">
        <v>82</v>
      </c>
      <c r="AY720" s="144" t="s">
        <v>140</v>
      </c>
    </row>
    <row r="721" spans="2:65" s="11" customFormat="1" ht="22.5">
      <c r="B721" s="142"/>
      <c r="D721" s="143" t="s">
        <v>146</v>
      </c>
      <c r="E721" s="144" t="s">
        <v>1</v>
      </c>
      <c r="F721" s="145" t="s">
        <v>953</v>
      </c>
      <c r="H721" s="146">
        <v>11.3</v>
      </c>
      <c r="I721" s="147"/>
      <c r="L721" s="142"/>
      <c r="M721" s="148"/>
      <c r="T721" s="149"/>
      <c r="AT721" s="144" t="s">
        <v>146</v>
      </c>
      <c r="AU721" s="144" t="s">
        <v>92</v>
      </c>
      <c r="AV721" s="11" t="s">
        <v>92</v>
      </c>
      <c r="AW721" s="11" t="s">
        <v>38</v>
      </c>
      <c r="AX721" s="11" t="s">
        <v>82</v>
      </c>
      <c r="AY721" s="144" t="s">
        <v>140</v>
      </c>
    </row>
    <row r="722" spans="2:65" s="14" customFormat="1">
      <c r="B722" s="167"/>
      <c r="D722" s="143" t="s">
        <v>146</v>
      </c>
      <c r="E722" s="168" t="s">
        <v>1</v>
      </c>
      <c r="F722" s="169" t="s">
        <v>287</v>
      </c>
      <c r="H722" s="170">
        <v>148.79000000000002</v>
      </c>
      <c r="I722" s="171"/>
      <c r="L722" s="167"/>
      <c r="M722" s="172"/>
      <c r="T722" s="173"/>
      <c r="AT722" s="168" t="s">
        <v>146</v>
      </c>
      <c r="AU722" s="168" t="s">
        <v>92</v>
      </c>
      <c r="AV722" s="14" t="s">
        <v>145</v>
      </c>
      <c r="AW722" s="14" t="s">
        <v>38</v>
      </c>
      <c r="AX722" s="14" t="s">
        <v>90</v>
      </c>
      <c r="AY722" s="168" t="s">
        <v>140</v>
      </c>
    </row>
    <row r="723" spans="2:65" s="1" customFormat="1" ht="24.2" customHeight="1">
      <c r="B723" s="33"/>
      <c r="C723" s="128" t="s">
        <v>387</v>
      </c>
      <c r="D723" s="128" t="s">
        <v>141</v>
      </c>
      <c r="E723" s="129" t="s">
        <v>1036</v>
      </c>
      <c r="F723" s="130" t="s">
        <v>1037</v>
      </c>
      <c r="G723" s="131" t="s">
        <v>144</v>
      </c>
      <c r="H723" s="132">
        <v>454.7</v>
      </c>
      <c r="I723" s="133"/>
      <c r="J723" s="134">
        <f>ROUND(I723*H723,2)</f>
        <v>0</v>
      </c>
      <c r="K723" s="135"/>
      <c r="L723" s="33"/>
      <c r="M723" s="136" t="s">
        <v>1</v>
      </c>
      <c r="N723" s="137" t="s">
        <v>47</v>
      </c>
      <c r="P723" s="138">
        <f>O723*H723</f>
        <v>0</v>
      </c>
      <c r="Q723" s="138">
        <v>0</v>
      </c>
      <c r="R723" s="138">
        <f>Q723*H723</f>
        <v>0</v>
      </c>
      <c r="S723" s="138">
        <v>0</v>
      </c>
      <c r="T723" s="139">
        <f>S723*H723</f>
        <v>0</v>
      </c>
      <c r="AR723" s="140" t="s">
        <v>145</v>
      </c>
      <c r="AT723" s="140" t="s">
        <v>141</v>
      </c>
      <c r="AU723" s="140" t="s">
        <v>92</v>
      </c>
      <c r="AY723" s="17" t="s">
        <v>140</v>
      </c>
      <c r="BE723" s="141">
        <f>IF(N723="základní",J723,0)</f>
        <v>0</v>
      </c>
      <c r="BF723" s="141">
        <f>IF(N723="snížená",J723,0)</f>
        <v>0</v>
      </c>
      <c r="BG723" s="141">
        <f>IF(N723="zákl. přenesená",J723,0)</f>
        <v>0</v>
      </c>
      <c r="BH723" s="141">
        <f>IF(N723="sníž. přenesená",J723,0)</f>
        <v>0</v>
      </c>
      <c r="BI723" s="141">
        <f>IF(N723="nulová",J723,0)</f>
        <v>0</v>
      </c>
      <c r="BJ723" s="17" t="s">
        <v>90</v>
      </c>
      <c r="BK723" s="141">
        <f>ROUND(I723*H723,2)</f>
        <v>0</v>
      </c>
      <c r="BL723" s="17" t="s">
        <v>145</v>
      </c>
      <c r="BM723" s="140" t="s">
        <v>1038</v>
      </c>
    </row>
    <row r="724" spans="2:65" s="12" customFormat="1">
      <c r="B724" s="153"/>
      <c r="D724" s="143" t="s">
        <v>146</v>
      </c>
      <c r="E724" s="154" t="s">
        <v>1</v>
      </c>
      <c r="F724" s="155" t="s">
        <v>696</v>
      </c>
      <c r="H724" s="154" t="s">
        <v>1</v>
      </c>
      <c r="I724" s="156"/>
      <c r="L724" s="153"/>
      <c r="M724" s="157"/>
      <c r="T724" s="158"/>
      <c r="AT724" s="154" t="s">
        <v>146</v>
      </c>
      <c r="AU724" s="154" t="s">
        <v>92</v>
      </c>
      <c r="AV724" s="12" t="s">
        <v>90</v>
      </c>
      <c r="AW724" s="12" t="s">
        <v>38</v>
      </c>
      <c r="AX724" s="12" t="s">
        <v>82</v>
      </c>
      <c r="AY724" s="154" t="s">
        <v>140</v>
      </c>
    </row>
    <row r="725" spans="2:65" s="11" customFormat="1">
      <c r="B725" s="142"/>
      <c r="D725" s="143" t="s">
        <v>146</v>
      </c>
      <c r="E725" s="144" t="s">
        <v>1</v>
      </c>
      <c r="F725" s="145" t="s">
        <v>877</v>
      </c>
      <c r="H725" s="146">
        <v>8.6999999999999993</v>
      </c>
      <c r="I725" s="147"/>
      <c r="L725" s="142"/>
      <c r="M725" s="148"/>
      <c r="T725" s="149"/>
      <c r="AT725" s="144" t="s">
        <v>146</v>
      </c>
      <c r="AU725" s="144" t="s">
        <v>92</v>
      </c>
      <c r="AV725" s="11" t="s">
        <v>92</v>
      </c>
      <c r="AW725" s="11" t="s">
        <v>38</v>
      </c>
      <c r="AX725" s="11" t="s">
        <v>82</v>
      </c>
      <c r="AY725" s="144" t="s">
        <v>140</v>
      </c>
    </row>
    <row r="726" spans="2:65" s="13" customFormat="1">
      <c r="B726" s="160"/>
      <c r="D726" s="143" t="s">
        <v>146</v>
      </c>
      <c r="E726" s="161" t="s">
        <v>1</v>
      </c>
      <c r="F726" s="162" t="s">
        <v>286</v>
      </c>
      <c r="H726" s="163">
        <v>8.6999999999999993</v>
      </c>
      <c r="I726" s="164"/>
      <c r="L726" s="160"/>
      <c r="M726" s="165"/>
      <c r="T726" s="166"/>
      <c r="AT726" s="161" t="s">
        <v>146</v>
      </c>
      <c r="AU726" s="161" t="s">
        <v>92</v>
      </c>
      <c r="AV726" s="13" t="s">
        <v>151</v>
      </c>
      <c r="AW726" s="13" t="s">
        <v>38</v>
      </c>
      <c r="AX726" s="13" t="s">
        <v>82</v>
      </c>
      <c r="AY726" s="161" t="s">
        <v>140</v>
      </c>
    </row>
    <row r="727" spans="2:65" s="12" customFormat="1">
      <c r="B727" s="153"/>
      <c r="D727" s="143" t="s">
        <v>146</v>
      </c>
      <c r="E727" s="154" t="s">
        <v>1</v>
      </c>
      <c r="F727" s="155" t="s">
        <v>711</v>
      </c>
      <c r="H727" s="154" t="s">
        <v>1</v>
      </c>
      <c r="I727" s="156"/>
      <c r="L727" s="153"/>
      <c r="M727" s="157"/>
      <c r="T727" s="158"/>
      <c r="AT727" s="154" t="s">
        <v>146</v>
      </c>
      <c r="AU727" s="154" t="s">
        <v>92</v>
      </c>
      <c r="AV727" s="12" t="s">
        <v>90</v>
      </c>
      <c r="AW727" s="12" t="s">
        <v>38</v>
      </c>
      <c r="AX727" s="12" t="s">
        <v>82</v>
      </c>
      <c r="AY727" s="154" t="s">
        <v>140</v>
      </c>
    </row>
    <row r="728" spans="2:65" s="11" customFormat="1">
      <c r="B728" s="142"/>
      <c r="D728" s="143" t="s">
        <v>146</v>
      </c>
      <c r="E728" s="144" t="s">
        <v>1</v>
      </c>
      <c r="F728" s="145" t="s">
        <v>878</v>
      </c>
      <c r="H728" s="146">
        <v>18.48</v>
      </c>
      <c r="I728" s="147"/>
      <c r="L728" s="142"/>
      <c r="M728" s="148"/>
      <c r="T728" s="149"/>
      <c r="AT728" s="144" t="s">
        <v>146</v>
      </c>
      <c r="AU728" s="144" t="s">
        <v>92</v>
      </c>
      <c r="AV728" s="11" t="s">
        <v>92</v>
      </c>
      <c r="AW728" s="11" t="s">
        <v>38</v>
      </c>
      <c r="AX728" s="11" t="s">
        <v>82</v>
      </c>
      <c r="AY728" s="144" t="s">
        <v>140</v>
      </c>
    </row>
    <row r="729" spans="2:65" s="11" customFormat="1" ht="22.5">
      <c r="B729" s="142"/>
      <c r="D729" s="143" t="s">
        <v>146</v>
      </c>
      <c r="E729" s="144" t="s">
        <v>1</v>
      </c>
      <c r="F729" s="145" t="s">
        <v>879</v>
      </c>
      <c r="H729" s="146">
        <v>26.875</v>
      </c>
      <c r="I729" s="147"/>
      <c r="L729" s="142"/>
      <c r="M729" s="148"/>
      <c r="T729" s="149"/>
      <c r="AT729" s="144" t="s">
        <v>146</v>
      </c>
      <c r="AU729" s="144" t="s">
        <v>92</v>
      </c>
      <c r="AV729" s="11" t="s">
        <v>92</v>
      </c>
      <c r="AW729" s="11" t="s">
        <v>38</v>
      </c>
      <c r="AX729" s="11" t="s">
        <v>82</v>
      </c>
      <c r="AY729" s="144" t="s">
        <v>140</v>
      </c>
    </row>
    <row r="730" spans="2:65" s="11" customFormat="1">
      <c r="B730" s="142"/>
      <c r="D730" s="143" t="s">
        <v>146</v>
      </c>
      <c r="E730" s="144" t="s">
        <v>1</v>
      </c>
      <c r="F730" s="145" t="s">
        <v>880</v>
      </c>
      <c r="H730" s="146">
        <v>3.3330000000000002</v>
      </c>
      <c r="I730" s="147"/>
      <c r="L730" s="142"/>
      <c r="M730" s="148"/>
      <c r="T730" s="149"/>
      <c r="AT730" s="144" t="s">
        <v>146</v>
      </c>
      <c r="AU730" s="144" t="s">
        <v>92</v>
      </c>
      <c r="AV730" s="11" t="s">
        <v>92</v>
      </c>
      <c r="AW730" s="11" t="s">
        <v>38</v>
      </c>
      <c r="AX730" s="11" t="s">
        <v>82</v>
      </c>
      <c r="AY730" s="144" t="s">
        <v>140</v>
      </c>
    </row>
    <row r="731" spans="2:65" s="11" customFormat="1">
      <c r="B731" s="142"/>
      <c r="D731" s="143" t="s">
        <v>146</v>
      </c>
      <c r="E731" s="144" t="s">
        <v>1</v>
      </c>
      <c r="F731" s="145" t="s">
        <v>881</v>
      </c>
      <c r="H731" s="146">
        <v>13.5</v>
      </c>
      <c r="I731" s="147"/>
      <c r="L731" s="142"/>
      <c r="M731" s="148"/>
      <c r="T731" s="149"/>
      <c r="AT731" s="144" t="s">
        <v>146</v>
      </c>
      <c r="AU731" s="144" t="s">
        <v>92</v>
      </c>
      <c r="AV731" s="11" t="s">
        <v>92</v>
      </c>
      <c r="AW731" s="11" t="s">
        <v>38</v>
      </c>
      <c r="AX731" s="11" t="s">
        <v>82</v>
      </c>
      <c r="AY731" s="144" t="s">
        <v>140</v>
      </c>
    </row>
    <row r="732" spans="2:65" s="11" customFormat="1">
      <c r="B732" s="142"/>
      <c r="D732" s="143" t="s">
        <v>146</v>
      </c>
      <c r="E732" s="144" t="s">
        <v>1</v>
      </c>
      <c r="F732" s="145" t="s">
        <v>882</v>
      </c>
      <c r="H732" s="146">
        <v>11.813000000000001</v>
      </c>
      <c r="I732" s="147"/>
      <c r="L732" s="142"/>
      <c r="M732" s="148"/>
      <c r="T732" s="149"/>
      <c r="AT732" s="144" t="s">
        <v>146</v>
      </c>
      <c r="AU732" s="144" t="s">
        <v>92</v>
      </c>
      <c r="AV732" s="11" t="s">
        <v>92</v>
      </c>
      <c r="AW732" s="11" t="s">
        <v>38</v>
      </c>
      <c r="AX732" s="11" t="s">
        <v>82</v>
      </c>
      <c r="AY732" s="144" t="s">
        <v>140</v>
      </c>
    </row>
    <row r="733" spans="2:65" s="11" customFormat="1">
      <c r="B733" s="142"/>
      <c r="D733" s="143" t="s">
        <v>146</v>
      </c>
      <c r="E733" s="144" t="s">
        <v>1</v>
      </c>
      <c r="F733" s="145" t="s">
        <v>883</v>
      </c>
      <c r="H733" s="146">
        <v>12.21</v>
      </c>
      <c r="I733" s="147"/>
      <c r="L733" s="142"/>
      <c r="M733" s="148"/>
      <c r="T733" s="149"/>
      <c r="AT733" s="144" t="s">
        <v>146</v>
      </c>
      <c r="AU733" s="144" t="s">
        <v>92</v>
      </c>
      <c r="AV733" s="11" t="s">
        <v>92</v>
      </c>
      <c r="AW733" s="11" t="s">
        <v>38</v>
      </c>
      <c r="AX733" s="11" t="s">
        <v>82</v>
      </c>
      <c r="AY733" s="144" t="s">
        <v>140</v>
      </c>
    </row>
    <row r="734" spans="2:65" s="11" customFormat="1">
      <c r="B734" s="142"/>
      <c r="D734" s="143" t="s">
        <v>146</v>
      </c>
      <c r="E734" s="144" t="s">
        <v>1</v>
      </c>
      <c r="F734" s="145" t="s">
        <v>884</v>
      </c>
      <c r="H734" s="146">
        <v>6.6</v>
      </c>
      <c r="I734" s="147"/>
      <c r="L734" s="142"/>
      <c r="M734" s="148"/>
      <c r="T734" s="149"/>
      <c r="AT734" s="144" t="s">
        <v>146</v>
      </c>
      <c r="AU734" s="144" t="s">
        <v>92</v>
      </c>
      <c r="AV734" s="11" t="s">
        <v>92</v>
      </c>
      <c r="AW734" s="11" t="s">
        <v>38</v>
      </c>
      <c r="AX734" s="11" t="s">
        <v>82</v>
      </c>
      <c r="AY734" s="144" t="s">
        <v>140</v>
      </c>
    </row>
    <row r="735" spans="2:65" s="11" customFormat="1">
      <c r="B735" s="142"/>
      <c r="D735" s="143" t="s">
        <v>146</v>
      </c>
      <c r="E735" s="144" t="s">
        <v>1</v>
      </c>
      <c r="F735" s="145" t="s">
        <v>885</v>
      </c>
      <c r="H735" s="146">
        <v>2.5649999999999999</v>
      </c>
      <c r="I735" s="147"/>
      <c r="L735" s="142"/>
      <c r="M735" s="148"/>
      <c r="T735" s="149"/>
      <c r="AT735" s="144" t="s">
        <v>146</v>
      </c>
      <c r="AU735" s="144" t="s">
        <v>92</v>
      </c>
      <c r="AV735" s="11" t="s">
        <v>92</v>
      </c>
      <c r="AW735" s="11" t="s">
        <v>38</v>
      </c>
      <c r="AX735" s="11" t="s">
        <v>82</v>
      </c>
      <c r="AY735" s="144" t="s">
        <v>140</v>
      </c>
    </row>
    <row r="736" spans="2:65" s="11" customFormat="1">
      <c r="B736" s="142"/>
      <c r="D736" s="143" t="s">
        <v>146</v>
      </c>
      <c r="E736" s="144" t="s">
        <v>1</v>
      </c>
      <c r="F736" s="145" t="s">
        <v>886</v>
      </c>
      <c r="H736" s="146">
        <v>2.16</v>
      </c>
      <c r="I736" s="147"/>
      <c r="L736" s="142"/>
      <c r="M736" s="148"/>
      <c r="T736" s="149"/>
      <c r="AT736" s="144" t="s">
        <v>146</v>
      </c>
      <c r="AU736" s="144" t="s">
        <v>92</v>
      </c>
      <c r="AV736" s="11" t="s">
        <v>92</v>
      </c>
      <c r="AW736" s="11" t="s">
        <v>38</v>
      </c>
      <c r="AX736" s="11" t="s">
        <v>82</v>
      </c>
      <c r="AY736" s="144" t="s">
        <v>140</v>
      </c>
    </row>
    <row r="737" spans="2:51" s="11" customFormat="1">
      <c r="B737" s="142"/>
      <c r="D737" s="143" t="s">
        <v>146</v>
      </c>
      <c r="E737" s="144" t="s">
        <v>1</v>
      </c>
      <c r="F737" s="145" t="s">
        <v>887</v>
      </c>
      <c r="H737" s="146">
        <v>2.6880000000000002</v>
      </c>
      <c r="I737" s="147"/>
      <c r="L737" s="142"/>
      <c r="M737" s="148"/>
      <c r="T737" s="149"/>
      <c r="AT737" s="144" t="s">
        <v>146</v>
      </c>
      <c r="AU737" s="144" t="s">
        <v>92</v>
      </c>
      <c r="AV737" s="11" t="s">
        <v>92</v>
      </c>
      <c r="AW737" s="11" t="s">
        <v>38</v>
      </c>
      <c r="AX737" s="11" t="s">
        <v>82</v>
      </c>
      <c r="AY737" s="144" t="s">
        <v>140</v>
      </c>
    </row>
    <row r="738" spans="2:51" s="11" customFormat="1">
      <c r="B738" s="142"/>
      <c r="D738" s="143" t="s">
        <v>146</v>
      </c>
      <c r="E738" s="144" t="s">
        <v>1</v>
      </c>
      <c r="F738" s="145" t="s">
        <v>888</v>
      </c>
      <c r="H738" s="146">
        <v>2.415</v>
      </c>
      <c r="I738" s="147"/>
      <c r="L738" s="142"/>
      <c r="M738" s="148"/>
      <c r="T738" s="149"/>
      <c r="AT738" s="144" t="s">
        <v>146</v>
      </c>
      <c r="AU738" s="144" t="s">
        <v>92</v>
      </c>
      <c r="AV738" s="11" t="s">
        <v>92</v>
      </c>
      <c r="AW738" s="11" t="s">
        <v>38</v>
      </c>
      <c r="AX738" s="11" t="s">
        <v>82</v>
      </c>
      <c r="AY738" s="144" t="s">
        <v>140</v>
      </c>
    </row>
    <row r="739" spans="2:51" s="11" customFormat="1">
      <c r="B739" s="142"/>
      <c r="D739" s="143" t="s">
        <v>146</v>
      </c>
      <c r="E739" s="144" t="s">
        <v>1</v>
      </c>
      <c r="F739" s="145" t="s">
        <v>889</v>
      </c>
      <c r="H739" s="146">
        <v>0.42799999999999999</v>
      </c>
      <c r="I739" s="147"/>
      <c r="L739" s="142"/>
      <c r="M739" s="148"/>
      <c r="T739" s="149"/>
      <c r="AT739" s="144" t="s">
        <v>146</v>
      </c>
      <c r="AU739" s="144" t="s">
        <v>92</v>
      </c>
      <c r="AV739" s="11" t="s">
        <v>92</v>
      </c>
      <c r="AW739" s="11" t="s">
        <v>38</v>
      </c>
      <c r="AX739" s="11" t="s">
        <v>82</v>
      </c>
      <c r="AY739" s="144" t="s">
        <v>140</v>
      </c>
    </row>
    <row r="740" spans="2:51" s="11" customFormat="1">
      <c r="B740" s="142"/>
      <c r="D740" s="143" t="s">
        <v>146</v>
      </c>
      <c r="E740" s="144" t="s">
        <v>1</v>
      </c>
      <c r="F740" s="145" t="s">
        <v>890</v>
      </c>
      <c r="H740" s="146">
        <v>0.44</v>
      </c>
      <c r="I740" s="147"/>
      <c r="L740" s="142"/>
      <c r="M740" s="148"/>
      <c r="T740" s="149"/>
      <c r="AT740" s="144" t="s">
        <v>146</v>
      </c>
      <c r="AU740" s="144" t="s">
        <v>92</v>
      </c>
      <c r="AV740" s="11" t="s">
        <v>92</v>
      </c>
      <c r="AW740" s="11" t="s">
        <v>38</v>
      </c>
      <c r="AX740" s="11" t="s">
        <v>82</v>
      </c>
      <c r="AY740" s="144" t="s">
        <v>140</v>
      </c>
    </row>
    <row r="741" spans="2:51" s="11" customFormat="1">
      <c r="B741" s="142"/>
      <c r="D741" s="143" t="s">
        <v>146</v>
      </c>
      <c r="E741" s="144" t="s">
        <v>1</v>
      </c>
      <c r="F741" s="145" t="s">
        <v>891</v>
      </c>
      <c r="H741" s="146">
        <v>7.875</v>
      </c>
      <c r="I741" s="147"/>
      <c r="L741" s="142"/>
      <c r="M741" s="148"/>
      <c r="T741" s="149"/>
      <c r="AT741" s="144" t="s">
        <v>146</v>
      </c>
      <c r="AU741" s="144" t="s">
        <v>92</v>
      </c>
      <c r="AV741" s="11" t="s">
        <v>92</v>
      </c>
      <c r="AW741" s="11" t="s">
        <v>38</v>
      </c>
      <c r="AX741" s="11" t="s">
        <v>82</v>
      </c>
      <c r="AY741" s="144" t="s">
        <v>140</v>
      </c>
    </row>
    <row r="742" spans="2:51" s="11" customFormat="1">
      <c r="B742" s="142"/>
      <c r="D742" s="143" t="s">
        <v>146</v>
      </c>
      <c r="E742" s="144" t="s">
        <v>1</v>
      </c>
      <c r="F742" s="145" t="s">
        <v>892</v>
      </c>
      <c r="H742" s="146">
        <v>5.6150000000000002</v>
      </c>
      <c r="I742" s="147"/>
      <c r="L742" s="142"/>
      <c r="M742" s="148"/>
      <c r="T742" s="149"/>
      <c r="AT742" s="144" t="s">
        <v>146</v>
      </c>
      <c r="AU742" s="144" t="s">
        <v>92</v>
      </c>
      <c r="AV742" s="11" t="s">
        <v>92</v>
      </c>
      <c r="AW742" s="11" t="s">
        <v>38</v>
      </c>
      <c r="AX742" s="11" t="s">
        <v>82</v>
      </c>
      <c r="AY742" s="144" t="s">
        <v>140</v>
      </c>
    </row>
    <row r="743" spans="2:51" s="11" customFormat="1">
      <c r="B743" s="142"/>
      <c r="D743" s="143" t="s">
        <v>146</v>
      </c>
      <c r="E743" s="144" t="s">
        <v>1</v>
      </c>
      <c r="F743" s="145" t="s">
        <v>893</v>
      </c>
      <c r="H743" s="146">
        <v>5.6150000000000002</v>
      </c>
      <c r="I743" s="147"/>
      <c r="L743" s="142"/>
      <c r="M743" s="148"/>
      <c r="T743" s="149"/>
      <c r="AT743" s="144" t="s">
        <v>146</v>
      </c>
      <c r="AU743" s="144" t="s">
        <v>92</v>
      </c>
      <c r="AV743" s="11" t="s">
        <v>92</v>
      </c>
      <c r="AW743" s="11" t="s">
        <v>38</v>
      </c>
      <c r="AX743" s="11" t="s">
        <v>82</v>
      </c>
      <c r="AY743" s="144" t="s">
        <v>140</v>
      </c>
    </row>
    <row r="744" spans="2:51" s="11" customFormat="1">
      <c r="B744" s="142"/>
      <c r="D744" s="143" t="s">
        <v>146</v>
      </c>
      <c r="E744" s="144" t="s">
        <v>1</v>
      </c>
      <c r="F744" s="145" t="s">
        <v>894</v>
      </c>
      <c r="H744" s="146">
        <v>4.8499999999999996</v>
      </c>
      <c r="I744" s="147"/>
      <c r="L744" s="142"/>
      <c r="M744" s="148"/>
      <c r="T744" s="149"/>
      <c r="AT744" s="144" t="s">
        <v>146</v>
      </c>
      <c r="AU744" s="144" t="s">
        <v>92</v>
      </c>
      <c r="AV744" s="11" t="s">
        <v>92</v>
      </c>
      <c r="AW744" s="11" t="s">
        <v>38</v>
      </c>
      <c r="AX744" s="11" t="s">
        <v>82</v>
      </c>
      <c r="AY744" s="144" t="s">
        <v>140</v>
      </c>
    </row>
    <row r="745" spans="2:51" s="11" customFormat="1">
      <c r="B745" s="142"/>
      <c r="D745" s="143" t="s">
        <v>146</v>
      </c>
      <c r="E745" s="144" t="s">
        <v>1</v>
      </c>
      <c r="F745" s="145" t="s">
        <v>895</v>
      </c>
      <c r="H745" s="146">
        <v>5.7</v>
      </c>
      <c r="I745" s="147"/>
      <c r="L745" s="142"/>
      <c r="M745" s="148"/>
      <c r="T745" s="149"/>
      <c r="AT745" s="144" t="s">
        <v>146</v>
      </c>
      <c r="AU745" s="144" t="s">
        <v>92</v>
      </c>
      <c r="AV745" s="11" t="s">
        <v>92</v>
      </c>
      <c r="AW745" s="11" t="s">
        <v>38</v>
      </c>
      <c r="AX745" s="11" t="s">
        <v>82</v>
      </c>
      <c r="AY745" s="144" t="s">
        <v>140</v>
      </c>
    </row>
    <row r="746" spans="2:51" s="11" customFormat="1">
      <c r="B746" s="142"/>
      <c r="D746" s="143" t="s">
        <v>146</v>
      </c>
      <c r="E746" s="144" t="s">
        <v>1</v>
      </c>
      <c r="F746" s="145" t="s">
        <v>896</v>
      </c>
      <c r="H746" s="146">
        <v>0.60499999999999998</v>
      </c>
      <c r="I746" s="147"/>
      <c r="L746" s="142"/>
      <c r="M746" s="148"/>
      <c r="T746" s="149"/>
      <c r="AT746" s="144" t="s">
        <v>146</v>
      </c>
      <c r="AU746" s="144" t="s">
        <v>92</v>
      </c>
      <c r="AV746" s="11" t="s">
        <v>92</v>
      </c>
      <c r="AW746" s="11" t="s">
        <v>38</v>
      </c>
      <c r="AX746" s="11" t="s">
        <v>82</v>
      </c>
      <c r="AY746" s="144" t="s">
        <v>140</v>
      </c>
    </row>
    <row r="747" spans="2:51" s="11" customFormat="1">
      <c r="B747" s="142"/>
      <c r="D747" s="143" t="s">
        <v>146</v>
      </c>
      <c r="E747" s="144" t="s">
        <v>1</v>
      </c>
      <c r="F747" s="145" t="s">
        <v>897</v>
      </c>
      <c r="H747" s="146">
        <v>6.3079999999999998</v>
      </c>
      <c r="I747" s="147"/>
      <c r="L747" s="142"/>
      <c r="M747" s="148"/>
      <c r="T747" s="149"/>
      <c r="AT747" s="144" t="s">
        <v>146</v>
      </c>
      <c r="AU747" s="144" t="s">
        <v>92</v>
      </c>
      <c r="AV747" s="11" t="s">
        <v>92</v>
      </c>
      <c r="AW747" s="11" t="s">
        <v>38</v>
      </c>
      <c r="AX747" s="11" t="s">
        <v>82</v>
      </c>
      <c r="AY747" s="144" t="s">
        <v>140</v>
      </c>
    </row>
    <row r="748" spans="2:51" s="11" customFormat="1">
      <c r="B748" s="142"/>
      <c r="D748" s="143" t="s">
        <v>146</v>
      </c>
      <c r="E748" s="144" t="s">
        <v>1</v>
      </c>
      <c r="F748" s="145" t="s">
        <v>898</v>
      </c>
      <c r="H748" s="146">
        <v>0.9</v>
      </c>
      <c r="I748" s="147"/>
      <c r="L748" s="142"/>
      <c r="M748" s="148"/>
      <c r="T748" s="149"/>
      <c r="AT748" s="144" t="s">
        <v>146</v>
      </c>
      <c r="AU748" s="144" t="s">
        <v>92</v>
      </c>
      <c r="AV748" s="11" t="s">
        <v>92</v>
      </c>
      <c r="AW748" s="11" t="s">
        <v>38</v>
      </c>
      <c r="AX748" s="11" t="s">
        <v>82</v>
      </c>
      <c r="AY748" s="144" t="s">
        <v>140</v>
      </c>
    </row>
    <row r="749" spans="2:51" s="11" customFormat="1">
      <c r="B749" s="142"/>
      <c r="D749" s="143" t="s">
        <v>146</v>
      </c>
      <c r="E749" s="144" t="s">
        <v>1</v>
      </c>
      <c r="F749" s="145" t="s">
        <v>899</v>
      </c>
      <c r="H749" s="146">
        <v>3.375</v>
      </c>
      <c r="I749" s="147"/>
      <c r="L749" s="142"/>
      <c r="M749" s="148"/>
      <c r="T749" s="149"/>
      <c r="AT749" s="144" t="s">
        <v>146</v>
      </c>
      <c r="AU749" s="144" t="s">
        <v>92</v>
      </c>
      <c r="AV749" s="11" t="s">
        <v>92</v>
      </c>
      <c r="AW749" s="11" t="s">
        <v>38</v>
      </c>
      <c r="AX749" s="11" t="s">
        <v>82</v>
      </c>
      <c r="AY749" s="144" t="s">
        <v>140</v>
      </c>
    </row>
    <row r="750" spans="2:51" s="11" customFormat="1">
      <c r="B750" s="142"/>
      <c r="D750" s="143" t="s">
        <v>146</v>
      </c>
      <c r="E750" s="144" t="s">
        <v>1</v>
      </c>
      <c r="F750" s="145" t="s">
        <v>900</v>
      </c>
      <c r="H750" s="146">
        <v>1.425</v>
      </c>
      <c r="I750" s="147"/>
      <c r="L750" s="142"/>
      <c r="M750" s="148"/>
      <c r="T750" s="149"/>
      <c r="AT750" s="144" t="s">
        <v>146</v>
      </c>
      <c r="AU750" s="144" t="s">
        <v>92</v>
      </c>
      <c r="AV750" s="11" t="s">
        <v>92</v>
      </c>
      <c r="AW750" s="11" t="s">
        <v>38</v>
      </c>
      <c r="AX750" s="11" t="s">
        <v>82</v>
      </c>
      <c r="AY750" s="144" t="s">
        <v>140</v>
      </c>
    </row>
    <row r="751" spans="2:51" s="11" customFormat="1">
      <c r="B751" s="142"/>
      <c r="D751" s="143" t="s">
        <v>146</v>
      </c>
      <c r="E751" s="144" t="s">
        <v>1</v>
      </c>
      <c r="F751" s="145" t="s">
        <v>901</v>
      </c>
      <c r="H751" s="146">
        <v>18.562999999999999</v>
      </c>
      <c r="I751" s="147"/>
      <c r="L751" s="142"/>
      <c r="M751" s="148"/>
      <c r="T751" s="149"/>
      <c r="AT751" s="144" t="s">
        <v>146</v>
      </c>
      <c r="AU751" s="144" t="s">
        <v>92</v>
      </c>
      <c r="AV751" s="11" t="s">
        <v>92</v>
      </c>
      <c r="AW751" s="11" t="s">
        <v>38</v>
      </c>
      <c r="AX751" s="11" t="s">
        <v>82</v>
      </c>
      <c r="AY751" s="144" t="s">
        <v>140</v>
      </c>
    </row>
    <row r="752" spans="2:51" s="13" customFormat="1">
      <c r="B752" s="160"/>
      <c r="D752" s="143" t="s">
        <v>146</v>
      </c>
      <c r="E752" s="161" t="s">
        <v>1</v>
      </c>
      <c r="F752" s="162" t="s">
        <v>286</v>
      </c>
      <c r="H752" s="163">
        <v>164.33799999999997</v>
      </c>
      <c r="I752" s="164"/>
      <c r="L752" s="160"/>
      <c r="M752" s="165"/>
      <c r="T752" s="166"/>
      <c r="AT752" s="161" t="s">
        <v>146</v>
      </c>
      <c r="AU752" s="161" t="s">
        <v>92</v>
      </c>
      <c r="AV752" s="13" t="s">
        <v>151</v>
      </c>
      <c r="AW752" s="13" t="s">
        <v>38</v>
      </c>
      <c r="AX752" s="13" t="s">
        <v>82</v>
      </c>
      <c r="AY752" s="161" t="s">
        <v>140</v>
      </c>
    </row>
    <row r="753" spans="2:51" s="12" customFormat="1">
      <c r="B753" s="153"/>
      <c r="D753" s="143" t="s">
        <v>146</v>
      </c>
      <c r="E753" s="154" t="s">
        <v>1</v>
      </c>
      <c r="F753" s="155" t="s">
        <v>902</v>
      </c>
      <c r="H753" s="154" t="s">
        <v>1</v>
      </c>
      <c r="I753" s="156"/>
      <c r="L753" s="153"/>
      <c r="M753" s="157"/>
      <c r="T753" s="158"/>
      <c r="AT753" s="154" t="s">
        <v>146</v>
      </c>
      <c r="AU753" s="154" t="s">
        <v>92</v>
      </c>
      <c r="AV753" s="12" t="s">
        <v>90</v>
      </c>
      <c r="AW753" s="12" t="s">
        <v>38</v>
      </c>
      <c r="AX753" s="12" t="s">
        <v>82</v>
      </c>
      <c r="AY753" s="154" t="s">
        <v>140</v>
      </c>
    </row>
    <row r="754" spans="2:51" s="11" customFormat="1">
      <c r="B754" s="142"/>
      <c r="D754" s="143" t="s">
        <v>146</v>
      </c>
      <c r="E754" s="144" t="s">
        <v>1</v>
      </c>
      <c r="F754" s="145" t="s">
        <v>903</v>
      </c>
      <c r="H754" s="146">
        <v>24.51</v>
      </c>
      <c r="I754" s="147"/>
      <c r="L754" s="142"/>
      <c r="M754" s="148"/>
      <c r="T754" s="149"/>
      <c r="AT754" s="144" t="s">
        <v>146</v>
      </c>
      <c r="AU754" s="144" t="s">
        <v>92</v>
      </c>
      <c r="AV754" s="11" t="s">
        <v>92</v>
      </c>
      <c r="AW754" s="11" t="s">
        <v>38</v>
      </c>
      <c r="AX754" s="11" t="s">
        <v>82</v>
      </c>
      <c r="AY754" s="144" t="s">
        <v>140</v>
      </c>
    </row>
    <row r="755" spans="2:51" s="11" customFormat="1">
      <c r="B755" s="142"/>
      <c r="D755" s="143" t="s">
        <v>146</v>
      </c>
      <c r="E755" s="144" t="s">
        <v>1</v>
      </c>
      <c r="F755" s="145" t="s">
        <v>904</v>
      </c>
      <c r="H755" s="146">
        <v>19.25</v>
      </c>
      <c r="I755" s="147"/>
      <c r="L755" s="142"/>
      <c r="M755" s="148"/>
      <c r="T755" s="149"/>
      <c r="AT755" s="144" t="s">
        <v>146</v>
      </c>
      <c r="AU755" s="144" t="s">
        <v>92</v>
      </c>
      <c r="AV755" s="11" t="s">
        <v>92</v>
      </c>
      <c r="AW755" s="11" t="s">
        <v>38</v>
      </c>
      <c r="AX755" s="11" t="s">
        <v>82</v>
      </c>
      <c r="AY755" s="144" t="s">
        <v>140</v>
      </c>
    </row>
    <row r="756" spans="2:51" s="11" customFormat="1">
      <c r="B756" s="142"/>
      <c r="D756" s="143" t="s">
        <v>146</v>
      </c>
      <c r="E756" s="144" t="s">
        <v>1</v>
      </c>
      <c r="F756" s="145" t="s">
        <v>905</v>
      </c>
      <c r="H756" s="146">
        <v>11</v>
      </c>
      <c r="I756" s="147"/>
      <c r="L756" s="142"/>
      <c r="M756" s="148"/>
      <c r="T756" s="149"/>
      <c r="AT756" s="144" t="s">
        <v>146</v>
      </c>
      <c r="AU756" s="144" t="s">
        <v>92</v>
      </c>
      <c r="AV756" s="11" t="s">
        <v>92</v>
      </c>
      <c r="AW756" s="11" t="s">
        <v>38</v>
      </c>
      <c r="AX756" s="11" t="s">
        <v>82</v>
      </c>
      <c r="AY756" s="144" t="s">
        <v>140</v>
      </c>
    </row>
    <row r="757" spans="2:51" s="11" customFormat="1">
      <c r="B757" s="142"/>
      <c r="D757" s="143" t="s">
        <v>146</v>
      </c>
      <c r="E757" s="144" t="s">
        <v>1</v>
      </c>
      <c r="F757" s="145" t="s">
        <v>881</v>
      </c>
      <c r="H757" s="146">
        <v>13.5</v>
      </c>
      <c r="I757" s="147"/>
      <c r="L757" s="142"/>
      <c r="M757" s="148"/>
      <c r="T757" s="149"/>
      <c r="AT757" s="144" t="s">
        <v>146</v>
      </c>
      <c r="AU757" s="144" t="s">
        <v>92</v>
      </c>
      <c r="AV757" s="11" t="s">
        <v>92</v>
      </c>
      <c r="AW757" s="11" t="s">
        <v>38</v>
      </c>
      <c r="AX757" s="11" t="s">
        <v>82</v>
      </c>
      <c r="AY757" s="144" t="s">
        <v>140</v>
      </c>
    </row>
    <row r="758" spans="2:51" s="11" customFormat="1">
      <c r="B758" s="142"/>
      <c r="D758" s="143" t="s">
        <v>146</v>
      </c>
      <c r="E758" s="144" t="s">
        <v>1</v>
      </c>
      <c r="F758" s="145" t="s">
        <v>906</v>
      </c>
      <c r="H758" s="146">
        <v>15.75</v>
      </c>
      <c r="I758" s="147"/>
      <c r="L758" s="142"/>
      <c r="M758" s="148"/>
      <c r="T758" s="149"/>
      <c r="AT758" s="144" t="s">
        <v>146</v>
      </c>
      <c r="AU758" s="144" t="s">
        <v>92</v>
      </c>
      <c r="AV758" s="11" t="s">
        <v>92</v>
      </c>
      <c r="AW758" s="11" t="s">
        <v>38</v>
      </c>
      <c r="AX758" s="11" t="s">
        <v>82</v>
      </c>
      <c r="AY758" s="144" t="s">
        <v>140</v>
      </c>
    </row>
    <row r="759" spans="2:51" s="11" customFormat="1">
      <c r="B759" s="142"/>
      <c r="D759" s="143" t="s">
        <v>146</v>
      </c>
      <c r="E759" s="144" t="s">
        <v>1</v>
      </c>
      <c r="F759" s="145" t="s">
        <v>883</v>
      </c>
      <c r="H759" s="146">
        <v>12.21</v>
      </c>
      <c r="I759" s="147"/>
      <c r="L759" s="142"/>
      <c r="M759" s="148"/>
      <c r="T759" s="149"/>
      <c r="AT759" s="144" t="s">
        <v>146</v>
      </c>
      <c r="AU759" s="144" t="s">
        <v>92</v>
      </c>
      <c r="AV759" s="11" t="s">
        <v>92</v>
      </c>
      <c r="AW759" s="11" t="s">
        <v>38</v>
      </c>
      <c r="AX759" s="11" t="s">
        <v>82</v>
      </c>
      <c r="AY759" s="144" t="s">
        <v>140</v>
      </c>
    </row>
    <row r="760" spans="2:51" s="11" customFormat="1">
      <c r="B760" s="142"/>
      <c r="D760" s="143" t="s">
        <v>146</v>
      </c>
      <c r="E760" s="144" t="s">
        <v>1</v>
      </c>
      <c r="F760" s="145" t="s">
        <v>884</v>
      </c>
      <c r="H760" s="146">
        <v>6.6</v>
      </c>
      <c r="I760" s="147"/>
      <c r="L760" s="142"/>
      <c r="M760" s="148"/>
      <c r="T760" s="149"/>
      <c r="AT760" s="144" t="s">
        <v>146</v>
      </c>
      <c r="AU760" s="144" t="s">
        <v>92</v>
      </c>
      <c r="AV760" s="11" t="s">
        <v>92</v>
      </c>
      <c r="AW760" s="11" t="s">
        <v>38</v>
      </c>
      <c r="AX760" s="11" t="s">
        <v>82</v>
      </c>
      <c r="AY760" s="144" t="s">
        <v>140</v>
      </c>
    </row>
    <row r="761" spans="2:51" s="11" customFormat="1">
      <c r="B761" s="142"/>
      <c r="D761" s="143" t="s">
        <v>146</v>
      </c>
      <c r="E761" s="144" t="s">
        <v>1</v>
      </c>
      <c r="F761" s="145" t="s">
        <v>907</v>
      </c>
      <c r="H761" s="146">
        <v>4.1929999999999996</v>
      </c>
      <c r="I761" s="147"/>
      <c r="L761" s="142"/>
      <c r="M761" s="148"/>
      <c r="T761" s="149"/>
      <c r="AT761" s="144" t="s">
        <v>146</v>
      </c>
      <c r="AU761" s="144" t="s">
        <v>92</v>
      </c>
      <c r="AV761" s="11" t="s">
        <v>92</v>
      </c>
      <c r="AW761" s="11" t="s">
        <v>38</v>
      </c>
      <c r="AX761" s="11" t="s">
        <v>82</v>
      </c>
      <c r="AY761" s="144" t="s">
        <v>140</v>
      </c>
    </row>
    <row r="762" spans="2:51" s="11" customFormat="1">
      <c r="B762" s="142"/>
      <c r="D762" s="143" t="s">
        <v>146</v>
      </c>
      <c r="E762" s="144" t="s">
        <v>1</v>
      </c>
      <c r="F762" s="145" t="s">
        <v>908</v>
      </c>
      <c r="H762" s="146">
        <v>3.145</v>
      </c>
      <c r="I762" s="147"/>
      <c r="L762" s="142"/>
      <c r="M762" s="148"/>
      <c r="T762" s="149"/>
      <c r="AT762" s="144" t="s">
        <v>146</v>
      </c>
      <c r="AU762" s="144" t="s">
        <v>92</v>
      </c>
      <c r="AV762" s="11" t="s">
        <v>92</v>
      </c>
      <c r="AW762" s="11" t="s">
        <v>38</v>
      </c>
      <c r="AX762" s="11" t="s">
        <v>82</v>
      </c>
      <c r="AY762" s="144" t="s">
        <v>140</v>
      </c>
    </row>
    <row r="763" spans="2:51" s="11" customFormat="1">
      <c r="B763" s="142"/>
      <c r="D763" s="143" t="s">
        <v>146</v>
      </c>
      <c r="E763" s="144" t="s">
        <v>1</v>
      </c>
      <c r="F763" s="145" t="s">
        <v>886</v>
      </c>
      <c r="H763" s="146">
        <v>2.16</v>
      </c>
      <c r="I763" s="147"/>
      <c r="L763" s="142"/>
      <c r="M763" s="148"/>
      <c r="T763" s="149"/>
      <c r="AT763" s="144" t="s">
        <v>146</v>
      </c>
      <c r="AU763" s="144" t="s">
        <v>92</v>
      </c>
      <c r="AV763" s="11" t="s">
        <v>92</v>
      </c>
      <c r="AW763" s="11" t="s">
        <v>38</v>
      </c>
      <c r="AX763" s="11" t="s">
        <v>82</v>
      </c>
      <c r="AY763" s="144" t="s">
        <v>140</v>
      </c>
    </row>
    <row r="764" spans="2:51" s="11" customFormat="1">
      <c r="B764" s="142"/>
      <c r="D764" s="143" t="s">
        <v>146</v>
      </c>
      <c r="E764" s="144" t="s">
        <v>1</v>
      </c>
      <c r="F764" s="145" t="s">
        <v>909</v>
      </c>
      <c r="H764" s="146">
        <v>1.08</v>
      </c>
      <c r="I764" s="147"/>
      <c r="L764" s="142"/>
      <c r="M764" s="148"/>
      <c r="T764" s="149"/>
      <c r="AT764" s="144" t="s">
        <v>146</v>
      </c>
      <c r="AU764" s="144" t="s">
        <v>92</v>
      </c>
      <c r="AV764" s="11" t="s">
        <v>92</v>
      </c>
      <c r="AW764" s="11" t="s">
        <v>38</v>
      </c>
      <c r="AX764" s="11" t="s">
        <v>82</v>
      </c>
      <c r="AY764" s="144" t="s">
        <v>140</v>
      </c>
    </row>
    <row r="765" spans="2:51" s="11" customFormat="1">
      <c r="B765" s="142"/>
      <c r="D765" s="143" t="s">
        <v>146</v>
      </c>
      <c r="E765" s="144" t="s">
        <v>1</v>
      </c>
      <c r="F765" s="145" t="s">
        <v>910</v>
      </c>
      <c r="H765" s="146">
        <v>2.75</v>
      </c>
      <c r="I765" s="147"/>
      <c r="L765" s="142"/>
      <c r="M765" s="148"/>
      <c r="T765" s="149"/>
      <c r="AT765" s="144" t="s">
        <v>146</v>
      </c>
      <c r="AU765" s="144" t="s">
        <v>92</v>
      </c>
      <c r="AV765" s="11" t="s">
        <v>92</v>
      </c>
      <c r="AW765" s="11" t="s">
        <v>38</v>
      </c>
      <c r="AX765" s="11" t="s">
        <v>82</v>
      </c>
      <c r="AY765" s="144" t="s">
        <v>140</v>
      </c>
    </row>
    <row r="766" spans="2:51" s="11" customFormat="1">
      <c r="B766" s="142"/>
      <c r="D766" s="143" t="s">
        <v>146</v>
      </c>
      <c r="E766" s="144" t="s">
        <v>1</v>
      </c>
      <c r="F766" s="145" t="s">
        <v>888</v>
      </c>
      <c r="H766" s="146">
        <v>2.415</v>
      </c>
      <c r="I766" s="147"/>
      <c r="L766" s="142"/>
      <c r="M766" s="148"/>
      <c r="T766" s="149"/>
      <c r="AT766" s="144" t="s">
        <v>146</v>
      </c>
      <c r="AU766" s="144" t="s">
        <v>92</v>
      </c>
      <c r="AV766" s="11" t="s">
        <v>92</v>
      </c>
      <c r="AW766" s="11" t="s">
        <v>38</v>
      </c>
      <c r="AX766" s="11" t="s">
        <v>82</v>
      </c>
      <c r="AY766" s="144" t="s">
        <v>140</v>
      </c>
    </row>
    <row r="767" spans="2:51" s="11" customFormat="1">
      <c r="B767" s="142"/>
      <c r="D767" s="143" t="s">
        <v>146</v>
      </c>
      <c r="E767" s="144" t="s">
        <v>1</v>
      </c>
      <c r="F767" s="145" t="s">
        <v>889</v>
      </c>
      <c r="H767" s="146">
        <v>0.42799999999999999</v>
      </c>
      <c r="I767" s="147"/>
      <c r="L767" s="142"/>
      <c r="M767" s="148"/>
      <c r="T767" s="149"/>
      <c r="AT767" s="144" t="s">
        <v>146</v>
      </c>
      <c r="AU767" s="144" t="s">
        <v>92</v>
      </c>
      <c r="AV767" s="11" t="s">
        <v>92</v>
      </c>
      <c r="AW767" s="11" t="s">
        <v>38</v>
      </c>
      <c r="AX767" s="11" t="s">
        <v>82</v>
      </c>
      <c r="AY767" s="144" t="s">
        <v>140</v>
      </c>
    </row>
    <row r="768" spans="2:51" s="11" customFormat="1">
      <c r="B768" s="142"/>
      <c r="D768" s="143" t="s">
        <v>146</v>
      </c>
      <c r="E768" s="144" t="s">
        <v>1</v>
      </c>
      <c r="F768" s="145" t="s">
        <v>890</v>
      </c>
      <c r="H768" s="146">
        <v>0.44</v>
      </c>
      <c r="I768" s="147"/>
      <c r="L768" s="142"/>
      <c r="M768" s="148"/>
      <c r="T768" s="149"/>
      <c r="AT768" s="144" t="s">
        <v>146</v>
      </c>
      <c r="AU768" s="144" t="s">
        <v>92</v>
      </c>
      <c r="AV768" s="11" t="s">
        <v>92</v>
      </c>
      <c r="AW768" s="11" t="s">
        <v>38</v>
      </c>
      <c r="AX768" s="11" t="s">
        <v>82</v>
      </c>
      <c r="AY768" s="144" t="s">
        <v>140</v>
      </c>
    </row>
    <row r="769" spans="2:51" s="11" customFormat="1">
      <c r="B769" s="142"/>
      <c r="D769" s="143" t="s">
        <v>146</v>
      </c>
      <c r="E769" s="144" t="s">
        <v>1</v>
      </c>
      <c r="F769" s="145" t="s">
        <v>891</v>
      </c>
      <c r="H769" s="146">
        <v>7.875</v>
      </c>
      <c r="I769" s="147"/>
      <c r="L769" s="142"/>
      <c r="M769" s="148"/>
      <c r="T769" s="149"/>
      <c r="AT769" s="144" t="s">
        <v>146</v>
      </c>
      <c r="AU769" s="144" t="s">
        <v>92</v>
      </c>
      <c r="AV769" s="11" t="s">
        <v>92</v>
      </c>
      <c r="AW769" s="11" t="s">
        <v>38</v>
      </c>
      <c r="AX769" s="11" t="s">
        <v>82</v>
      </c>
      <c r="AY769" s="144" t="s">
        <v>140</v>
      </c>
    </row>
    <row r="770" spans="2:51" s="11" customFormat="1">
      <c r="B770" s="142"/>
      <c r="D770" s="143" t="s">
        <v>146</v>
      </c>
      <c r="E770" s="144" t="s">
        <v>1</v>
      </c>
      <c r="F770" s="145" t="s">
        <v>911</v>
      </c>
      <c r="H770" s="146">
        <v>3.3330000000000002</v>
      </c>
      <c r="I770" s="147"/>
      <c r="L770" s="142"/>
      <c r="M770" s="148"/>
      <c r="T770" s="149"/>
      <c r="AT770" s="144" t="s">
        <v>146</v>
      </c>
      <c r="AU770" s="144" t="s">
        <v>92</v>
      </c>
      <c r="AV770" s="11" t="s">
        <v>92</v>
      </c>
      <c r="AW770" s="11" t="s">
        <v>38</v>
      </c>
      <c r="AX770" s="11" t="s">
        <v>82</v>
      </c>
      <c r="AY770" s="144" t="s">
        <v>140</v>
      </c>
    </row>
    <row r="771" spans="2:51" s="11" customFormat="1">
      <c r="B771" s="142"/>
      <c r="D771" s="143" t="s">
        <v>146</v>
      </c>
      <c r="E771" s="144" t="s">
        <v>1</v>
      </c>
      <c r="F771" s="145" t="s">
        <v>912</v>
      </c>
      <c r="H771" s="146">
        <v>0.875</v>
      </c>
      <c r="I771" s="147"/>
      <c r="L771" s="142"/>
      <c r="M771" s="148"/>
      <c r="T771" s="149"/>
      <c r="AT771" s="144" t="s">
        <v>146</v>
      </c>
      <c r="AU771" s="144" t="s">
        <v>92</v>
      </c>
      <c r="AV771" s="11" t="s">
        <v>92</v>
      </c>
      <c r="AW771" s="11" t="s">
        <v>38</v>
      </c>
      <c r="AX771" s="11" t="s">
        <v>82</v>
      </c>
      <c r="AY771" s="144" t="s">
        <v>140</v>
      </c>
    </row>
    <row r="772" spans="2:51" s="11" customFormat="1">
      <c r="B772" s="142"/>
      <c r="D772" s="143" t="s">
        <v>146</v>
      </c>
      <c r="E772" s="144" t="s">
        <v>1</v>
      </c>
      <c r="F772" s="145" t="s">
        <v>913</v>
      </c>
      <c r="H772" s="146">
        <v>10.125</v>
      </c>
      <c r="I772" s="147"/>
      <c r="L772" s="142"/>
      <c r="M772" s="148"/>
      <c r="T772" s="149"/>
      <c r="AT772" s="144" t="s">
        <v>146</v>
      </c>
      <c r="AU772" s="144" t="s">
        <v>92</v>
      </c>
      <c r="AV772" s="11" t="s">
        <v>92</v>
      </c>
      <c r="AW772" s="11" t="s">
        <v>38</v>
      </c>
      <c r="AX772" s="11" t="s">
        <v>82</v>
      </c>
      <c r="AY772" s="144" t="s">
        <v>140</v>
      </c>
    </row>
    <row r="773" spans="2:51" s="13" customFormat="1">
      <c r="B773" s="160"/>
      <c r="D773" s="143" t="s">
        <v>146</v>
      </c>
      <c r="E773" s="161" t="s">
        <v>1</v>
      </c>
      <c r="F773" s="162" t="s">
        <v>286</v>
      </c>
      <c r="H773" s="163">
        <v>141.63899999999998</v>
      </c>
      <c r="I773" s="164"/>
      <c r="L773" s="160"/>
      <c r="M773" s="165"/>
      <c r="T773" s="166"/>
      <c r="AT773" s="161" t="s">
        <v>146</v>
      </c>
      <c r="AU773" s="161" t="s">
        <v>92</v>
      </c>
      <c r="AV773" s="13" t="s">
        <v>151</v>
      </c>
      <c r="AW773" s="13" t="s">
        <v>38</v>
      </c>
      <c r="AX773" s="13" t="s">
        <v>82</v>
      </c>
      <c r="AY773" s="161" t="s">
        <v>140</v>
      </c>
    </row>
    <row r="774" spans="2:51" s="12" customFormat="1">
      <c r="B774" s="153"/>
      <c r="D774" s="143" t="s">
        <v>146</v>
      </c>
      <c r="E774" s="154" t="s">
        <v>1</v>
      </c>
      <c r="F774" s="155" t="s">
        <v>914</v>
      </c>
      <c r="H774" s="154" t="s">
        <v>1</v>
      </c>
      <c r="I774" s="156"/>
      <c r="L774" s="153"/>
      <c r="M774" s="157"/>
      <c r="T774" s="158"/>
      <c r="AT774" s="154" t="s">
        <v>146</v>
      </c>
      <c r="AU774" s="154" t="s">
        <v>92</v>
      </c>
      <c r="AV774" s="12" t="s">
        <v>90</v>
      </c>
      <c r="AW774" s="12" t="s">
        <v>38</v>
      </c>
      <c r="AX774" s="12" t="s">
        <v>82</v>
      </c>
      <c r="AY774" s="154" t="s">
        <v>140</v>
      </c>
    </row>
    <row r="775" spans="2:51" s="11" customFormat="1">
      <c r="B775" s="142"/>
      <c r="D775" s="143" t="s">
        <v>146</v>
      </c>
      <c r="E775" s="144" t="s">
        <v>1</v>
      </c>
      <c r="F775" s="145" t="s">
        <v>903</v>
      </c>
      <c r="H775" s="146">
        <v>24.51</v>
      </c>
      <c r="I775" s="147"/>
      <c r="L775" s="142"/>
      <c r="M775" s="148"/>
      <c r="T775" s="149"/>
      <c r="AT775" s="144" t="s">
        <v>146</v>
      </c>
      <c r="AU775" s="144" t="s">
        <v>92</v>
      </c>
      <c r="AV775" s="11" t="s">
        <v>92</v>
      </c>
      <c r="AW775" s="11" t="s">
        <v>38</v>
      </c>
      <c r="AX775" s="11" t="s">
        <v>82</v>
      </c>
      <c r="AY775" s="144" t="s">
        <v>140</v>
      </c>
    </row>
    <row r="776" spans="2:51" s="11" customFormat="1">
      <c r="B776" s="142"/>
      <c r="D776" s="143" t="s">
        <v>146</v>
      </c>
      <c r="E776" s="144" t="s">
        <v>1</v>
      </c>
      <c r="F776" s="145" t="s">
        <v>904</v>
      </c>
      <c r="H776" s="146">
        <v>19.25</v>
      </c>
      <c r="I776" s="147"/>
      <c r="L776" s="142"/>
      <c r="M776" s="148"/>
      <c r="T776" s="149"/>
      <c r="AT776" s="144" t="s">
        <v>146</v>
      </c>
      <c r="AU776" s="144" t="s">
        <v>92</v>
      </c>
      <c r="AV776" s="11" t="s">
        <v>92</v>
      </c>
      <c r="AW776" s="11" t="s">
        <v>38</v>
      </c>
      <c r="AX776" s="11" t="s">
        <v>82</v>
      </c>
      <c r="AY776" s="144" t="s">
        <v>140</v>
      </c>
    </row>
    <row r="777" spans="2:51" s="11" customFormat="1">
      <c r="B777" s="142"/>
      <c r="D777" s="143" t="s">
        <v>146</v>
      </c>
      <c r="E777" s="144" t="s">
        <v>1</v>
      </c>
      <c r="F777" s="145" t="s">
        <v>905</v>
      </c>
      <c r="H777" s="146">
        <v>11</v>
      </c>
      <c r="I777" s="147"/>
      <c r="L777" s="142"/>
      <c r="M777" s="148"/>
      <c r="T777" s="149"/>
      <c r="AT777" s="144" t="s">
        <v>146</v>
      </c>
      <c r="AU777" s="144" t="s">
        <v>92</v>
      </c>
      <c r="AV777" s="11" t="s">
        <v>92</v>
      </c>
      <c r="AW777" s="11" t="s">
        <v>38</v>
      </c>
      <c r="AX777" s="11" t="s">
        <v>82</v>
      </c>
      <c r="AY777" s="144" t="s">
        <v>140</v>
      </c>
    </row>
    <row r="778" spans="2:51" s="11" customFormat="1">
      <c r="B778" s="142"/>
      <c r="D778" s="143" t="s">
        <v>146</v>
      </c>
      <c r="E778" s="144" t="s">
        <v>1</v>
      </c>
      <c r="F778" s="145" t="s">
        <v>915</v>
      </c>
      <c r="H778" s="146">
        <v>13.5</v>
      </c>
      <c r="I778" s="147"/>
      <c r="L778" s="142"/>
      <c r="M778" s="148"/>
      <c r="T778" s="149"/>
      <c r="AT778" s="144" t="s">
        <v>146</v>
      </c>
      <c r="AU778" s="144" t="s">
        <v>92</v>
      </c>
      <c r="AV778" s="11" t="s">
        <v>92</v>
      </c>
      <c r="AW778" s="11" t="s">
        <v>38</v>
      </c>
      <c r="AX778" s="11" t="s">
        <v>82</v>
      </c>
      <c r="AY778" s="144" t="s">
        <v>140</v>
      </c>
    </row>
    <row r="779" spans="2:51" s="11" customFormat="1">
      <c r="B779" s="142"/>
      <c r="D779" s="143" t="s">
        <v>146</v>
      </c>
      <c r="E779" s="144" t="s">
        <v>1</v>
      </c>
      <c r="F779" s="145" t="s">
        <v>916</v>
      </c>
      <c r="H779" s="146">
        <v>3.9380000000000002</v>
      </c>
      <c r="I779" s="147"/>
      <c r="L779" s="142"/>
      <c r="M779" s="148"/>
      <c r="T779" s="149"/>
      <c r="AT779" s="144" t="s">
        <v>146</v>
      </c>
      <c r="AU779" s="144" t="s">
        <v>92</v>
      </c>
      <c r="AV779" s="11" t="s">
        <v>92</v>
      </c>
      <c r="AW779" s="11" t="s">
        <v>38</v>
      </c>
      <c r="AX779" s="11" t="s">
        <v>82</v>
      </c>
      <c r="AY779" s="144" t="s">
        <v>140</v>
      </c>
    </row>
    <row r="780" spans="2:51" s="11" customFormat="1">
      <c r="B780" s="142"/>
      <c r="D780" s="143" t="s">
        <v>146</v>
      </c>
      <c r="E780" s="144" t="s">
        <v>1</v>
      </c>
      <c r="F780" s="145" t="s">
        <v>882</v>
      </c>
      <c r="H780" s="146">
        <v>11.813000000000001</v>
      </c>
      <c r="I780" s="147"/>
      <c r="L780" s="142"/>
      <c r="M780" s="148"/>
      <c r="T780" s="149"/>
      <c r="AT780" s="144" t="s">
        <v>146</v>
      </c>
      <c r="AU780" s="144" t="s">
        <v>92</v>
      </c>
      <c r="AV780" s="11" t="s">
        <v>92</v>
      </c>
      <c r="AW780" s="11" t="s">
        <v>38</v>
      </c>
      <c r="AX780" s="11" t="s">
        <v>82</v>
      </c>
      <c r="AY780" s="144" t="s">
        <v>140</v>
      </c>
    </row>
    <row r="781" spans="2:51" s="11" customFormat="1">
      <c r="B781" s="142"/>
      <c r="D781" s="143" t="s">
        <v>146</v>
      </c>
      <c r="E781" s="144" t="s">
        <v>1</v>
      </c>
      <c r="F781" s="145" t="s">
        <v>883</v>
      </c>
      <c r="H781" s="146">
        <v>12.21</v>
      </c>
      <c r="I781" s="147"/>
      <c r="L781" s="142"/>
      <c r="M781" s="148"/>
      <c r="T781" s="149"/>
      <c r="AT781" s="144" t="s">
        <v>146</v>
      </c>
      <c r="AU781" s="144" t="s">
        <v>92</v>
      </c>
      <c r="AV781" s="11" t="s">
        <v>92</v>
      </c>
      <c r="AW781" s="11" t="s">
        <v>38</v>
      </c>
      <c r="AX781" s="11" t="s">
        <v>82</v>
      </c>
      <c r="AY781" s="144" t="s">
        <v>140</v>
      </c>
    </row>
    <row r="782" spans="2:51" s="11" customFormat="1">
      <c r="B782" s="142"/>
      <c r="D782" s="143" t="s">
        <v>146</v>
      </c>
      <c r="E782" s="144" t="s">
        <v>1</v>
      </c>
      <c r="F782" s="145" t="s">
        <v>884</v>
      </c>
      <c r="H782" s="146">
        <v>6.6</v>
      </c>
      <c r="I782" s="147"/>
      <c r="L782" s="142"/>
      <c r="M782" s="148"/>
      <c r="T782" s="149"/>
      <c r="AT782" s="144" t="s">
        <v>146</v>
      </c>
      <c r="AU782" s="144" t="s">
        <v>92</v>
      </c>
      <c r="AV782" s="11" t="s">
        <v>92</v>
      </c>
      <c r="AW782" s="11" t="s">
        <v>38</v>
      </c>
      <c r="AX782" s="11" t="s">
        <v>82</v>
      </c>
      <c r="AY782" s="144" t="s">
        <v>140</v>
      </c>
    </row>
    <row r="783" spans="2:51" s="11" customFormat="1">
      <c r="B783" s="142"/>
      <c r="D783" s="143" t="s">
        <v>146</v>
      </c>
      <c r="E783" s="144" t="s">
        <v>1</v>
      </c>
      <c r="F783" s="145" t="s">
        <v>917</v>
      </c>
      <c r="H783" s="146">
        <v>6.1429999999999998</v>
      </c>
      <c r="I783" s="147"/>
      <c r="L783" s="142"/>
      <c r="M783" s="148"/>
      <c r="T783" s="149"/>
      <c r="AT783" s="144" t="s">
        <v>146</v>
      </c>
      <c r="AU783" s="144" t="s">
        <v>92</v>
      </c>
      <c r="AV783" s="11" t="s">
        <v>92</v>
      </c>
      <c r="AW783" s="11" t="s">
        <v>38</v>
      </c>
      <c r="AX783" s="11" t="s">
        <v>82</v>
      </c>
      <c r="AY783" s="144" t="s">
        <v>140</v>
      </c>
    </row>
    <row r="784" spans="2:51" s="11" customFormat="1">
      <c r="B784" s="142"/>
      <c r="D784" s="143" t="s">
        <v>146</v>
      </c>
      <c r="E784" s="144" t="s">
        <v>1</v>
      </c>
      <c r="F784" s="145" t="s">
        <v>908</v>
      </c>
      <c r="H784" s="146">
        <v>3.145</v>
      </c>
      <c r="I784" s="147"/>
      <c r="L784" s="142"/>
      <c r="M784" s="148"/>
      <c r="T784" s="149"/>
      <c r="AT784" s="144" t="s">
        <v>146</v>
      </c>
      <c r="AU784" s="144" t="s">
        <v>92</v>
      </c>
      <c r="AV784" s="11" t="s">
        <v>92</v>
      </c>
      <c r="AW784" s="11" t="s">
        <v>38</v>
      </c>
      <c r="AX784" s="11" t="s">
        <v>82</v>
      </c>
      <c r="AY784" s="144" t="s">
        <v>140</v>
      </c>
    </row>
    <row r="785" spans="2:65" s="11" customFormat="1">
      <c r="B785" s="142"/>
      <c r="D785" s="143" t="s">
        <v>146</v>
      </c>
      <c r="E785" s="144" t="s">
        <v>1</v>
      </c>
      <c r="F785" s="145" t="s">
        <v>886</v>
      </c>
      <c r="H785" s="146">
        <v>2.16</v>
      </c>
      <c r="I785" s="147"/>
      <c r="L785" s="142"/>
      <c r="M785" s="148"/>
      <c r="T785" s="149"/>
      <c r="AT785" s="144" t="s">
        <v>146</v>
      </c>
      <c r="AU785" s="144" t="s">
        <v>92</v>
      </c>
      <c r="AV785" s="11" t="s">
        <v>92</v>
      </c>
      <c r="AW785" s="11" t="s">
        <v>38</v>
      </c>
      <c r="AX785" s="11" t="s">
        <v>82</v>
      </c>
      <c r="AY785" s="144" t="s">
        <v>140</v>
      </c>
    </row>
    <row r="786" spans="2:65" s="11" customFormat="1">
      <c r="B786" s="142"/>
      <c r="D786" s="143" t="s">
        <v>146</v>
      </c>
      <c r="E786" s="144" t="s">
        <v>1</v>
      </c>
      <c r="F786" s="145" t="s">
        <v>909</v>
      </c>
      <c r="H786" s="146">
        <v>1.08</v>
      </c>
      <c r="I786" s="147"/>
      <c r="L786" s="142"/>
      <c r="M786" s="148"/>
      <c r="T786" s="149"/>
      <c r="AT786" s="144" t="s">
        <v>146</v>
      </c>
      <c r="AU786" s="144" t="s">
        <v>92</v>
      </c>
      <c r="AV786" s="11" t="s">
        <v>92</v>
      </c>
      <c r="AW786" s="11" t="s">
        <v>38</v>
      </c>
      <c r="AX786" s="11" t="s">
        <v>82</v>
      </c>
      <c r="AY786" s="144" t="s">
        <v>140</v>
      </c>
    </row>
    <row r="787" spans="2:65" s="11" customFormat="1">
      <c r="B787" s="142"/>
      <c r="D787" s="143" t="s">
        <v>146</v>
      </c>
      <c r="E787" s="144" t="s">
        <v>1</v>
      </c>
      <c r="F787" s="145" t="s">
        <v>910</v>
      </c>
      <c r="H787" s="146">
        <v>2.75</v>
      </c>
      <c r="I787" s="147"/>
      <c r="L787" s="142"/>
      <c r="M787" s="148"/>
      <c r="T787" s="149"/>
      <c r="AT787" s="144" t="s">
        <v>146</v>
      </c>
      <c r="AU787" s="144" t="s">
        <v>92</v>
      </c>
      <c r="AV787" s="11" t="s">
        <v>92</v>
      </c>
      <c r="AW787" s="11" t="s">
        <v>38</v>
      </c>
      <c r="AX787" s="11" t="s">
        <v>82</v>
      </c>
      <c r="AY787" s="144" t="s">
        <v>140</v>
      </c>
    </row>
    <row r="788" spans="2:65" s="11" customFormat="1">
      <c r="B788" s="142"/>
      <c r="D788" s="143" t="s">
        <v>146</v>
      </c>
      <c r="E788" s="144" t="s">
        <v>1</v>
      </c>
      <c r="F788" s="145" t="s">
        <v>918</v>
      </c>
      <c r="H788" s="146">
        <v>1.5529999999999999</v>
      </c>
      <c r="I788" s="147"/>
      <c r="L788" s="142"/>
      <c r="M788" s="148"/>
      <c r="T788" s="149"/>
      <c r="AT788" s="144" t="s">
        <v>146</v>
      </c>
      <c r="AU788" s="144" t="s">
        <v>92</v>
      </c>
      <c r="AV788" s="11" t="s">
        <v>92</v>
      </c>
      <c r="AW788" s="11" t="s">
        <v>38</v>
      </c>
      <c r="AX788" s="11" t="s">
        <v>82</v>
      </c>
      <c r="AY788" s="144" t="s">
        <v>140</v>
      </c>
    </row>
    <row r="789" spans="2:65" s="11" customFormat="1">
      <c r="B789" s="142"/>
      <c r="D789" s="143" t="s">
        <v>146</v>
      </c>
      <c r="E789" s="144" t="s">
        <v>1</v>
      </c>
      <c r="F789" s="145" t="s">
        <v>919</v>
      </c>
      <c r="H789" s="146">
        <v>3.9380000000000002</v>
      </c>
      <c r="I789" s="147"/>
      <c r="L789" s="142"/>
      <c r="M789" s="148"/>
      <c r="T789" s="149"/>
      <c r="AT789" s="144" t="s">
        <v>146</v>
      </c>
      <c r="AU789" s="144" t="s">
        <v>92</v>
      </c>
      <c r="AV789" s="11" t="s">
        <v>92</v>
      </c>
      <c r="AW789" s="11" t="s">
        <v>38</v>
      </c>
      <c r="AX789" s="11" t="s">
        <v>82</v>
      </c>
      <c r="AY789" s="144" t="s">
        <v>140</v>
      </c>
    </row>
    <row r="790" spans="2:65" s="11" customFormat="1">
      <c r="B790" s="142"/>
      <c r="D790" s="143" t="s">
        <v>146</v>
      </c>
      <c r="E790" s="144" t="s">
        <v>1</v>
      </c>
      <c r="F790" s="145" t="s">
        <v>920</v>
      </c>
      <c r="H790" s="146">
        <v>2.1</v>
      </c>
      <c r="I790" s="147"/>
      <c r="L790" s="142"/>
      <c r="M790" s="148"/>
      <c r="T790" s="149"/>
      <c r="AT790" s="144" t="s">
        <v>146</v>
      </c>
      <c r="AU790" s="144" t="s">
        <v>92</v>
      </c>
      <c r="AV790" s="11" t="s">
        <v>92</v>
      </c>
      <c r="AW790" s="11" t="s">
        <v>38</v>
      </c>
      <c r="AX790" s="11" t="s">
        <v>82</v>
      </c>
      <c r="AY790" s="144" t="s">
        <v>140</v>
      </c>
    </row>
    <row r="791" spans="2:65" s="11" customFormat="1">
      <c r="B791" s="142"/>
      <c r="D791" s="143" t="s">
        <v>146</v>
      </c>
      <c r="E791" s="144" t="s">
        <v>1</v>
      </c>
      <c r="F791" s="145" t="s">
        <v>911</v>
      </c>
      <c r="H791" s="146">
        <v>3.3330000000000002</v>
      </c>
      <c r="I791" s="147"/>
      <c r="L791" s="142"/>
      <c r="M791" s="148"/>
      <c r="T791" s="149"/>
      <c r="AT791" s="144" t="s">
        <v>146</v>
      </c>
      <c r="AU791" s="144" t="s">
        <v>92</v>
      </c>
      <c r="AV791" s="11" t="s">
        <v>92</v>
      </c>
      <c r="AW791" s="11" t="s">
        <v>38</v>
      </c>
      <c r="AX791" s="11" t="s">
        <v>82</v>
      </c>
      <c r="AY791" s="144" t="s">
        <v>140</v>
      </c>
    </row>
    <row r="792" spans="2:65" s="11" customFormat="1">
      <c r="B792" s="142"/>
      <c r="D792" s="143" t="s">
        <v>146</v>
      </c>
      <c r="E792" s="144" t="s">
        <v>1</v>
      </c>
      <c r="F792" s="145" t="s">
        <v>912</v>
      </c>
      <c r="H792" s="146">
        <v>0.875</v>
      </c>
      <c r="I792" s="147"/>
      <c r="L792" s="142"/>
      <c r="M792" s="148"/>
      <c r="T792" s="149"/>
      <c r="AT792" s="144" t="s">
        <v>146</v>
      </c>
      <c r="AU792" s="144" t="s">
        <v>92</v>
      </c>
      <c r="AV792" s="11" t="s">
        <v>92</v>
      </c>
      <c r="AW792" s="11" t="s">
        <v>38</v>
      </c>
      <c r="AX792" s="11" t="s">
        <v>82</v>
      </c>
      <c r="AY792" s="144" t="s">
        <v>140</v>
      </c>
    </row>
    <row r="793" spans="2:65" s="11" customFormat="1">
      <c r="B793" s="142"/>
      <c r="D793" s="143" t="s">
        <v>146</v>
      </c>
      <c r="E793" s="144" t="s">
        <v>1</v>
      </c>
      <c r="F793" s="145" t="s">
        <v>913</v>
      </c>
      <c r="H793" s="146">
        <v>10.125</v>
      </c>
      <c r="I793" s="147"/>
      <c r="L793" s="142"/>
      <c r="M793" s="148"/>
      <c r="T793" s="149"/>
      <c r="AT793" s="144" t="s">
        <v>146</v>
      </c>
      <c r="AU793" s="144" t="s">
        <v>92</v>
      </c>
      <c r="AV793" s="11" t="s">
        <v>92</v>
      </c>
      <c r="AW793" s="11" t="s">
        <v>38</v>
      </c>
      <c r="AX793" s="11" t="s">
        <v>82</v>
      </c>
      <c r="AY793" s="144" t="s">
        <v>140</v>
      </c>
    </row>
    <row r="794" spans="2:65" s="13" customFormat="1">
      <c r="B794" s="160"/>
      <c r="D794" s="143" t="s">
        <v>146</v>
      </c>
      <c r="E794" s="161" t="s">
        <v>1</v>
      </c>
      <c r="F794" s="162" t="s">
        <v>286</v>
      </c>
      <c r="H794" s="163">
        <v>140.023</v>
      </c>
      <c r="I794" s="164"/>
      <c r="L794" s="160"/>
      <c r="M794" s="165"/>
      <c r="T794" s="166"/>
      <c r="AT794" s="161" t="s">
        <v>146</v>
      </c>
      <c r="AU794" s="161" t="s">
        <v>92</v>
      </c>
      <c r="AV794" s="13" t="s">
        <v>151</v>
      </c>
      <c r="AW794" s="13" t="s">
        <v>38</v>
      </c>
      <c r="AX794" s="13" t="s">
        <v>82</v>
      </c>
      <c r="AY794" s="161" t="s">
        <v>140</v>
      </c>
    </row>
    <row r="795" spans="2:65" s="14" customFormat="1">
      <c r="B795" s="167"/>
      <c r="D795" s="143" t="s">
        <v>146</v>
      </c>
      <c r="E795" s="168" t="s">
        <v>1</v>
      </c>
      <c r="F795" s="169" t="s">
        <v>287</v>
      </c>
      <c r="H795" s="170">
        <v>454.69999999999993</v>
      </c>
      <c r="I795" s="171"/>
      <c r="L795" s="167"/>
      <c r="M795" s="172"/>
      <c r="T795" s="173"/>
      <c r="AT795" s="168" t="s">
        <v>146</v>
      </c>
      <c r="AU795" s="168" t="s">
        <v>92</v>
      </c>
      <c r="AV795" s="14" t="s">
        <v>145</v>
      </c>
      <c r="AW795" s="14" t="s">
        <v>38</v>
      </c>
      <c r="AX795" s="14" t="s">
        <v>90</v>
      </c>
      <c r="AY795" s="168" t="s">
        <v>140</v>
      </c>
    </row>
    <row r="796" spans="2:65" s="1" customFormat="1" ht="16.5" customHeight="1">
      <c r="B796" s="33"/>
      <c r="C796" s="128" t="s">
        <v>279</v>
      </c>
      <c r="D796" s="128" t="s">
        <v>141</v>
      </c>
      <c r="E796" s="129" t="s">
        <v>1039</v>
      </c>
      <c r="F796" s="130" t="s">
        <v>1040</v>
      </c>
      <c r="G796" s="131" t="s">
        <v>144</v>
      </c>
      <c r="H796" s="132">
        <v>2162.819</v>
      </c>
      <c r="I796" s="133"/>
      <c r="J796" s="134">
        <f>ROUND(I796*H796,2)</f>
        <v>0</v>
      </c>
      <c r="K796" s="135"/>
      <c r="L796" s="33"/>
      <c r="M796" s="136" t="s">
        <v>1</v>
      </c>
      <c r="N796" s="137" t="s">
        <v>47</v>
      </c>
      <c r="P796" s="138">
        <f>O796*H796</f>
        <v>0</v>
      </c>
      <c r="Q796" s="138">
        <v>0</v>
      </c>
      <c r="R796" s="138">
        <f>Q796*H796</f>
        <v>0</v>
      </c>
      <c r="S796" s="138">
        <v>0</v>
      </c>
      <c r="T796" s="139">
        <f>S796*H796</f>
        <v>0</v>
      </c>
      <c r="AR796" s="140" t="s">
        <v>145</v>
      </c>
      <c r="AT796" s="140" t="s">
        <v>141</v>
      </c>
      <c r="AU796" s="140" t="s">
        <v>92</v>
      </c>
      <c r="AY796" s="17" t="s">
        <v>140</v>
      </c>
      <c r="BE796" s="141">
        <f>IF(N796="základní",J796,0)</f>
        <v>0</v>
      </c>
      <c r="BF796" s="141">
        <f>IF(N796="snížená",J796,0)</f>
        <v>0</v>
      </c>
      <c r="BG796" s="141">
        <f>IF(N796="zákl. přenesená",J796,0)</f>
        <v>0</v>
      </c>
      <c r="BH796" s="141">
        <f>IF(N796="sníž. přenesená",J796,0)</f>
        <v>0</v>
      </c>
      <c r="BI796" s="141">
        <f>IF(N796="nulová",J796,0)</f>
        <v>0</v>
      </c>
      <c r="BJ796" s="17" t="s">
        <v>90</v>
      </c>
      <c r="BK796" s="141">
        <f>ROUND(I796*H796,2)</f>
        <v>0</v>
      </c>
      <c r="BL796" s="17" t="s">
        <v>145</v>
      </c>
      <c r="BM796" s="140" t="s">
        <v>1041</v>
      </c>
    </row>
    <row r="797" spans="2:65" s="12" customFormat="1">
      <c r="B797" s="153"/>
      <c r="D797" s="143" t="s">
        <v>146</v>
      </c>
      <c r="E797" s="154" t="s">
        <v>1</v>
      </c>
      <c r="F797" s="155" t="s">
        <v>950</v>
      </c>
      <c r="H797" s="154" t="s">
        <v>1</v>
      </c>
      <c r="I797" s="156"/>
      <c r="L797" s="153"/>
      <c r="M797" s="157"/>
      <c r="T797" s="158"/>
      <c r="AT797" s="154" t="s">
        <v>146</v>
      </c>
      <c r="AU797" s="154" t="s">
        <v>92</v>
      </c>
      <c r="AV797" s="12" t="s">
        <v>90</v>
      </c>
      <c r="AW797" s="12" t="s">
        <v>38</v>
      </c>
      <c r="AX797" s="12" t="s">
        <v>82</v>
      </c>
      <c r="AY797" s="154" t="s">
        <v>140</v>
      </c>
    </row>
    <row r="798" spans="2:65" s="11" customFormat="1" ht="33.75">
      <c r="B798" s="142"/>
      <c r="D798" s="143" t="s">
        <v>146</v>
      </c>
      <c r="E798" s="144" t="s">
        <v>1</v>
      </c>
      <c r="F798" s="145" t="s">
        <v>951</v>
      </c>
      <c r="H798" s="146">
        <v>71.305000000000007</v>
      </c>
      <c r="I798" s="147"/>
      <c r="L798" s="142"/>
      <c r="M798" s="148"/>
      <c r="T798" s="149"/>
      <c r="AT798" s="144" t="s">
        <v>146</v>
      </c>
      <c r="AU798" s="144" t="s">
        <v>92</v>
      </c>
      <c r="AV798" s="11" t="s">
        <v>92</v>
      </c>
      <c r="AW798" s="11" t="s">
        <v>38</v>
      </c>
      <c r="AX798" s="11" t="s">
        <v>82</v>
      </c>
      <c r="AY798" s="144" t="s">
        <v>140</v>
      </c>
    </row>
    <row r="799" spans="2:65" s="11" customFormat="1" ht="33.75">
      <c r="B799" s="142"/>
      <c r="D799" s="143" t="s">
        <v>146</v>
      </c>
      <c r="E799" s="144" t="s">
        <v>1</v>
      </c>
      <c r="F799" s="145" t="s">
        <v>952</v>
      </c>
      <c r="H799" s="146">
        <v>66.185000000000002</v>
      </c>
      <c r="I799" s="147"/>
      <c r="L799" s="142"/>
      <c r="M799" s="148"/>
      <c r="T799" s="149"/>
      <c r="AT799" s="144" t="s">
        <v>146</v>
      </c>
      <c r="AU799" s="144" t="s">
        <v>92</v>
      </c>
      <c r="AV799" s="11" t="s">
        <v>92</v>
      </c>
      <c r="AW799" s="11" t="s">
        <v>38</v>
      </c>
      <c r="AX799" s="11" t="s">
        <v>82</v>
      </c>
      <c r="AY799" s="144" t="s">
        <v>140</v>
      </c>
    </row>
    <row r="800" spans="2:65" s="11" customFormat="1" ht="22.5">
      <c r="B800" s="142"/>
      <c r="D800" s="143" t="s">
        <v>146</v>
      </c>
      <c r="E800" s="144" t="s">
        <v>1</v>
      </c>
      <c r="F800" s="145" t="s">
        <v>953</v>
      </c>
      <c r="H800" s="146">
        <v>11.3</v>
      </c>
      <c r="I800" s="147"/>
      <c r="L800" s="142"/>
      <c r="M800" s="148"/>
      <c r="T800" s="149"/>
      <c r="AT800" s="144" t="s">
        <v>146</v>
      </c>
      <c r="AU800" s="144" t="s">
        <v>92</v>
      </c>
      <c r="AV800" s="11" t="s">
        <v>92</v>
      </c>
      <c r="AW800" s="11" t="s">
        <v>38</v>
      </c>
      <c r="AX800" s="11" t="s">
        <v>82</v>
      </c>
      <c r="AY800" s="144" t="s">
        <v>140</v>
      </c>
    </row>
    <row r="801" spans="2:51" s="13" customFormat="1">
      <c r="B801" s="160"/>
      <c r="D801" s="143" t="s">
        <v>146</v>
      </c>
      <c r="E801" s="161" t="s">
        <v>1</v>
      </c>
      <c r="F801" s="162" t="s">
        <v>286</v>
      </c>
      <c r="H801" s="163">
        <v>148.79000000000002</v>
      </c>
      <c r="I801" s="164"/>
      <c r="L801" s="160"/>
      <c r="M801" s="165"/>
      <c r="T801" s="166"/>
      <c r="AT801" s="161" t="s">
        <v>146</v>
      </c>
      <c r="AU801" s="161" t="s">
        <v>92</v>
      </c>
      <c r="AV801" s="13" t="s">
        <v>151</v>
      </c>
      <c r="AW801" s="13" t="s">
        <v>38</v>
      </c>
      <c r="AX801" s="13" t="s">
        <v>82</v>
      </c>
      <c r="AY801" s="161" t="s">
        <v>140</v>
      </c>
    </row>
    <row r="802" spans="2:51" s="12" customFormat="1">
      <c r="B802" s="153"/>
      <c r="D802" s="143" t="s">
        <v>146</v>
      </c>
      <c r="E802" s="154" t="s">
        <v>1</v>
      </c>
      <c r="F802" s="155" t="s">
        <v>954</v>
      </c>
      <c r="H802" s="154" t="s">
        <v>1</v>
      </c>
      <c r="I802" s="156"/>
      <c r="L802" s="153"/>
      <c r="M802" s="157"/>
      <c r="T802" s="158"/>
      <c r="AT802" s="154" t="s">
        <v>146</v>
      </c>
      <c r="AU802" s="154" t="s">
        <v>92</v>
      </c>
      <c r="AV802" s="12" t="s">
        <v>90</v>
      </c>
      <c r="AW802" s="12" t="s">
        <v>38</v>
      </c>
      <c r="AX802" s="12" t="s">
        <v>82</v>
      </c>
      <c r="AY802" s="154" t="s">
        <v>140</v>
      </c>
    </row>
    <row r="803" spans="2:51" s="12" customFormat="1">
      <c r="B803" s="153"/>
      <c r="D803" s="143" t="s">
        <v>146</v>
      </c>
      <c r="E803" s="154" t="s">
        <v>1</v>
      </c>
      <c r="F803" s="155" t="s">
        <v>955</v>
      </c>
      <c r="H803" s="154" t="s">
        <v>1</v>
      </c>
      <c r="I803" s="156"/>
      <c r="L803" s="153"/>
      <c r="M803" s="157"/>
      <c r="T803" s="158"/>
      <c r="AT803" s="154" t="s">
        <v>146</v>
      </c>
      <c r="AU803" s="154" t="s">
        <v>92</v>
      </c>
      <c r="AV803" s="12" t="s">
        <v>90</v>
      </c>
      <c r="AW803" s="12" t="s">
        <v>38</v>
      </c>
      <c r="AX803" s="12" t="s">
        <v>82</v>
      </c>
      <c r="AY803" s="154" t="s">
        <v>140</v>
      </c>
    </row>
    <row r="804" spans="2:51" s="11" customFormat="1" ht="22.5">
      <c r="B804" s="142"/>
      <c r="D804" s="143" t="s">
        <v>146</v>
      </c>
      <c r="E804" s="144" t="s">
        <v>1</v>
      </c>
      <c r="F804" s="145" t="s">
        <v>956</v>
      </c>
      <c r="H804" s="146">
        <v>474.47</v>
      </c>
      <c r="I804" s="147"/>
      <c r="L804" s="142"/>
      <c r="M804" s="148"/>
      <c r="T804" s="149"/>
      <c r="AT804" s="144" t="s">
        <v>146</v>
      </c>
      <c r="AU804" s="144" t="s">
        <v>92</v>
      </c>
      <c r="AV804" s="11" t="s">
        <v>92</v>
      </c>
      <c r="AW804" s="11" t="s">
        <v>38</v>
      </c>
      <c r="AX804" s="11" t="s">
        <v>82</v>
      </c>
      <c r="AY804" s="144" t="s">
        <v>140</v>
      </c>
    </row>
    <row r="805" spans="2:51" s="12" customFormat="1">
      <c r="B805" s="153"/>
      <c r="D805" s="143" t="s">
        <v>146</v>
      </c>
      <c r="E805" s="154" t="s">
        <v>1</v>
      </c>
      <c r="F805" s="155" t="s">
        <v>957</v>
      </c>
      <c r="H805" s="154" t="s">
        <v>1</v>
      </c>
      <c r="I805" s="156"/>
      <c r="L805" s="153"/>
      <c r="M805" s="157"/>
      <c r="T805" s="158"/>
      <c r="AT805" s="154" t="s">
        <v>146</v>
      </c>
      <c r="AU805" s="154" t="s">
        <v>92</v>
      </c>
      <c r="AV805" s="12" t="s">
        <v>90</v>
      </c>
      <c r="AW805" s="12" t="s">
        <v>38</v>
      </c>
      <c r="AX805" s="12" t="s">
        <v>82</v>
      </c>
      <c r="AY805" s="154" t="s">
        <v>140</v>
      </c>
    </row>
    <row r="806" spans="2:51" s="11" customFormat="1" ht="22.5">
      <c r="B806" s="142"/>
      <c r="D806" s="143" t="s">
        <v>146</v>
      </c>
      <c r="E806" s="144" t="s">
        <v>1</v>
      </c>
      <c r="F806" s="145" t="s">
        <v>958</v>
      </c>
      <c r="H806" s="146">
        <v>-12.462999999999999</v>
      </c>
      <c r="I806" s="147"/>
      <c r="L806" s="142"/>
      <c r="M806" s="148"/>
      <c r="T806" s="149"/>
      <c r="AT806" s="144" t="s">
        <v>146</v>
      </c>
      <c r="AU806" s="144" t="s">
        <v>92</v>
      </c>
      <c r="AV806" s="11" t="s">
        <v>92</v>
      </c>
      <c r="AW806" s="11" t="s">
        <v>38</v>
      </c>
      <c r="AX806" s="11" t="s">
        <v>82</v>
      </c>
      <c r="AY806" s="144" t="s">
        <v>140</v>
      </c>
    </row>
    <row r="807" spans="2:51" s="11" customFormat="1" ht="33.75">
      <c r="B807" s="142"/>
      <c r="D807" s="143" t="s">
        <v>146</v>
      </c>
      <c r="E807" s="144" t="s">
        <v>1</v>
      </c>
      <c r="F807" s="145" t="s">
        <v>959</v>
      </c>
      <c r="H807" s="146">
        <v>-39.880000000000003</v>
      </c>
      <c r="I807" s="147"/>
      <c r="L807" s="142"/>
      <c r="M807" s="148"/>
      <c r="T807" s="149"/>
      <c r="AT807" s="144" t="s">
        <v>146</v>
      </c>
      <c r="AU807" s="144" t="s">
        <v>92</v>
      </c>
      <c r="AV807" s="11" t="s">
        <v>92</v>
      </c>
      <c r="AW807" s="11" t="s">
        <v>38</v>
      </c>
      <c r="AX807" s="11" t="s">
        <v>82</v>
      </c>
      <c r="AY807" s="144" t="s">
        <v>140</v>
      </c>
    </row>
    <row r="808" spans="2:51" s="13" customFormat="1">
      <c r="B808" s="160"/>
      <c r="D808" s="143" t="s">
        <v>146</v>
      </c>
      <c r="E808" s="161" t="s">
        <v>1</v>
      </c>
      <c r="F808" s="162" t="s">
        <v>286</v>
      </c>
      <c r="H808" s="163">
        <v>422.12700000000001</v>
      </c>
      <c r="I808" s="164"/>
      <c r="L808" s="160"/>
      <c r="M808" s="165"/>
      <c r="T808" s="166"/>
      <c r="AT808" s="161" t="s">
        <v>146</v>
      </c>
      <c r="AU808" s="161" t="s">
        <v>92</v>
      </c>
      <c r="AV808" s="13" t="s">
        <v>151</v>
      </c>
      <c r="AW808" s="13" t="s">
        <v>38</v>
      </c>
      <c r="AX808" s="13" t="s">
        <v>82</v>
      </c>
      <c r="AY808" s="161" t="s">
        <v>140</v>
      </c>
    </row>
    <row r="809" spans="2:51" s="12" customFormat="1">
      <c r="B809" s="153"/>
      <c r="D809" s="143" t="s">
        <v>146</v>
      </c>
      <c r="E809" s="154" t="s">
        <v>1</v>
      </c>
      <c r="F809" s="155" t="s">
        <v>960</v>
      </c>
      <c r="H809" s="154" t="s">
        <v>1</v>
      </c>
      <c r="I809" s="156"/>
      <c r="L809" s="153"/>
      <c r="M809" s="157"/>
      <c r="T809" s="158"/>
      <c r="AT809" s="154" t="s">
        <v>146</v>
      </c>
      <c r="AU809" s="154" t="s">
        <v>92</v>
      </c>
      <c r="AV809" s="12" t="s">
        <v>90</v>
      </c>
      <c r="AW809" s="12" t="s">
        <v>38</v>
      </c>
      <c r="AX809" s="12" t="s">
        <v>82</v>
      </c>
      <c r="AY809" s="154" t="s">
        <v>140</v>
      </c>
    </row>
    <row r="810" spans="2:51" s="11" customFormat="1">
      <c r="B810" s="142"/>
      <c r="D810" s="143" t="s">
        <v>146</v>
      </c>
      <c r="E810" s="144" t="s">
        <v>1</v>
      </c>
      <c r="F810" s="145" t="s">
        <v>961</v>
      </c>
      <c r="H810" s="146">
        <v>493.87</v>
      </c>
      <c r="I810" s="147"/>
      <c r="L810" s="142"/>
      <c r="M810" s="148"/>
      <c r="T810" s="149"/>
      <c r="AT810" s="144" t="s">
        <v>146</v>
      </c>
      <c r="AU810" s="144" t="s">
        <v>92</v>
      </c>
      <c r="AV810" s="11" t="s">
        <v>92</v>
      </c>
      <c r="AW810" s="11" t="s">
        <v>38</v>
      </c>
      <c r="AX810" s="11" t="s">
        <v>82</v>
      </c>
      <c r="AY810" s="144" t="s">
        <v>140</v>
      </c>
    </row>
    <row r="811" spans="2:51" s="12" customFormat="1">
      <c r="B811" s="153"/>
      <c r="D811" s="143" t="s">
        <v>146</v>
      </c>
      <c r="E811" s="154" t="s">
        <v>1</v>
      </c>
      <c r="F811" s="155" t="s">
        <v>957</v>
      </c>
      <c r="H811" s="154" t="s">
        <v>1</v>
      </c>
      <c r="I811" s="156"/>
      <c r="L811" s="153"/>
      <c r="M811" s="157"/>
      <c r="T811" s="158"/>
      <c r="AT811" s="154" t="s">
        <v>146</v>
      </c>
      <c r="AU811" s="154" t="s">
        <v>92</v>
      </c>
      <c r="AV811" s="12" t="s">
        <v>90</v>
      </c>
      <c r="AW811" s="12" t="s">
        <v>38</v>
      </c>
      <c r="AX811" s="12" t="s">
        <v>82</v>
      </c>
      <c r="AY811" s="154" t="s">
        <v>140</v>
      </c>
    </row>
    <row r="812" spans="2:51" s="11" customFormat="1">
      <c r="B812" s="142"/>
      <c r="D812" s="143" t="s">
        <v>146</v>
      </c>
      <c r="E812" s="144" t="s">
        <v>1</v>
      </c>
      <c r="F812" s="145" t="s">
        <v>962</v>
      </c>
      <c r="H812" s="146">
        <v>-3.8839999999999999</v>
      </c>
      <c r="I812" s="147"/>
      <c r="L812" s="142"/>
      <c r="M812" s="148"/>
      <c r="T812" s="149"/>
      <c r="AT812" s="144" t="s">
        <v>146</v>
      </c>
      <c r="AU812" s="144" t="s">
        <v>92</v>
      </c>
      <c r="AV812" s="11" t="s">
        <v>92</v>
      </c>
      <c r="AW812" s="11" t="s">
        <v>38</v>
      </c>
      <c r="AX812" s="11" t="s">
        <v>82</v>
      </c>
      <c r="AY812" s="144" t="s">
        <v>140</v>
      </c>
    </row>
    <row r="813" spans="2:51" s="11" customFormat="1" ht="33.75">
      <c r="B813" s="142"/>
      <c r="D813" s="143" t="s">
        <v>146</v>
      </c>
      <c r="E813" s="144" t="s">
        <v>1</v>
      </c>
      <c r="F813" s="145" t="s">
        <v>963</v>
      </c>
      <c r="H813" s="146">
        <v>-12.86</v>
      </c>
      <c r="I813" s="147"/>
      <c r="L813" s="142"/>
      <c r="M813" s="148"/>
      <c r="T813" s="149"/>
      <c r="AT813" s="144" t="s">
        <v>146</v>
      </c>
      <c r="AU813" s="144" t="s">
        <v>92</v>
      </c>
      <c r="AV813" s="11" t="s">
        <v>92</v>
      </c>
      <c r="AW813" s="11" t="s">
        <v>38</v>
      </c>
      <c r="AX813" s="11" t="s">
        <v>82</v>
      </c>
      <c r="AY813" s="144" t="s">
        <v>140</v>
      </c>
    </row>
    <row r="814" spans="2:51" s="11" customFormat="1" ht="22.5">
      <c r="B814" s="142"/>
      <c r="D814" s="143" t="s">
        <v>146</v>
      </c>
      <c r="E814" s="144" t="s">
        <v>1</v>
      </c>
      <c r="F814" s="145" t="s">
        <v>964</v>
      </c>
      <c r="H814" s="146">
        <v>-50.93</v>
      </c>
      <c r="I814" s="147"/>
      <c r="L814" s="142"/>
      <c r="M814" s="148"/>
      <c r="T814" s="149"/>
      <c r="AT814" s="144" t="s">
        <v>146</v>
      </c>
      <c r="AU814" s="144" t="s">
        <v>92</v>
      </c>
      <c r="AV814" s="11" t="s">
        <v>92</v>
      </c>
      <c r="AW814" s="11" t="s">
        <v>38</v>
      </c>
      <c r="AX814" s="11" t="s">
        <v>82</v>
      </c>
      <c r="AY814" s="144" t="s">
        <v>140</v>
      </c>
    </row>
    <row r="815" spans="2:51" s="13" customFormat="1">
      <c r="B815" s="160"/>
      <c r="D815" s="143" t="s">
        <v>146</v>
      </c>
      <c r="E815" s="161" t="s">
        <v>1</v>
      </c>
      <c r="F815" s="162" t="s">
        <v>286</v>
      </c>
      <c r="H815" s="163">
        <v>426.19599999999997</v>
      </c>
      <c r="I815" s="164"/>
      <c r="L815" s="160"/>
      <c r="M815" s="165"/>
      <c r="T815" s="166"/>
      <c r="AT815" s="161" t="s">
        <v>146</v>
      </c>
      <c r="AU815" s="161" t="s">
        <v>92</v>
      </c>
      <c r="AV815" s="13" t="s">
        <v>151</v>
      </c>
      <c r="AW815" s="13" t="s">
        <v>38</v>
      </c>
      <c r="AX815" s="13" t="s">
        <v>82</v>
      </c>
      <c r="AY815" s="161" t="s">
        <v>140</v>
      </c>
    </row>
    <row r="816" spans="2:51" s="11" customFormat="1">
      <c r="B816" s="142"/>
      <c r="D816" s="143" t="s">
        <v>146</v>
      </c>
      <c r="E816" s="144" t="s">
        <v>1</v>
      </c>
      <c r="F816" s="145" t="s">
        <v>965</v>
      </c>
      <c r="H816" s="146">
        <v>63.13</v>
      </c>
      <c r="I816" s="147"/>
      <c r="L816" s="142"/>
      <c r="M816" s="148"/>
      <c r="T816" s="149"/>
      <c r="AT816" s="144" t="s">
        <v>146</v>
      </c>
      <c r="AU816" s="144" t="s">
        <v>92</v>
      </c>
      <c r="AV816" s="11" t="s">
        <v>92</v>
      </c>
      <c r="AW816" s="11" t="s">
        <v>38</v>
      </c>
      <c r="AX816" s="11" t="s">
        <v>82</v>
      </c>
      <c r="AY816" s="144" t="s">
        <v>140</v>
      </c>
    </row>
    <row r="817" spans="2:51" s="13" customFormat="1">
      <c r="B817" s="160"/>
      <c r="D817" s="143" t="s">
        <v>146</v>
      </c>
      <c r="E817" s="161" t="s">
        <v>1</v>
      </c>
      <c r="F817" s="162" t="s">
        <v>286</v>
      </c>
      <c r="H817" s="163">
        <v>63.13</v>
      </c>
      <c r="I817" s="164"/>
      <c r="L817" s="160"/>
      <c r="M817" s="165"/>
      <c r="T817" s="166"/>
      <c r="AT817" s="161" t="s">
        <v>146</v>
      </c>
      <c r="AU817" s="161" t="s">
        <v>92</v>
      </c>
      <c r="AV817" s="13" t="s">
        <v>151</v>
      </c>
      <c r="AW817" s="13" t="s">
        <v>38</v>
      </c>
      <c r="AX817" s="13" t="s">
        <v>82</v>
      </c>
      <c r="AY817" s="161" t="s">
        <v>140</v>
      </c>
    </row>
    <row r="818" spans="2:51" s="12" customFormat="1">
      <c r="B818" s="153"/>
      <c r="D818" s="143" t="s">
        <v>146</v>
      </c>
      <c r="E818" s="154" t="s">
        <v>1</v>
      </c>
      <c r="F818" s="155" t="s">
        <v>970</v>
      </c>
      <c r="H818" s="154" t="s">
        <v>1</v>
      </c>
      <c r="I818" s="156"/>
      <c r="L818" s="153"/>
      <c r="M818" s="157"/>
      <c r="T818" s="158"/>
      <c r="AT818" s="154" t="s">
        <v>146</v>
      </c>
      <c r="AU818" s="154" t="s">
        <v>92</v>
      </c>
      <c r="AV818" s="12" t="s">
        <v>90</v>
      </c>
      <c r="AW818" s="12" t="s">
        <v>38</v>
      </c>
      <c r="AX818" s="12" t="s">
        <v>82</v>
      </c>
      <c r="AY818" s="154" t="s">
        <v>140</v>
      </c>
    </row>
    <row r="819" spans="2:51" s="11" customFormat="1">
      <c r="B819" s="142"/>
      <c r="D819" s="143" t="s">
        <v>146</v>
      </c>
      <c r="E819" s="144" t="s">
        <v>1</v>
      </c>
      <c r="F819" s="145" t="s">
        <v>971</v>
      </c>
      <c r="H819" s="146">
        <v>108.68</v>
      </c>
      <c r="I819" s="147"/>
      <c r="L819" s="142"/>
      <c r="M819" s="148"/>
      <c r="T819" s="149"/>
      <c r="AT819" s="144" t="s">
        <v>146</v>
      </c>
      <c r="AU819" s="144" t="s">
        <v>92</v>
      </c>
      <c r="AV819" s="11" t="s">
        <v>92</v>
      </c>
      <c r="AW819" s="11" t="s">
        <v>38</v>
      </c>
      <c r="AX819" s="11" t="s">
        <v>82</v>
      </c>
      <c r="AY819" s="144" t="s">
        <v>140</v>
      </c>
    </row>
    <row r="820" spans="2:51" s="13" customFormat="1">
      <c r="B820" s="160"/>
      <c r="D820" s="143" t="s">
        <v>146</v>
      </c>
      <c r="E820" s="161" t="s">
        <v>1</v>
      </c>
      <c r="F820" s="162" t="s">
        <v>286</v>
      </c>
      <c r="H820" s="163">
        <v>108.68</v>
      </c>
      <c r="I820" s="164"/>
      <c r="L820" s="160"/>
      <c r="M820" s="165"/>
      <c r="T820" s="166"/>
      <c r="AT820" s="161" t="s">
        <v>146</v>
      </c>
      <c r="AU820" s="161" t="s">
        <v>92</v>
      </c>
      <c r="AV820" s="13" t="s">
        <v>151</v>
      </c>
      <c r="AW820" s="13" t="s">
        <v>38</v>
      </c>
      <c r="AX820" s="13" t="s">
        <v>82</v>
      </c>
      <c r="AY820" s="161" t="s">
        <v>140</v>
      </c>
    </row>
    <row r="821" spans="2:51" s="12" customFormat="1">
      <c r="B821" s="153"/>
      <c r="D821" s="143" t="s">
        <v>146</v>
      </c>
      <c r="E821" s="154" t="s">
        <v>1</v>
      </c>
      <c r="F821" s="155" t="s">
        <v>924</v>
      </c>
      <c r="H821" s="154" t="s">
        <v>1</v>
      </c>
      <c r="I821" s="156"/>
      <c r="L821" s="153"/>
      <c r="M821" s="157"/>
      <c r="T821" s="158"/>
      <c r="AT821" s="154" t="s">
        <v>146</v>
      </c>
      <c r="AU821" s="154" t="s">
        <v>92</v>
      </c>
      <c r="AV821" s="12" t="s">
        <v>90</v>
      </c>
      <c r="AW821" s="12" t="s">
        <v>38</v>
      </c>
      <c r="AX821" s="12" t="s">
        <v>82</v>
      </c>
      <c r="AY821" s="154" t="s">
        <v>140</v>
      </c>
    </row>
    <row r="822" spans="2:51" s="11" customFormat="1">
      <c r="B822" s="142"/>
      <c r="D822" s="143" t="s">
        <v>146</v>
      </c>
      <c r="E822" s="144" t="s">
        <v>1</v>
      </c>
      <c r="F822" s="145" t="s">
        <v>925</v>
      </c>
      <c r="H822" s="146">
        <v>38.82</v>
      </c>
      <c r="I822" s="147"/>
      <c r="L822" s="142"/>
      <c r="M822" s="148"/>
      <c r="T822" s="149"/>
      <c r="AT822" s="144" t="s">
        <v>146</v>
      </c>
      <c r="AU822" s="144" t="s">
        <v>92</v>
      </c>
      <c r="AV822" s="11" t="s">
        <v>92</v>
      </c>
      <c r="AW822" s="11" t="s">
        <v>38</v>
      </c>
      <c r="AX822" s="11" t="s">
        <v>82</v>
      </c>
      <c r="AY822" s="144" t="s">
        <v>140</v>
      </c>
    </row>
    <row r="823" spans="2:51" s="13" customFormat="1">
      <c r="B823" s="160"/>
      <c r="D823" s="143" t="s">
        <v>146</v>
      </c>
      <c r="E823" s="161" t="s">
        <v>1</v>
      </c>
      <c r="F823" s="162" t="s">
        <v>286</v>
      </c>
      <c r="H823" s="163">
        <v>38.82</v>
      </c>
      <c r="I823" s="164"/>
      <c r="L823" s="160"/>
      <c r="M823" s="165"/>
      <c r="T823" s="166"/>
      <c r="AT823" s="161" t="s">
        <v>146</v>
      </c>
      <c r="AU823" s="161" t="s">
        <v>92</v>
      </c>
      <c r="AV823" s="13" t="s">
        <v>151</v>
      </c>
      <c r="AW823" s="13" t="s">
        <v>38</v>
      </c>
      <c r="AX823" s="13" t="s">
        <v>82</v>
      </c>
      <c r="AY823" s="161" t="s">
        <v>140</v>
      </c>
    </row>
    <row r="824" spans="2:51" s="12" customFormat="1">
      <c r="B824" s="153"/>
      <c r="D824" s="143" t="s">
        <v>146</v>
      </c>
      <c r="E824" s="154" t="s">
        <v>1</v>
      </c>
      <c r="F824" s="155" t="s">
        <v>972</v>
      </c>
      <c r="H824" s="154" t="s">
        <v>1</v>
      </c>
      <c r="I824" s="156"/>
      <c r="L824" s="153"/>
      <c r="M824" s="157"/>
      <c r="T824" s="158"/>
      <c r="AT824" s="154" t="s">
        <v>146</v>
      </c>
      <c r="AU824" s="154" t="s">
        <v>92</v>
      </c>
      <c r="AV824" s="12" t="s">
        <v>90</v>
      </c>
      <c r="AW824" s="12" t="s">
        <v>38</v>
      </c>
      <c r="AX824" s="12" t="s">
        <v>82</v>
      </c>
      <c r="AY824" s="154" t="s">
        <v>140</v>
      </c>
    </row>
    <row r="825" spans="2:51" s="11" customFormat="1" ht="22.5">
      <c r="B825" s="142"/>
      <c r="D825" s="143" t="s">
        <v>146</v>
      </c>
      <c r="E825" s="144" t="s">
        <v>1</v>
      </c>
      <c r="F825" s="145" t="s">
        <v>973</v>
      </c>
      <c r="H825" s="146">
        <v>173.233</v>
      </c>
      <c r="I825" s="147"/>
      <c r="L825" s="142"/>
      <c r="M825" s="148"/>
      <c r="T825" s="149"/>
      <c r="AT825" s="144" t="s">
        <v>146</v>
      </c>
      <c r="AU825" s="144" t="s">
        <v>92</v>
      </c>
      <c r="AV825" s="11" t="s">
        <v>92</v>
      </c>
      <c r="AW825" s="11" t="s">
        <v>38</v>
      </c>
      <c r="AX825" s="11" t="s">
        <v>82</v>
      </c>
      <c r="AY825" s="144" t="s">
        <v>140</v>
      </c>
    </row>
    <row r="826" spans="2:51" s="11" customFormat="1" ht="33.75">
      <c r="B826" s="142"/>
      <c r="D826" s="143" t="s">
        <v>146</v>
      </c>
      <c r="E826" s="144" t="s">
        <v>1</v>
      </c>
      <c r="F826" s="145" t="s">
        <v>974</v>
      </c>
      <c r="H826" s="146">
        <v>-33.518999999999998</v>
      </c>
      <c r="I826" s="147"/>
      <c r="L826" s="142"/>
      <c r="M826" s="148"/>
      <c r="T826" s="149"/>
      <c r="AT826" s="144" t="s">
        <v>146</v>
      </c>
      <c r="AU826" s="144" t="s">
        <v>92</v>
      </c>
      <c r="AV826" s="11" t="s">
        <v>92</v>
      </c>
      <c r="AW826" s="11" t="s">
        <v>38</v>
      </c>
      <c r="AX826" s="11" t="s">
        <v>82</v>
      </c>
      <c r="AY826" s="144" t="s">
        <v>140</v>
      </c>
    </row>
    <row r="827" spans="2:51" s="11" customFormat="1">
      <c r="B827" s="142"/>
      <c r="D827" s="143" t="s">
        <v>146</v>
      </c>
      <c r="E827" s="144" t="s">
        <v>1</v>
      </c>
      <c r="F827" s="145" t="s">
        <v>975</v>
      </c>
      <c r="H827" s="146">
        <v>125.18</v>
      </c>
      <c r="I827" s="147"/>
      <c r="L827" s="142"/>
      <c r="M827" s="148"/>
      <c r="T827" s="149"/>
      <c r="AT827" s="144" t="s">
        <v>146</v>
      </c>
      <c r="AU827" s="144" t="s">
        <v>92</v>
      </c>
      <c r="AV827" s="11" t="s">
        <v>92</v>
      </c>
      <c r="AW827" s="11" t="s">
        <v>38</v>
      </c>
      <c r="AX827" s="11" t="s">
        <v>82</v>
      </c>
      <c r="AY827" s="144" t="s">
        <v>140</v>
      </c>
    </row>
    <row r="828" spans="2:51" s="11" customFormat="1">
      <c r="B828" s="142"/>
      <c r="D828" s="143" t="s">
        <v>146</v>
      </c>
      <c r="E828" s="144" t="s">
        <v>1</v>
      </c>
      <c r="F828" s="145" t="s">
        <v>976</v>
      </c>
      <c r="H828" s="146">
        <v>-16.733000000000001</v>
      </c>
      <c r="I828" s="147"/>
      <c r="L828" s="142"/>
      <c r="M828" s="148"/>
      <c r="T828" s="149"/>
      <c r="AT828" s="144" t="s">
        <v>146</v>
      </c>
      <c r="AU828" s="144" t="s">
        <v>92</v>
      </c>
      <c r="AV828" s="11" t="s">
        <v>92</v>
      </c>
      <c r="AW828" s="11" t="s">
        <v>38</v>
      </c>
      <c r="AX828" s="11" t="s">
        <v>82</v>
      </c>
      <c r="AY828" s="144" t="s">
        <v>140</v>
      </c>
    </row>
    <row r="829" spans="2:51" s="11" customFormat="1">
      <c r="B829" s="142"/>
      <c r="D829" s="143" t="s">
        <v>146</v>
      </c>
      <c r="E829" s="144" t="s">
        <v>1</v>
      </c>
      <c r="F829" s="145" t="s">
        <v>977</v>
      </c>
      <c r="H829" s="146">
        <v>319.815</v>
      </c>
      <c r="I829" s="147"/>
      <c r="L829" s="142"/>
      <c r="M829" s="148"/>
      <c r="T829" s="149"/>
      <c r="AT829" s="144" t="s">
        <v>146</v>
      </c>
      <c r="AU829" s="144" t="s">
        <v>92</v>
      </c>
      <c r="AV829" s="11" t="s">
        <v>92</v>
      </c>
      <c r="AW829" s="11" t="s">
        <v>38</v>
      </c>
      <c r="AX829" s="11" t="s">
        <v>82</v>
      </c>
      <c r="AY829" s="144" t="s">
        <v>140</v>
      </c>
    </row>
    <row r="830" spans="2:51" s="11" customFormat="1" ht="33.75">
      <c r="B830" s="142"/>
      <c r="D830" s="143" t="s">
        <v>146</v>
      </c>
      <c r="E830" s="144" t="s">
        <v>1</v>
      </c>
      <c r="F830" s="145" t="s">
        <v>978</v>
      </c>
      <c r="H830" s="146">
        <v>-57.113</v>
      </c>
      <c r="I830" s="147"/>
      <c r="L830" s="142"/>
      <c r="M830" s="148"/>
      <c r="T830" s="149"/>
      <c r="AT830" s="144" t="s">
        <v>146</v>
      </c>
      <c r="AU830" s="144" t="s">
        <v>92</v>
      </c>
      <c r="AV830" s="11" t="s">
        <v>92</v>
      </c>
      <c r="AW830" s="11" t="s">
        <v>38</v>
      </c>
      <c r="AX830" s="11" t="s">
        <v>82</v>
      </c>
      <c r="AY830" s="144" t="s">
        <v>140</v>
      </c>
    </row>
    <row r="831" spans="2:51" s="11" customFormat="1">
      <c r="B831" s="142"/>
      <c r="D831" s="143" t="s">
        <v>146</v>
      </c>
      <c r="E831" s="144" t="s">
        <v>1</v>
      </c>
      <c r="F831" s="145" t="s">
        <v>979</v>
      </c>
      <c r="H831" s="146">
        <v>385.63499999999999</v>
      </c>
      <c r="I831" s="147"/>
      <c r="L831" s="142"/>
      <c r="M831" s="148"/>
      <c r="T831" s="149"/>
      <c r="AT831" s="144" t="s">
        <v>146</v>
      </c>
      <c r="AU831" s="144" t="s">
        <v>92</v>
      </c>
      <c r="AV831" s="11" t="s">
        <v>92</v>
      </c>
      <c r="AW831" s="11" t="s">
        <v>38</v>
      </c>
      <c r="AX831" s="11" t="s">
        <v>82</v>
      </c>
      <c r="AY831" s="144" t="s">
        <v>140</v>
      </c>
    </row>
    <row r="832" spans="2:51" s="11" customFormat="1" ht="45">
      <c r="B832" s="142"/>
      <c r="D832" s="143" t="s">
        <v>146</v>
      </c>
      <c r="E832" s="144" t="s">
        <v>1</v>
      </c>
      <c r="F832" s="145" t="s">
        <v>980</v>
      </c>
      <c r="H832" s="146">
        <v>-81.760000000000005</v>
      </c>
      <c r="I832" s="147"/>
      <c r="L832" s="142"/>
      <c r="M832" s="148"/>
      <c r="T832" s="149"/>
      <c r="AT832" s="144" t="s">
        <v>146</v>
      </c>
      <c r="AU832" s="144" t="s">
        <v>92</v>
      </c>
      <c r="AV832" s="11" t="s">
        <v>92</v>
      </c>
      <c r="AW832" s="11" t="s">
        <v>38</v>
      </c>
      <c r="AX832" s="11" t="s">
        <v>82</v>
      </c>
      <c r="AY832" s="144" t="s">
        <v>140</v>
      </c>
    </row>
    <row r="833" spans="2:65" s="11" customFormat="1">
      <c r="B833" s="142"/>
      <c r="D833" s="143" t="s">
        <v>146</v>
      </c>
      <c r="E833" s="144" t="s">
        <v>1</v>
      </c>
      <c r="F833" s="145" t="s">
        <v>981</v>
      </c>
      <c r="H833" s="146">
        <v>44.765000000000001</v>
      </c>
      <c r="I833" s="147"/>
      <c r="L833" s="142"/>
      <c r="M833" s="148"/>
      <c r="T833" s="149"/>
      <c r="AT833" s="144" t="s">
        <v>146</v>
      </c>
      <c r="AU833" s="144" t="s">
        <v>92</v>
      </c>
      <c r="AV833" s="11" t="s">
        <v>92</v>
      </c>
      <c r="AW833" s="11" t="s">
        <v>38</v>
      </c>
      <c r="AX833" s="11" t="s">
        <v>82</v>
      </c>
      <c r="AY833" s="144" t="s">
        <v>140</v>
      </c>
    </row>
    <row r="834" spans="2:65" s="11" customFormat="1">
      <c r="B834" s="142"/>
      <c r="D834" s="143" t="s">
        <v>146</v>
      </c>
      <c r="E834" s="144" t="s">
        <v>1</v>
      </c>
      <c r="F834" s="145" t="s">
        <v>982</v>
      </c>
      <c r="H834" s="146">
        <v>-12.609</v>
      </c>
      <c r="I834" s="147"/>
      <c r="L834" s="142"/>
      <c r="M834" s="148"/>
      <c r="T834" s="149"/>
      <c r="AT834" s="144" t="s">
        <v>146</v>
      </c>
      <c r="AU834" s="144" t="s">
        <v>92</v>
      </c>
      <c r="AV834" s="11" t="s">
        <v>92</v>
      </c>
      <c r="AW834" s="11" t="s">
        <v>38</v>
      </c>
      <c r="AX834" s="11" t="s">
        <v>82</v>
      </c>
      <c r="AY834" s="144" t="s">
        <v>140</v>
      </c>
    </row>
    <row r="835" spans="2:65" s="11" customFormat="1">
      <c r="B835" s="142"/>
      <c r="D835" s="143" t="s">
        <v>146</v>
      </c>
      <c r="E835" s="144" t="s">
        <v>1</v>
      </c>
      <c r="F835" s="145" t="s">
        <v>983</v>
      </c>
      <c r="H835" s="146">
        <v>8.25</v>
      </c>
      <c r="I835" s="147"/>
      <c r="L835" s="142"/>
      <c r="M835" s="148"/>
      <c r="T835" s="149"/>
      <c r="AT835" s="144" t="s">
        <v>146</v>
      </c>
      <c r="AU835" s="144" t="s">
        <v>92</v>
      </c>
      <c r="AV835" s="11" t="s">
        <v>92</v>
      </c>
      <c r="AW835" s="11" t="s">
        <v>38</v>
      </c>
      <c r="AX835" s="11" t="s">
        <v>82</v>
      </c>
      <c r="AY835" s="144" t="s">
        <v>140</v>
      </c>
    </row>
    <row r="836" spans="2:65" s="13" customFormat="1">
      <c r="B836" s="160"/>
      <c r="D836" s="143" t="s">
        <v>146</v>
      </c>
      <c r="E836" s="161" t="s">
        <v>1</v>
      </c>
      <c r="F836" s="162" t="s">
        <v>286</v>
      </c>
      <c r="H836" s="163">
        <v>855.14400000000001</v>
      </c>
      <c r="I836" s="164"/>
      <c r="L836" s="160"/>
      <c r="M836" s="165"/>
      <c r="T836" s="166"/>
      <c r="AT836" s="161" t="s">
        <v>146</v>
      </c>
      <c r="AU836" s="161" t="s">
        <v>92</v>
      </c>
      <c r="AV836" s="13" t="s">
        <v>151</v>
      </c>
      <c r="AW836" s="13" t="s">
        <v>38</v>
      </c>
      <c r="AX836" s="13" t="s">
        <v>82</v>
      </c>
      <c r="AY836" s="161" t="s">
        <v>140</v>
      </c>
    </row>
    <row r="837" spans="2:65" s="12" customFormat="1">
      <c r="B837" s="153"/>
      <c r="D837" s="143" t="s">
        <v>146</v>
      </c>
      <c r="E837" s="154" t="s">
        <v>1</v>
      </c>
      <c r="F837" s="155" t="s">
        <v>984</v>
      </c>
      <c r="H837" s="154" t="s">
        <v>1</v>
      </c>
      <c r="I837" s="156"/>
      <c r="L837" s="153"/>
      <c r="M837" s="157"/>
      <c r="T837" s="158"/>
      <c r="AT837" s="154" t="s">
        <v>146</v>
      </c>
      <c r="AU837" s="154" t="s">
        <v>92</v>
      </c>
      <c r="AV837" s="12" t="s">
        <v>90</v>
      </c>
      <c r="AW837" s="12" t="s">
        <v>38</v>
      </c>
      <c r="AX837" s="12" t="s">
        <v>82</v>
      </c>
      <c r="AY837" s="154" t="s">
        <v>140</v>
      </c>
    </row>
    <row r="838" spans="2:65" s="11" customFormat="1">
      <c r="B838" s="142"/>
      <c r="D838" s="143" t="s">
        <v>146</v>
      </c>
      <c r="E838" s="144" t="s">
        <v>1</v>
      </c>
      <c r="F838" s="145" t="s">
        <v>985</v>
      </c>
      <c r="H838" s="146">
        <v>71.968999999999994</v>
      </c>
      <c r="I838" s="147"/>
      <c r="L838" s="142"/>
      <c r="M838" s="148"/>
      <c r="T838" s="149"/>
      <c r="AT838" s="144" t="s">
        <v>146</v>
      </c>
      <c r="AU838" s="144" t="s">
        <v>92</v>
      </c>
      <c r="AV838" s="11" t="s">
        <v>92</v>
      </c>
      <c r="AW838" s="11" t="s">
        <v>38</v>
      </c>
      <c r="AX838" s="11" t="s">
        <v>82</v>
      </c>
      <c r="AY838" s="144" t="s">
        <v>140</v>
      </c>
    </row>
    <row r="839" spans="2:65" s="13" customFormat="1">
      <c r="B839" s="160"/>
      <c r="D839" s="143" t="s">
        <v>146</v>
      </c>
      <c r="E839" s="161" t="s">
        <v>1</v>
      </c>
      <c r="F839" s="162" t="s">
        <v>286</v>
      </c>
      <c r="H839" s="163">
        <v>71.968999999999994</v>
      </c>
      <c r="I839" s="164"/>
      <c r="L839" s="160"/>
      <c r="M839" s="165"/>
      <c r="T839" s="166"/>
      <c r="AT839" s="161" t="s">
        <v>146</v>
      </c>
      <c r="AU839" s="161" t="s">
        <v>92</v>
      </c>
      <c r="AV839" s="13" t="s">
        <v>151</v>
      </c>
      <c r="AW839" s="13" t="s">
        <v>38</v>
      </c>
      <c r="AX839" s="13" t="s">
        <v>82</v>
      </c>
      <c r="AY839" s="161" t="s">
        <v>140</v>
      </c>
    </row>
    <row r="840" spans="2:65" s="12" customFormat="1">
      <c r="B840" s="153"/>
      <c r="D840" s="143" t="s">
        <v>146</v>
      </c>
      <c r="E840" s="154" t="s">
        <v>1</v>
      </c>
      <c r="F840" s="155" t="s">
        <v>986</v>
      </c>
      <c r="H840" s="154" t="s">
        <v>1</v>
      </c>
      <c r="I840" s="156"/>
      <c r="L840" s="153"/>
      <c r="M840" s="157"/>
      <c r="T840" s="158"/>
      <c r="AT840" s="154" t="s">
        <v>146</v>
      </c>
      <c r="AU840" s="154" t="s">
        <v>92</v>
      </c>
      <c r="AV840" s="12" t="s">
        <v>90</v>
      </c>
      <c r="AW840" s="12" t="s">
        <v>38</v>
      </c>
      <c r="AX840" s="12" t="s">
        <v>82</v>
      </c>
      <c r="AY840" s="154" t="s">
        <v>140</v>
      </c>
    </row>
    <row r="841" spans="2:65" s="11" customFormat="1" ht="22.5">
      <c r="B841" s="142"/>
      <c r="D841" s="143" t="s">
        <v>146</v>
      </c>
      <c r="E841" s="144" t="s">
        <v>1</v>
      </c>
      <c r="F841" s="145" t="s">
        <v>987</v>
      </c>
      <c r="H841" s="146">
        <v>27.963000000000001</v>
      </c>
      <c r="I841" s="147"/>
      <c r="L841" s="142"/>
      <c r="M841" s="148"/>
      <c r="T841" s="149"/>
      <c r="AT841" s="144" t="s">
        <v>146</v>
      </c>
      <c r="AU841" s="144" t="s">
        <v>92</v>
      </c>
      <c r="AV841" s="11" t="s">
        <v>92</v>
      </c>
      <c r="AW841" s="11" t="s">
        <v>38</v>
      </c>
      <c r="AX841" s="11" t="s">
        <v>82</v>
      </c>
      <c r="AY841" s="144" t="s">
        <v>140</v>
      </c>
    </row>
    <row r="842" spans="2:65" s="13" customFormat="1">
      <c r="B842" s="160"/>
      <c r="D842" s="143" t="s">
        <v>146</v>
      </c>
      <c r="E842" s="161" t="s">
        <v>1</v>
      </c>
      <c r="F842" s="162" t="s">
        <v>286</v>
      </c>
      <c r="H842" s="163">
        <v>27.963000000000001</v>
      </c>
      <c r="I842" s="164"/>
      <c r="L842" s="160"/>
      <c r="M842" s="165"/>
      <c r="T842" s="166"/>
      <c r="AT842" s="161" t="s">
        <v>146</v>
      </c>
      <c r="AU842" s="161" t="s">
        <v>92</v>
      </c>
      <c r="AV842" s="13" t="s">
        <v>151</v>
      </c>
      <c r="AW842" s="13" t="s">
        <v>38</v>
      </c>
      <c r="AX842" s="13" t="s">
        <v>82</v>
      </c>
      <c r="AY842" s="161" t="s">
        <v>140</v>
      </c>
    </row>
    <row r="843" spans="2:65" s="14" customFormat="1">
      <c r="B843" s="167"/>
      <c r="D843" s="143" t="s">
        <v>146</v>
      </c>
      <c r="E843" s="168" t="s">
        <v>1</v>
      </c>
      <c r="F843" s="169" t="s">
        <v>287</v>
      </c>
      <c r="H843" s="170">
        <v>2162.8190000000004</v>
      </c>
      <c r="I843" s="171"/>
      <c r="L843" s="167"/>
      <c r="M843" s="172"/>
      <c r="T843" s="173"/>
      <c r="AT843" s="168" t="s">
        <v>146</v>
      </c>
      <c r="AU843" s="168" t="s">
        <v>92</v>
      </c>
      <c r="AV843" s="14" t="s">
        <v>145</v>
      </c>
      <c r="AW843" s="14" t="s">
        <v>38</v>
      </c>
      <c r="AX843" s="14" t="s">
        <v>90</v>
      </c>
      <c r="AY843" s="168" t="s">
        <v>140</v>
      </c>
    </row>
    <row r="844" spans="2:65" s="1" customFormat="1" ht="24.2" customHeight="1">
      <c r="B844" s="33"/>
      <c r="C844" s="128" t="s">
        <v>394</v>
      </c>
      <c r="D844" s="128" t="s">
        <v>141</v>
      </c>
      <c r="E844" s="129" t="s">
        <v>1042</v>
      </c>
      <c r="F844" s="130" t="s">
        <v>1043</v>
      </c>
      <c r="G844" s="131" t="s">
        <v>144</v>
      </c>
      <c r="H844" s="132">
        <v>2162.819</v>
      </c>
      <c r="I844" s="133"/>
      <c r="J844" s="134">
        <f>ROUND(I844*H844,2)</f>
        <v>0</v>
      </c>
      <c r="K844" s="135"/>
      <c r="L844" s="33"/>
      <c r="M844" s="136" t="s">
        <v>1</v>
      </c>
      <c r="N844" s="137" t="s">
        <v>47</v>
      </c>
      <c r="P844" s="138">
        <f>O844*H844</f>
        <v>0</v>
      </c>
      <c r="Q844" s="138">
        <v>2.4E-2</v>
      </c>
      <c r="R844" s="138">
        <f>Q844*H844</f>
        <v>51.907656000000003</v>
      </c>
      <c r="S844" s="138">
        <v>2.4E-2</v>
      </c>
      <c r="T844" s="139">
        <f>S844*H844</f>
        <v>51.907656000000003</v>
      </c>
      <c r="AR844" s="140" t="s">
        <v>145</v>
      </c>
      <c r="AT844" s="140" t="s">
        <v>141</v>
      </c>
      <c r="AU844" s="140" t="s">
        <v>92</v>
      </c>
      <c r="AY844" s="17" t="s">
        <v>140</v>
      </c>
      <c r="BE844" s="141">
        <f>IF(N844="základní",J844,0)</f>
        <v>0</v>
      </c>
      <c r="BF844" s="141">
        <f>IF(N844="snížená",J844,0)</f>
        <v>0</v>
      </c>
      <c r="BG844" s="141">
        <f>IF(N844="zákl. přenesená",J844,0)</f>
        <v>0</v>
      </c>
      <c r="BH844" s="141">
        <f>IF(N844="sníž. přenesená",J844,0)</f>
        <v>0</v>
      </c>
      <c r="BI844" s="141">
        <f>IF(N844="nulová",J844,0)</f>
        <v>0</v>
      </c>
      <c r="BJ844" s="17" t="s">
        <v>90</v>
      </c>
      <c r="BK844" s="141">
        <f>ROUND(I844*H844,2)</f>
        <v>0</v>
      </c>
      <c r="BL844" s="17" t="s">
        <v>145</v>
      </c>
      <c r="BM844" s="140" t="s">
        <v>1044</v>
      </c>
    </row>
    <row r="845" spans="2:65" s="1" customFormat="1" ht="19.5">
      <c r="B845" s="33"/>
      <c r="D845" s="143" t="s">
        <v>179</v>
      </c>
      <c r="F845" s="150" t="s">
        <v>1045</v>
      </c>
      <c r="I845" s="151"/>
      <c r="L845" s="33"/>
      <c r="M845" s="152"/>
      <c r="T845" s="57"/>
      <c r="AT845" s="17" t="s">
        <v>179</v>
      </c>
      <c r="AU845" s="17" t="s">
        <v>92</v>
      </c>
    </row>
    <row r="846" spans="2:65" s="12" customFormat="1">
      <c r="B846" s="153"/>
      <c r="D846" s="143" t="s">
        <v>146</v>
      </c>
      <c r="E846" s="154" t="s">
        <v>1</v>
      </c>
      <c r="F846" s="155" t="s">
        <v>950</v>
      </c>
      <c r="H846" s="154" t="s">
        <v>1</v>
      </c>
      <c r="I846" s="156"/>
      <c r="L846" s="153"/>
      <c r="M846" s="157"/>
      <c r="T846" s="158"/>
      <c r="AT846" s="154" t="s">
        <v>146</v>
      </c>
      <c r="AU846" s="154" t="s">
        <v>92</v>
      </c>
      <c r="AV846" s="12" t="s">
        <v>90</v>
      </c>
      <c r="AW846" s="12" t="s">
        <v>38</v>
      </c>
      <c r="AX846" s="12" t="s">
        <v>82</v>
      </c>
      <c r="AY846" s="154" t="s">
        <v>140</v>
      </c>
    </row>
    <row r="847" spans="2:65" s="11" customFormat="1" ht="33.75">
      <c r="B847" s="142"/>
      <c r="D847" s="143" t="s">
        <v>146</v>
      </c>
      <c r="E847" s="144" t="s">
        <v>1</v>
      </c>
      <c r="F847" s="145" t="s">
        <v>951</v>
      </c>
      <c r="H847" s="146">
        <v>71.305000000000007</v>
      </c>
      <c r="I847" s="147"/>
      <c r="L847" s="142"/>
      <c r="M847" s="148"/>
      <c r="T847" s="149"/>
      <c r="AT847" s="144" t="s">
        <v>146</v>
      </c>
      <c r="AU847" s="144" t="s">
        <v>92</v>
      </c>
      <c r="AV847" s="11" t="s">
        <v>92</v>
      </c>
      <c r="AW847" s="11" t="s">
        <v>38</v>
      </c>
      <c r="AX847" s="11" t="s">
        <v>82</v>
      </c>
      <c r="AY847" s="144" t="s">
        <v>140</v>
      </c>
    </row>
    <row r="848" spans="2:65" s="11" customFormat="1" ht="33.75">
      <c r="B848" s="142"/>
      <c r="D848" s="143" t="s">
        <v>146</v>
      </c>
      <c r="E848" s="144" t="s">
        <v>1</v>
      </c>
      <c r="F848" s="145" t="s">
        <v>952</v>
      </c>
      <c r="H848" s="146">
        <v>66.185000000000002</v>
      </c>
      <c r="I848" s="147"/>
      <c r="L848" s="142"/>
      <c r="M848" s="148"/>
      <c r="T848" s="149"/>
      <c r="AT848" s="144" t="s">
        <v>146</v>
      </c>
      <c r="AU848" s="144" t="s">
        <v>92</v>
      </c>
      <c r="AV848" s="11" t="s">
        <v>92</v>
      </c>
      <c r="AW848" s="11" t="s">
        <v>38</v>
      </c>
      <c r="AX848" s="11" t="s">
        <v>82</v>
      </c>
      <c r="AY848" s="144" t="s">
        <v>140</v>
      </c>
    </row>
    <row r="849" spans="2:51" s="11" customFormat="1" ht="22.5">
      <c r="B849" s="142"/>
      <c r="D849" s="143" t="s">
        <v>146</v>
      </c>
      <c r="E849" s="144" t="s">
        <v>1</v>
      </c>
      <c r="F849" s="145" t="s">
        <v>953</v>
      </c>
      <c r="H849" s="146">
        <v>11.3</v>
      </c>
      <c r="I849" s="147"/>
      <c r="L849" s="142"/>
      <c r="M849" s="148"/>
      <c r="T849" s="149"/>
      <c r="AT849" s="144" t="s">
        <v>146</v>
      </c>
      <c r="AU849" s="144" t="s">
        <v>92</v>
      </c>
      <c r="AV849" s="11" t="s">
        <v>92</v>
      </c>
      <c r="AW849" s="11" t="s">
        <v>38</v>
      </c>
      <c r="AX849" s="11" t="s">
        <v>82</v>
      </c>
      <c r="AY849" s="144" t="s">
        <v>140</v>
      </c>
    </row>
    <row r="850" spans="2:51" s="13" customFormat="1">
      <c r="B850" s="160"/>
      <c r="D850" s="143" t="s">
        <v>146</v>
      </c>
      <c r="E850" s="161" t="s">
        <v>1</v>
      </c>
      <c r="F850" s="162" t="s">
        <v>286</v>
      </c>
      <c r="H850" s="163">
        <v>148.79000000000002</v>
      </c>
      <c r="I850" s="164"/>
      <c r="L850" s="160"/>
      <c r="M850" s="165"/>
      <c r="T850" s="166"/>
      <c r="AT850" s="161" t="s">
        <v>146</v>
      </c>
      <c r="AU850" s="161" t="s">
        <v>92</v>
      </c>
      <c r="AV850" s="13" t="s">
        <v>151</v>
      </c>
      <c r="AW850" s="13" t="s">
        <v>38</v>
      </c>
      <c r="AX850" s="13" t="s">
        <v>82</v>
      </c>
      <c r="AY850" s="161" t="s">
        <v>140</v>
      </c>
    </row>
    <row r="851" spans="2:51" s="12" customFormat="1" ht="22.5">
      <c r="B851" s="153"/>
      <c r="D851" s="143" t="s">
        <v>146</v>
      </c>
      <c r="E851" s="154" t="s">
        <v>1</v>
      </c>
      <c r="F851" s="155" t="s">
        <v>1046</v>
      </c>
      <c r="H851" s="154" t="s">
        <v>1</v>
      </c>
      <c r="I851" s="156"/>
      <c r="L851" s="153"/>
      <c r="M851" s="157"/>
      <c r="T851" s="158"/>
      <c r="AT851" s="154" t="s">
        <v>146</v>
      </c>
      <c r="AU851" s="154" t="s">
        <v>92</v>
      </c>
      <c r="AV851" s="12" t="s">
        <v>90</v>
      </c>
      <c r="AW851" s="12" t="s">
        <v>38</v>
      </c>
      <c r="AX851" s="12" t="s">
        <v>82</v>
      </c>
      <c r="AY851" s="154" t="s">
        <v>140</v>
      </c>
    </row>
    <row r="852" spans="2:51" s="12" customFormat="1">
      <c r="B852" s="153"/>
      <c r="D852" s="143" t="s">
        <v>146</v>
      </c>
      <c r="E852" s="154" t="s">
        <v>1</v>
      </c>
      <c r="F852" s="155" t="s">
        <v>955</v>
      </c>
      <c r="H852" s="154" t="s">
        <v>1</v>
      </c>
      <c r="I852" s="156"/>
      <c r="L852" s="153"/>
      <c r="M852" s="157"/>
      <c r="T852" s="158"/>
      <c r="AT852" s="154" t="s">
        <v>146</v>
      </c>
      <c r="AU852" s="154" t="s">
        <v>92</v>
      </c>
      <c r="AV852" s="12" t="s">
        <v>90</v>
      </c>
      <c r="AW852" s="12" t="s">
        <v>38</v>
      </c>
      <c r="AX852" s="12" t="s">
        <v>82</v>
      </c>
      <c r="AY852" s="154" t="s">
        <v>140</v>
      </c>
    </row>
    <row r="853" spans="2:51" s="11" customFormat="1" ht="22.5">
      <c r="B853" s="142"/>
      <c r="D853" s="143" t="s">
        <v>146</v>
      </c>
      <c r="E853" s="144" t="s">
        <v>1</v>
      </c>
      <c r="F853" s="145" t="s">
        <v>956</v>
      </c>
      <c r="H853" s="146">
        <v>474.47</v>
      </c>
      <c r="I853" s="147"/>
      <c r="L853" s="142"/>
      <c r="M853" s="148"/>
      <c r="T853" s="149"/>
      <c r="AT853" s="144" t="s">
        <v>146</v>
      </c>
      <c r="AU853" s="144" t="s">
        <v>92</v>
      </c>
      <c r="AV853" s="11" t="s">
        <v>92</v>
      </c>
      <c r="AW853" s="11" t="s">
        <v>38</v>
      </c>
      <c r="AX853" s="11" t="s">
        <v>82</v>
      </c>
      <c r="AY853" s="144" t="s">
        <v>140</v>
      </c>
    </row>
    <row r="854" spans="2:51" s="12" customFormat="1">
      <c r="B854" s="153"/>
      <c r="D854" s="143" t="s">
        <v>146</v>
      </c>
      <c r="E854" s="154" t="s">
        <v>1</v>
      </c>
      <c r="F854" s="155" t="s">
        <v>957</v>
      </c>
      <c r="H854" s="154" t="s">
        <v>1</v>
      </c>
      <c r="I854" s="156"/>
      <c r="L854" s="153"/>
      <c r="M854" s="157"/>
      <c r="T854" s="158"/>
      <c r="AT854" s="154" t="s">
        <v>146</v>
      </c>
      <c r="AU854" s="154" t="s">
        <v>92</v>
      </c>
      <c r="AV854" s="12" t="s">
        <v>90</v>
      </c>
      <c r="AW854" s="12" t="s">
        <v>38</v>
      </c>
      <c r="AX854" s="12" t="s">
        <v>82</v>
      </c>
      <c r="AY854" s="154" t="s">
        <v>140</v>
      </c>
    </row>
    <row r="855" spans="2:51" s="11" customFormat="1" ht="22.5">
      <c r="B855" s="142"/>
      <c r="D855" s="143" t="s">
        <v>146</v>
      </c>
      <c r="E855" s="144" t="s">
        <v>1</v>
      </c>
      <c r="F855" s="145" t="s">
        <v>958</v>
      </c>
      <c r="H855" s="146">
        <v>-12.462999999999999</v>
      </c>
      <c r="I855" s="147"/>
      <c r="L855" s="142"/>
      <c r="M855" s="148"/>
      <c r="T855" s="149"/>
      <c r="AT855" s="144" t="s">
        <v>146</v>
      </c>
      <c r="AU855" s="144" t="s">
        <v>92</v>
      </c>
      <c r="AV855" s="11" t="s">
        <v>92</v>
      </c>
      <c r="AW855" s="11" t="s">
        <v>38</v>
      </c>
      <c r="AX855" s="11" t="s">
        <v>82</v>
      </c>
      <c r="AY855" s="144" t="s">
        <v>140</v>
      </c>
    </row>
    <row r="856" spans="2:51" s="11" customFormat="1" ht="33.75">
      <c r="B856" s="142"/>
      <c r="D856" s="143" t="s">
        <v>146</v>
      </c>
      <c r="E856" s="144" t="s">
        <v>1</v>
      </c>
      <c r="F856" s="145" t="s">
        <v>959</v>
      </c>
      <c r="H856" s="146">
        <v>-39.880000000000003</v>
      </c>
      <c r="I856" s="147"/>
      <c r="L856" s="142"/>
      <c r="M856" s="148"/>
      <c r="T856" s="149"/>
      <c r="AT856" s="144" t="s">
        <v>146</v>
      </c>
      <c r="AU856" s="144" t="s">
        <v>92</v>
      </c>
      <c r="AV856" s="11" t="s">
        <v>92</v>
      </c>
      <c r="AW856" s="11" t="s">
        <v>38</v>
      </c>
      <c r="AX856" s="11" t="s">
        <v>82</v>
      </c>
      <c r="AY856" s="144" t="s">
        <v>140</v>
      </c>
    </row>
    <row r="857" spans="2:51" s="13" customFormat="1">
      <c r="B857" s="160"/>
      <c r="D857" s="143" t="s">
        <v>146</v>
      </c>
      <c r="E857" s="161" t="s">
        <v>1</v>
      </c>
      <c r="F857" s="162" t="s">
        <v>286</v>
      </c>
      <c r="H857" s="163">
        <v>422.12700000000001</v>
      </c>
      <c r="I857" s="164"/>
      <c r="L857" s="160"/>
      <c r="M857" s="165"/>
      <c r="T857" s="166"/>
      <c r="AT857" s="161" t="s">
        <v>146</v>
      </c>
      <c r="AU857" s="161" t="s">
        <v>92</v>
      </c>
      <c r="AV857" s="13" t="s">
        <v>151</v>
      </c>
      <c r="AW857" s="13" t="s">
        <v>38</v>
      </c>
      <c r="AX857" s="13" t="s">
        <v>82</v>
      </c>
      <c r="AY857" s="161" t="s">
        <v>140</v>
      </c>
    </row>
    <row r="858" spans="2:51" s="12" customFormat="1">
      <c r="B858" s="153"/>
      <c r="D858" s="143" t="s">
        <v>146</v>
      </c>
      <c r="E858" s="154" t="s">
        <v>1</v>
      </c>
      <c r="F858" s="155" t="s">
        <v>960</v>
      </c>
      <c r="H858" s="154" t="s">
        <v>1</v>
      </c>
      <c r="I858" s="156"/>
      <c r="L858" s="153"/>
      <c r="M858" s="157"/>
      <c r="T858" s="158"/>
      <c r="AT858" s="154" t="s">
        <v>146</v>
      </c>
      <c r="AU858" s="154" t="s">
        <v>92</v>
      </c>
      <c r="AV858" s="12" t="s">
        <v>90</v>
      </c>
      <c r="AW858" s="12" t="s">
        <v>38</v>
      </c>
      <c r="AX858" s="12" t="s">
        <v>82</v>
      </c>
      <c r="AY858" s="154" t="s">
        <v>140</v>
      </c>
    </row>
    <row r="859" spans="2:51" s="11" customFormat="1">
      <c r="B859" s="142"/>
      <c r="D859" s="143" t="s">
        <v>146</v>
      </c>
      <c r="E859" s="144" t="s">
        <v>1</v>
      </c>
      <c r="F859" s="145" t="s">
        <v>961</v>
      </c>
      <c r="H859" s="146">
        <v>493.87</v>
      </c>
      <c r="I859" s="147"/>
      <c r="L859" s="142"/>
      <c r="M859" s="148"/>
      <c r="T859" s="149"/>
      <c r="AT859" s="144" t="s">
        <v>146</v>
      </c>
      <c r="AU859" s="144" t="s">
        <v>92</v>
      </c>
      <c r="AV859" s="11" t="s">
        <v>92</v>
      </c>
      <c r="AW859" s="11" t="s">
        <v>38</v>
      </c>
      <c r="AX859" s="11" t="s">
        <v>82</v>
      </c>
      <c r="AY859" s="144" t="s">
        <v>140</v>
      </c>
    </row>
    <row r="860" spans="2:51" s="12" customFormat="1">
      <c r="B860" s="153"/>
      <c r="D860" s="143" t="s">
        <v>146</v>
      </c>
      <c r="E860" s="154" t="s">
        <v>1</v>
      </c>
      <c r="F860" s="155" t="s">
        <v>957</v>
      </c>
      <c r="H860" s="154" t="s">
        <v>1</v>
      </c>
      <c r="I860" s="156"/>
      <c r="L860" s="153"/>
      <c r="M860" s="157"/>
      <c r="T860" s="158"/>
      <c r="AT860" s="154" t="s">
        <v>146</v>
      </c>
      <c r="AU860" s="154" t="s">
        <v>92</v>
      </c>
      <c r="AV860" s="12" t="s">
        <v>90</v>
      </c>
      <c r="AW860" s="12" t="s">
        <v>38</v>
      </c>
      <c r="AX860" s="12" t="s">
        <v>82</v>
      </c>
      <c r="AY860" s="154" t="s">
        <v>140</v>
      </c>
    </row>
    <row r="861" spans="2:51" s="11" customFormat="1">
      <c r="B861" s="142"/>
      <c r="D861" s="143" t="s">
        <v>146</v>
      </c>
      <c r="E861" s="144" t="s">
        <v>1</v>
      </c>
      <c r="F861" s="145" t="s">
        <v>962</v>
      </c>
      <c r="H861" s="146">
        <v>-3.8839999999999999</v>
      </c>
      <c r="I861" s="147"/>
      <c r="L861" s="142"/>
      <c r="M861" s="148"/>
      <c r="T861" s="149"/>
      <c r="AT861" s="144" t="s">
        <v>146</v>
      </c>
      <c r="AU861" s="144" t="s">
        <v>92</v>
      </c>
      <c r="AV861" s="11" t="s">
        <v>92</v>
      </c>
      <c r="AW861" s="11" t="s">
        <v>38</v>
      </c>
      <c r="AX861" s="11" t="s">
        <v>82</v>
      </c>
      <c r="AY861" s="144" t="s">
        <v>140</v>
      </c>
    </row>
    <row r="862" spans="2:51" s="11" customFormat="1" ht="33.75">
      <c r="B862" s="142"/>
      <c r="D862" s="143" t="s">
        <v>146</v>
      </c>
      <c r="E862" s="144" t="s">
        <v>1</v>
      </c>
      <c r="F862" s="145" t="s">
        <v>963</v>
      </c>
      <c r="H862" s="146">
        <v>-12.86</v>
      </c>
      <c r="I862" s="147"/>
      <c r="L862" s="142"/>
      <c r="M862" s="148"/>
      <c r="T862" s="149"/>
      <c r="AT862" s="144" t="s">
        <v>146</v>
      </c>
      <c r="AU862" s="144" t="s">
        <v>92</v>
      </c>
      <c r="AV862" s="11" t="s">
        <v>92</v>
      </c>
      <c r="AW862" s="11" t="s">
        <v>38</v>
      </c>
      <c r="AX862" s="11" t="s">
        <v>82</v>
      </c>
      <c r="AY862" s="144" t="s">
        <v>140</v>
      </c>
    </row>
    <row r="863" spans="2:51" s="11" customFormat="1" ht="22.5">
      <c r="B863" s="142"/>
      <c r="D863" s="143" t="s">
        <v>146</v>
      </c>
      <c r="E863" s="144" t="s">
        <v>1</v>
      </c>
      <c r="F863" s="145" t="s">
        <v>964</v>
      </c>
      <c r="H863" s="146">
        <v>-50.93</v>
      </c>
      <c r="I863" s="147"/>
      <c r="L863" s="142"/>
      <c r="M863" s="148"/>
      <c r="T863" s="149"/>
      <c r="AT863" s="144" t="s">
        <v>146</v>
      </c>
      <c r="AU863" s="144" t="s">
        <v>92</v>
      </c>
      <c r="AV863" s="11" t="s">
        <v>92</v>
      </c>
      <c r="AW863" s="11" t="s">
        <v>38</v>
      </c>
      <c r="AX863" s="11" t="s">
        <v>82</v>
      </c>
      <c r="AY863" s="144" t="s">
        <v>140</v>
      </c>
    </row>
    <row r="864" spans="2:51" s="13" customFormat="1">
      <c r="B864" s="160"/>
      <c r="D864" s="143" t="s">
        <v>146</v>
      </c>
      <c r="E864" s="161" t="s">
        <v>1</v>
      </c>
      <c r="F864" s="162" t="s">
        <v>286</v>
      </c>
      <c r="H864" s="163">
        <v>426.19599999999997</v>
      </c>
      <c r="I864" s="164"/>
      <c r="L864" s="160"/>
      <c r="M864" s="165"/>
      <c r="T864" s="166"/>
      <c r="AT864" s="161" t="s">
        <v>146</v>
      </c>
      <c r="AU864" s="161" t="s">
        <v>92</v>
      </c>
      <c r="AV864" s="13" t="s">
        <v>151</v>
      </c>
      <c r="AW864" s="13" t="s">
        <v>38</v>
      </c>
      <c r="AX864" s="13" t="s">
        <v>82</v>
      </c>
      <c r="AY864" s="161" t="s">
        <v>140</v>
      </c>
    </row>
    <row r="865" spans="2:51" s="11" customFormat="1">
      <c r="B865" s="142"/>
      <c r="D865" s="143" t="s">
        <v>146</v>
      </c>
      <c r="E865" s="144" t="s">
        <v>1</v>
      </c>
      <c r="F865" s="145" t="s">
        <v>965</v>
      </c>
      <c r="H865" s="146">
        <v>63.13</v>
      </c>
      <c r="I865" s="147"/>
      <c r="L865" s="142"/>
      <c r="M865" s="148"/>
      <c r="T865" s="149"/>
      <c r="AT865" s="144" t="s">
        <v>146</v>
      </c>
      <c r="AU865" s="144" t="s">
        <v>92</v>
      </c>
      <c r="AV865" s="11" t="s">
        <v>92</v>
      </c>
      <c r="AW865" s="11" t="s">
        <v>38</v>
      </c>
      <c r="AX865" s="11" t="s">
        <v>82</v>
      </c>
      <c r="AY865" s="144" t="s">
        <v>140</v>
      </c>
    </row>
    <row r="866" spans="2:51" s="13" customFormat="1">
      <c r="B866" s="160"/>
      <c r="D866" s="143" t="s">
        <v>146</v>
      </c>
      <c r="E866" s="161" t="s">
        <v>1</v>
      </c>
      <c r="F866" s="162" t="s">
        <v>286</v>
      </c>
      <c r="H866" s="163">
        <v>63.13</v>
      </c>
      <c r="I866" s="164"/>
      <c r="L866" s="160"/>
      <c r="M866" s="165"/>
      <c r="T866" s="166"/>
      <c r="AT866" s="161" t="s">
        <v>146</v>
      </c>
      <c r="AU866" s="161" t="s">
        <v>92</v>
      </c>
      <c r="AV866" s="13" t="s">
        <v>151</v>
      </c>
      <c r="AW866" s="13" t="s">
        <v>38</v>
      </c>
      <c r="AX866" s="13" t="s">
        <v>82</v>
      </c>
      <c r="AY866" s="161" t="s">
        <v>140</v>
      </c>
    </row>
    <row r="867" spans="2:51" s="12" customFormat="1">
      <c r="B867" s="153"/>
      <c r="D867" s="143" t="s">
        <v>146</v>
      </c>
      <c r="E867" s="154" t="s">
        <v>1</v>
      </c>
      <c r="F867" s="155" t="s">
        <v>970</v>
      </c>
      <c r="H867" s="154" t="s">
        <v>1</v>
      </c>
      <c r="I867" s="156"/>
      <c r="L867" s="153"/>
      <c r="M867" s="157"/>
      <c r="T867" s="158"/>
      <c r="AT867" s="154" t="s">
        <v>146</v>
      </c>
      <c r="AU867" s="154" t="s">
        <v>92</v>
      </c>
      <c r="AV867" s="12" t="s">
        <v>90</v>
      </c>
      <c r="AW867" s="12" t="s">
        <v>38</v>
      </c>
      <c r="AX867" s="12" t="s">
        <v>82</v>
      </c>
      <c r="AY867" s="154" t="s">
        <v>140</v>
      </c>
    </row>
    <row r="868" spans="2:51" s="11" customFormat="1">
      <c r="B868" s="142"/>
      <c r="D868" s="143" t="s">
        <v>146</v>
      </c>
      <c r="E868" s="144" t="s">
        <v>1</v>
      </c>
      <c r="F868" s="145" t="s">
        <v>971</v>
      </c>
      <c r="H868" s="146">
        <v>108.68</v>
      </c>
      <c r="I868" s="147"/>
      <c r="L868" s="142"/>
      <c r="M868" s="148"/>
      <c r="T868" s="149"/>
      <c r="AT868" s="144" t="s">
        <v>146</v>
      </c>
      <c r="AU868" s="144" t="s">
        <v>92</v>
      </c>
      <c r="AV868" s="11" t="s">
        <v>92</v>
      </c>
      <c r="AW868" s="11" t="s">
        <v>38</v>
      </c>
      <c r="AX868" s="11" t="s">
        <v>82</v>
      </c>
      <c r="AY868" s="144" t="s">
        <v>140</v>
      </c>
    </row>
    <row r="869" spans="2:51" s="13" customFormat="1">
      <c r="B869" s="160"/>
      <c r="D869" s="143" t="s">
        <v>146</v>
      </c>
      <c r="E869" s="161" t="s">
        <v>1</v>
      </c>
      <c r="F869" s="162" t="s">
        <v>286</v>
      </c>
      <c r="H869" s="163">
        <v>108.68</v>
      </c>
      <c r="I869" s="164"/>
      <c r="L869" s="160"/>
      <c r="M869" s="165"/>
      <c r="T869" s="166"/>
      <c r="AT869" s="161" t="s">
        <v>146</v>
      </c>
      <c r="AU869" s="161" t="s">
        <v>92</v>
      </c>
      <c r="AV869" s="13" t="s">
        <v>151</v>
      </c>
      <c r="AW869" s="13" t="s">
        <v>38</v>
      </c>
      <c r="AX869" s="13" t="s">
        <v>82</v>
      </c>
      <c r="AY869" s="161" t="s">
        <v>140</v>
      </c>
    </row>
    <row r="870" spans="2:51" s="12" customFormat="1">
      <c r="B870" s="153"/>
      <c r="D870" s="143" t="s">
        <v>146</v>
      </c>
      <c r="E870" s="154" t="s">
        <v>1</v>
      </c>
      <c r="F870" s="155" t="s">
        <v>924</v>
      </c>
      <c r="H870" s="154" t="s">
        <v>1</v>
      </c>
      <c r="I870" s="156"/>
      <c r="L870" s="153"/>
      <c r="M870" s="157"/>
      <c r="T870" s="158"/>
      <c r="AT870" s="154" t="s">
        <v>146</v>
      </c>
      <c r="AU870" s="154" t="s">
        <v>92</v>
      </c>
      <c r="AV870" s="12" t="s">
        <v>90</v>
      </c>
      <c r="AW870" s="12" t="s">
        <v>38</v>
      </c>
      <c r="AX870" s="12" t="s">
        <v>82</v>
      </c>
      <c r="AY870" s="154" t="s">
        <v>140</v>
      </c>
    </row>
    <row r="871" spans="2:51" s="11" customFormat="1">
      <c r="B871" s="142"/>
      <c r="D871" s="143" t="s">
        <v>146</v>
      </c>
      <c r="E871" s="144" t="s">
        <v>1</v>
      </c>
      <c r="F871" s="145" t="s">
        <v>925</v>
      </c>
      <c r="H871" s="146">
        <v>38.82</v>
      </c>
      <c r="I871" s="147"/>
      <c r="L871" s="142"/>
      <c r="M871" s="148"/>
      <c r="T871" s="149"/>
      <c r="AT871" s="144" t="s">
        <v>146</v>
      </c>
      <c r="AU871" s="144" t="s">
        <v>92</v>
      </c>
      <c r="AV871" s="11" t="s">
        <v>92</v>
      </c>
      <c r="AW871" s="11" t="s">
        <v>38</v>
      </c>
      <c r="AX871" s="11" t="s">
        <v>82</v>
      </c>
      <c r="AY871" s="144" t="s">
        <v>140</v>
      </c>
    </row>
    <row r="872" spans="2:51" s="13" customFormat="1">
      <c r="B872" s="160"/>
      <c r="D872" s="143" t="s">
        <v>146</v>
      </c>
      <c r="E872" s="161" t="s">
        <v>1</v>
      </c>
      <c r="F872" s="162" t="s">
        <v>286</v>
      </c>
      <c r="H872" s="163">
        <v>38.82</v>
      </c>
      <c r="I872" s="164"/>
      <c r="L872" s="160"/>
      <c r="M872" s="165"/>
      <c r="T872" s="166"/>
      <c r="AT872" s="161" t="s">
        <v>146</v>
      </c>
      <c r="AU872" s="161" t="s">
        <v>92</v>
      </c>
      <c r="AV872" s="13" t="s">
        <v>151</v>
      </c>
      <c r="AW872" s="13" t="s">
        <v>38</v>
      </c>
      <c r="AX872" s="13" t="s">
        <v>82</v>
      </c>
      <c r="AY872" s="161" t="s">
        <v>140</v>
      </c>
    </row>
    <row r="873" spans="2:51" s="12" customFormat="1">
      <c r="B873" s="153"/>
      <c r="D873" s="143" t="s">
        <v>146</v>
      </c>
      <c r="E873" s="154" t="s">
        <v>1</v>
      </c>
      <c r="F873" s="155" t="s">
        <v>972</v>
      </c>
      <c r="H873" s="154" t="s">
        <v>1</v>
      </c>
      <c r="I873" s="156"/>
      <c r="L873" s="153"/>
      <c r="M873" s="157"/>
      <c r="T873" s="158"/>
      <c r="AT873" s="154" t="s">
        <v>146</v>
      </c>
      <c r="AU873" s="154" t="s">
        <v>92</v>
      </c>
      <c r="AV873" s="12" t="s">
        <v>90</v>
      </c>
      <c r="AW873" s="12" t="s">
        <v>38</v>
      </c>
      <c r="AX873" s="12" t="s">
        <v>82</v>
      </c>
      <c r="AY873" s="154" t="s">
        <v>140</v>
      </c>
    </row>
    <row r="874" spans="2:51" s="11" customFormat="1" ht="22.5">
      <c r="B874" s="142"/>
      <c r="D874" s="143" t="s">
        <v>146</v>
      </c>
      <c r="E874" s="144" t="s">
        <v>1</v>
      </c>
      <c r="F874" s="145" t="s">
        <v>973</v>
      </c>
      <c r="H874" s="146">
        <v>173.233</v>
      </c>
      <c r="I874" s="147"/>
      <c r="L874" s="142"/>
      <c r="M874" s="148"/>
      <c r="T874" s="149"/>
      <c r="AT874" s="144" t="s">
        <v>146</v>
      </c>
      <c r="AU874" s="144" t="s">
        <v>92</v>
      </c>
      <c r="AV874" s="11" t="s">
        <v>92</v>
      </c>
      <c r="AW874" s="11" t="s">
        <v>38</v>
      </c>
      <c r="AX874" s="11" t="s">
        <v>82</v>
      </c>
      <c r="AY874" s="144" t="s">
        <v>140</v>
      </c>
    </row>
    <row r="875" spans="2:51" s="11" customFormat="1" ht="33.75">
      <c r="B875" s="142"/>
      <c r="D875" s="143" t="s">
        <v>146</v>
      </c>
      <c r="E875" s="144" t="s">
        <v>1</v>
      </c>
      <c r="F875" s="145" t="s">
        <v>974</v>
      </c>
      <c r="H875" s="146">
        <v>-33.518999999999998</v>
      </c>
      <c r="I875" s="147"/>
      <c r="L875" s="142"/>
      <c r="M875" s="148"/>
      <c r="T875" s="149"/>
      <c r="AT875" s="144" t="s">
        <v>146</v>
      </c>
      <c r="AU875" s="144" t="s">
        <v>92</v>
      </c>
      <c r="AV875" s="11" t="s">
        <v>92</v>
      </c>
      <c r="AW875" s="11" t="s">
        <v>38</v>
      </c>
      <c r="AX875" s="11" t="s">
        <v>82</v>
      </c>
      <c r="AY875" s="144" t="s">
        <v>140</v>
      </c>
    </row>
    <row r="876" spans="2:51" s="11" customFormat="1">
      <c r="B876" s="142"/>
      <c r="D876" s="143" t="s">
        <v>146</v>
      </c>
      <c r="E876" s="144" t="s">
        <v>1</v>
      </c>
      <c r="F876" s="145" t="s">
        <v>975</v>
      </c>
      <c r="H876" s="146">
        <v>125.18</v>
      </c>
      <c r="I876" s="147"/>
      <c r="L876" s="142"/>
      <c r="M876" s="148"/>
      <c r="T876" s="149"/>
      <c r="AT876" s="144" t="s">
        <v>146</v>
      </c>
      <c r="AU876" s="144" t="s">
        <v>92</v>
      </c>
      <c r="AV876" s="11" t="s">
        <v>92</v>
      </c>
      <c r="AW876" s="11" t="s">
        <v>38</v>
      </c>
      <c r="AX876" s="11" t="s">
        <v>82</v>
      </c>
      <c r="AY876" s="144" t="s">
        <v>140</v>
      </c>
    </row>
    <row r="877" spans="2:51" s="11" customFormat="1">
      <c r="B877" s="142"/>
      <c r="D877" s="143" t="s">
        <v>146</v>
      </c>
      <c r="E877" s="144" t="s">
        <v>1</v>
      </c>
      <c r="F877" s="145" t="s">
        <v>976</v>
      </c>
      <c r="H877" s="146">
        <v>-16.733000000000001</v>
      </c>
      <c r="I877" s="147"/>
      <c r="L877" s="142"/>
      <c r="M877" s="148"/>
      <c r="T877" s="149"/>
      <c r="AT877" s="144" t="s">
        <v>146</v>
      </c>
      <c r="AU877" s="144" t="s">
        <v>92</v>
      </c>
      <c r="AV877" s="11" t="s">
        <v>92</v>
      </c>
      <c r="AW877" s="11" t="s">
        <v>38</v>
      </c>
      <c r="AX877" s="11" t="s">
        <v>82</v>
      </c>
      <c r="AY877" s="144" t="s">
        <v>140</v>
      </c>
    </row>
    <row r="878" spans="2:51" s="11" customFormat="1">
      <c r="B878" s="142"/>
      <c r="D878" s="143" t="s">
        <v>146</v>
      </c>
      <c r="E878" s="144" t="s">
        <v>1</v>
      </c>
      <c r="F878" s="145" t="s">
        <v>977</v>
      </c>
      <c r="H878" s="146">
        <v>319.815</v>
      </c>
      <c r="I878" s="147"/>
      <c r="L878" s="142"/>
      <c r="M878" s="148"/>
      <c r="T878" s="149"/>
      <c r="AT878" s="144" t="s">
        <v>146</v>
      </c>
      <c r="AU878" s="144" t="s">
        <v>92</v>
      </c>
      <c r="AV878" s="11" t="s">
        <v>92</v>
      </c>
      <c r="AW878" s="11" t="s">
        <v>38</v>
      </c>
      <c r="AX878" s="11" t="s">
        <v>82</v>
      </c>
      <c r="AY878" s="144" t="s">
        <v>140</v>
      </c>
    </row>
    <row r="879" spans="2:51" s="11" customFormat="1" ht="33.75">
      <c r="B879" s="142"/>
      <c r="D879" s="143" t="s">
        <v>146</v>
      </c>
      <c r="E879" s="144" t="s">
        <v>1</v>
      </c>
      <c r="F879" s="145" t="s">
        <v>978</v>
      </c>
      <c r="H879" s="146">
        <v>-57.113</v>
      </c>
      <c r="I879" s="147"/>
      <c r="L879" s="142"/>
      <c r="M879" s="148"/>
      <c r="T879" s="149"/>
      <c r="AT879" s="144" t="s">
        <v>146</v>
      </c>
      <c r="AU879" s="144" t="s">
        <v>92</v>
      </c>
      <c r="AV879" s="11" t="s">
        <v>92</v>
      </c>
      <c r="AW879" s="11" t="s">
        <v>38</v>
      </c>
      <c r="AX879" s="11" t="s">
        <v>82</v>
      </c>
      <c r="AY879" s="144" t="s">
        <v>140</v>
      </c>
    </row>
    <row r="880" spans="2:51" s="11" customFormat="1">
      <c r="B880" s="142"/>
      <c r="D880" s="143" t="s">
        <v>146</v>
      </c>
      <c r="E880" s="144" t="s">
        <v>1</v>
      </c>
      <c r="F880" s="145" t="s">
        <v>979</v>
      </c>
      <c r="H880" s="146">
        <v>385.63499999999999</v>
      </c>
      <c r="I880" s="147"/>
      <c r="L880" s="142"/>
      <c r="M880" s="148"/>
      <c r="T880" s="149"/>
      <c r="AT880" s="144" t="s">
        <v>146</v>
      </c>
      <c r="AU880" s="144" t="s">
        <v>92</v>
      </c>
      <c r="AV880" s="11" t="s">
        <v>92</v>
      </c>
      <c r="AW880" s="11" t="s">
        <v>38</v>
      </c>
      <c r="AX880" s="11" t="s">
        <v>82</v>
      </c>
      <c r="AY880" s="144" t="s">
        <v>140</v>
      </c>
    </row>
    <row r="881" spans="2:65" s="11" customFormat="1" ht="45">
      <c r="B881" s="142"/>
      <c r="D881" s="143" t="s">
        <v>146</v>
      </c>
      <c r="E881" s="144" t="s">
        <v>1</v>
      </c>
      <c r="F881" s="145" t="s">
        <v>980</v>
      </c>
      <c r="H881" s="146">
        <v>-81.760000000000005</v>
      </c>
      <c r="I881" s="147"/>
      <c r="L881" s="142"/>
      <c r="M881" s="148"/>
      <c r="T881" s="149"/>
      <c r="AT881" s="144" t="s">
        <v>146</v>
      </c>
      <c r="AU881" s="144" t="s">
        <v>92</v>
      </c>
      <c r="AV881" s="11" t="s">
        <v>92</v>
      </c>
      <c r="AW881" s="11" t="s">
        <v>38</v>
      </c>
      <c r="AX881" s="11" t="s">
        <v>82</v>
      </c>
      <c r="AY881" s="144" t="s">
        <v>140</v>
      </c>
    </row>
    <row r="882" spans="2:65" s="11" customFormat="1">
      <c r="B882" s="142"/>
      <c r="D882" s="143" t="s">
        <v>146</v>
      </c>
      <c r="E882" s="144" t="s">
        <v>1</v>
      </c>
      <c r="F882" s="145" t="s">
        <v>981</v>
      </c>
      <c r="H882" s="146">
        <v>44.765000000000001</v>
      </c>
      <c r="I882" s="147"/>
      <c r="L882" s="142"/>
      <c r="M882" s="148"/>
      <c r="T882" s="149"/>
      <c r="AT882" s="144" t="s">
        <v>146</v>
      </c>
      <c r="AU882" s="144" t="s">
        <v>92</v>
      </c>
      <c r="AV882" s="11" t="s">
        <v>92</v>
      </c>
      <c r="AW882" s="11" t="s">
        <v>38</v>
      </c>
      <c r="AX882" s="11" t="s">
        <v>82</v>
      </c>
      <c r="AY882" s="144" t="s">
        <v>140</v>
      </c>
    </row>
    <row r="883" spans="2:65" s="11" customFormat="1">
      <c r="B883" s="142"/>
      <c r="D883" s="143" t="s">
        <v>146</v>
      </c>
      <c r="E883" s="144" t="s">
        <v>1</v>
      </c>
      <c r="F883" s="145" t="s">
        <v>982</v>
      </c>
      <c r="H883" s="146">
        <v>-12.609</v>
      </c>
      <c r="I883" s="147"/>
      <c r="L883" s="142"/>
      <c r="M883" s="148"/>
      <c r="T883" s="149"/>
      <c r="AT883" s="144" t="s">
        <v>146</v>
      </c>
      <c r="AU883" s="144" t="s">
        <v>92</v>
      </c>
      <c r="AV883" s="11" t="s">
        <v>92</v>
      </c>
      <c r="AW883" s="11" t="s">
        <v>38</v>
      </c>
      <c r="AX883" s="11" t="s">
        <v>82</v>
      </c>
      <c r="AY883" s="144" t="s">
        <v>140</v>
      </c>
    </row>
    <row r="884" spans="2:65" s="11" customFormat="1">
      <c r="B884" s="142"/>
      <c r="D884" s="143" t="s">
        <v>146</v>
      </c>
      <c r="E884" s="144" t="s">
        <v>1</v>
      </c>
      <c r="F884" s="145" t="s">
        <v>983</v>
      </c>
      <c r="H884" s="146">
        <v>8.25</v>
      </c>
      <c r="I884" s="147"/>
      <c r="L884" s="142"/>
      <c r="M884" s="148"/>
      <c r="T884" s="149"/>
      <c r="AT884" s="144" t="s">
        <v>146</v>
      </c>
      <c r="AU884" s="144" t="s">
        <v>92</v>
      </c>
      <c r="AV884" s="11" t="s">
        <v>92</v>
      </c>
      <c r="AW884" s="11" t="s">
        <v>38</v>
      </c>
      <c r="AX884" s="11" t="s">
        <v>82</v>
      </c>
      <c r="AY884" s="144" t="s">
        <v>140</v>
      </c>
    </row>
    <row r="885" spans="2:65" s="13" customFormat="1">
      <c r="B885" s="160"/>
      <c r="D885" s="143" t="s">
        <v>146</v>
      </c>
      <c r="E885" s="161" t="s">
        <v>1</v>
      </c>
      <c r="F885" s="162" t="s">
        <v>286</v>
      </c>
      <c r="H885" s="163">
        <v>855.14400000000001</v>
      </c>
      <c r="I885" s="164"/>
      <c r="L885" s="160"/>
      <c r="M885" s="165"/>
      <c r="T885" s="166"/>
      <c r="AT885" s="161" t="s">
        <v>146</v>
      </c>
      <c r="AU885" s="161" t="s">
        <v>92</v>
      </c>
      <c r="AV885" s="13" t="s">
        <v>151</v>
      </c>
      <c r="AW885" s="13" t="s">
        <v>38</v>
      </c>
      <c r="AX885" s="13" t="s">
        <v>82</v>
      </c>
      <c r="AY885" s="161" t="s">
        <v>140</v>
      </c>
    </row>
    <row r="886" spans="2:65" s="12" customFormat="1">
      <c r="B886" s="153"/>
      <c r="D886" s="143" t="s">
        <v>146</v>
      </c>
      <c r="E886" s="154" t="s">
        <v>1</v>
      </c>
      <c r="F886" s="155" t="s">
        <v>984</v>
      </c>
      <c r="H886" s="154" t="s">
        <v>1</v>
      </c>
      <c r="I886" s="156"/>
      <c r="L886" s="153"/>
      <c r="M886" s="157"/>
      <c r="T886" s="158"/>
      <c r="AT886" s="154" t="s">
        <v>146</v>
      </c>
      <c r="AU886" s="154" t="s">
        <v>92</v>
      </c>
      <c r="AV886" s="12" t="s">
        <v>90</v>
      </c>
      <c r="AW886" s="12" t="s">
        <v>38</v>
      </c>
      <c r="AX886" s="12" t="s">
        <v>82</v>
      </c>
      <c r="AY886" s="154" t="s">
        <v>140</v>
      </c>
    </row>
    <row r="887" spans="2:65" s="11" customFormat="1">
      <c r="B887" s="142"/>
      <c r="D887" s="143" t="s">
        <v>146</v>
      </c>
      <c r="E887" s="144" t="s">
        <v>1</v>
      </c>
      <c r="F887" s="145" t="s">
        <v>985</v>
      </c>
      <c r="H887" s="146">
        <v>71.968999999999994</v>
      </c>
      <c r="I887" s="147"/>
      <c r="L887" s="142"/>
      <c r="M887" s="148"/>
      <c r="T887" s="149"/>
      <c r="AT887" s="144" t="s">
        <v>146</v>
      </c>
      <c r="AU887" s="144" t="s">
        <v>92</v>
      </c>
      <c r="AV887" s="11" t="s">
        <v>92</v>
      </c>
      <c r="AW887" s="11" t="s">
        <v>38</v>
      </c>
      <c r="AX887" s="11" t="s">
        <v>82</v>
      </c>
      <c r="AY887" s="144" t="s">
        <v>140</v>
      </c>
    </row>
    <row r="888" spans="2:65" s="13" customFormat="1">
      <c r="B888" s="160"/>
      <c r="D888" s="143" t="s">
        <v>146</v>
      </c>
      <c r="E888" s="161" t="s">
        <v>1</v>
      </c>
      <c r="F888" s="162" t="s">
        <v>286</v>
      </c>
      <c r="H888" s="163">
        <v>71.968999999999994</v>
      </c>
      <c r="I888" s="164"/>
      <c r="L888" s="160"/>
      <c r="M888" s="165"/>
      <c r="T888" s="166"/>
      <c r="AT888" s="161" t="s">
        <v>146</v>
      </c>
      <c r="AU888" s="161" t="s">
        <v>92</v>
      </c>
      <c r="AV888" s="13" t="s">
        <v>151</v>
      </c>
      <c r="AW888" s="13" t="s">
        <v>38</v>
      </c>
      <c r="AX888" s="13" t="s">
        <v>82</v>
      </c>
      <c r="AY888" s="161" t="s">
        <v>140</v>
      </c>
    </row>
    <row r="889" spans="2:65" s="12" customFormat="1">
      <c r="B889" s="153"/>
      <c r="D889" s="143" t="s">
        <v>146</v>
      </c>
      <c r="E889" s="154" t="s">
        <v>1</v>
      </c>
      <c r="F889" s="155" t="s">
        <v>986</v>
      </c>
      <c r="H889" s="154" t="s">
        <v>1</v>
      </c>
      <c r="I889" s="156"/>
      <c r="L889" s="153"/>
      <c r="M889" s="157"/>
      <c r="T889" s="158"/>
      <c r="AT889" s="154" t="s">
        <v>146</v>
      </c>
      <c r="AU889" s="154" t="s">
        <v>92</v>
      </c>
      <c r="AV889" s="12" t="s">
        <v>90</v>
      </c>
      <c r="AW889" s="12" t="s">
        <v>38</v>
      </c>
      <c r="AX889" s="12" t="s">
        <v>82</v>
      </c>
      <c r="AY889" s="154" t="s">
        <v>140</v>
      </c>
    </row>
    <row r="890" spans="2:65" s="11" customFormat="1" ht="22.5">
      <c r="B890" s="142"/>
      <c r="D890" s="143" t="s">
        <v>146</v>
      </c>
      <c r="E890" s="144" t="s">
        <v>1</v>
      </c>
      <c r="F890" s="145" t="s">
        <v>987</v>
      </c>
      <c r="H890" s="146">
        <v>27.963000000000001</v>
      </c>
      <c r="I890" s="147"/>
      <c r="L890" s="142"/>
      <c r="M890" s="148"/>
      <c r="T890" s="149"/>
      <c r="AT890" s="144" t="s">
        <v>146</v>
      </c>
      <c r="AU890" s="144" t="s">
        <v>92</v>
      </c>
      <c r="AV890" s="11" t="s">
        <v>92</v>
      </c>
      <c r="AW890" s="11" t="s">
        <v>38</v>
      </c>
      <c r="AX890" s="11" t="s">
        <v>82</v>
      </c>
      <c r="AY890" s="144" t="s">
        <v>140</v>
      </c>
    </row>
    <row r="891" spans="2:65" s="13" customFormat="1">
      <c r="B891" s="160"/>
      <c r="D891" s="143" t="s">
        <v>146</v>
      </c>
      <c r="E891" s="161" t="s">
        <v>1</v>
      </c>
      <c r="F891" s="162" t="s">
        <v>286</v>
      </c>
      <c r="H891" s="163">
        <v>27.963000000000001</v>
      </c>
      <c r="I891" s="164"/>
      <c r="L891" s="160"/>
      <c r="M891" s="165"/>
      <c r="T891" s="166"/>
      <c r="AT891" s="161" t="s">
        <v>146</v>
      </c>
      <c r="AU891" s="161" t="s">
        <v>92</v>
      </c>
      <c r="AV891" s="13" t="s">
        <v>151</v>
      </c>
      <c r="AW891" s="13" t="s">
        <v>38</v>
      </c>
      <c r="AX891" s="13" t="s">
        <v>82</v>
      </c>
      <c r="AY891" s="161" t="s">
        <v>140</v>
      </c>
    </row>
    <row r="892" spans="2:65" s="14" customFormat="1">
      <c r="B892" s="167"/>
      <c r="D892" s="143" t="s">
        <v>146</v>
      </c>
      <c r="E892" s="168" t="s">
        <v>1</v>
      </c>
      <c r="F892" s="169" t="s">
        <v>287</v>
      </c>
      <c r="H892" s="170">
        <v>2162.8190000000004</v>
      </c>
      <c r="I892" s="171"/>
      <c r="L892" s="167"/>
      <c r="M892" s="172"/>
      <c r="T892" s="173"/>
      <c r="AT892" s="168" t="s">
        <v>146</v>
      </c>
      <c r="AU892" s="168" t="s">
        <v>92</v>
      </c>
      <c r="AV892" s="14" t="s">
        <v>145</v>
      </c>
      <c r="AW892" s="14" t="s">
        <v>38</v>
      </c>
      <c r="AX892" s="14" t="s">
        <v>90</v>
      </c>
      <c r="AY892" s="168" t="s">
        <v>140</v>
      </c>
    </row>
    <row r="893" spans="2:65" s="1" customFormat="1" ht="24.2" customHeight="1">
      <c r="B893" s="33"/>
      <c r="C893" s="128" t="s">
        <v>298</v>
      </c>
      <c r="D893" s="128" t="s">
        <v>141</v>
      </c>
      <c r="E893" s="129" t="s">
        <v>1047</v>
      </c>
      <c r="F893" s="130" t="s">
        <v>1048</v>
      </c>
      <c r="G893" s="131" t="s">
        <v>144</v>
      </c>
      <c r="H893" s="132">
        <v>18.702000000000002</v>
      </c>
      <c r="I893" s="133"/>
      <c r="J893" s="134">
        <f>ROUND(I893*H893,2)</f>
        <v>0</v>
      </c>
      <c r="K893" s="135"/>
      <c r="L893" s="33"/>
      <c r="M893" s="136" t="s">
        <v>1</v>
      </c>
      <c r="N893" s="137" t="s">
        <v>47</v>
      </c>
      <c r="P893" s="138">
        <f>O893*H893</f>
        <v>0</v>
      </c>
      <c r="Q893" s="138">
        <v>0.18</v>
      </c>
      <c r="R893" s="138">
        <f>Q893*H893</f>
        <v>3.3663600000000002</v>
      </c>
      <c r="S893" s="138">
        <v>0</v>
      </c>
      <c r="T893" s="139">
        <f>S893*H893</f>
        <v>0</v>
      </c>
      <c r="AR893" s="140" t="s">
        <v>145</v>
      </c>
      <c r="AT893" s="140" t="s">
        <v>141</v>
      </c>
      <c r="AU893" s="140" t="s">
        <v>92</v>
      </c>
      <c r="AY893" s="17" t="s">
        <v>140</v>
      </c>
      <c r="BE893" s="141">
        <f>IF(N893="základní",J893,0)</f>
        <v>0</v>
      </c>
      <c r="BF893" s="141">
        <f>IF(N893="snížená",J893,0)</f>
        <v>0</v>
      </c>
      <c r="BG893" s="141">
        <f>IF(N893="zákl. přenesená",J893,0)</f>
        <v>0</v>
      </c>
      <c r="BH893" s="141">
        <f>IF(N893="sníž. přenesená",J893,0)</f>
        <v>0</v>
      </c>
      <c r="BI893" s="141">
        <f>IF(N893="nulová",J893,0)</f>
        <v>0</v>
      </c>
      <c r="BJ893" s="17" t="s">
        <v>90</v>
      </c>
      <c r="BK893" s="141">
        <f>ROUND(I893*H893,2)</f>
        <v>0</v>
      </c>
      <c r="BL893" s="17" t="s">
        <v>145</v>
      </c>
      <c r="BM893" s="140" t="s">
        <v>1049</v>
      </c>
    </row>
    <row r="894" spans="2:65" s="11" customFormat="1">
      <c r="B894" s="142"/>
      <c r="D894" s="143" t="s">
        <v>146</v>
      </c>
      <c r="E894" s="144" t="s">
        <v>1</v>
      </c>
      <c r="F894" s="145" t="s">
        <v>1050</v>
      </c>
      <c r="H894" s="146">
        <v>18.702000000000002</v>
      </c>
      <c r="I894" s="147"/>
      <c r="L894" s="142"/>
      <c r="M894" s="148"/>
      <c r="T894" s="149"/>
      <c r="AT894" s="144" t="s">
        <v>146</v>
      </c>
      <c r="AU894" s="144" t="s">
        <v>92</v>
      </c>
      <c r="AV894" s="11" t="s">
        <v>92</v>
      </c>
      <c r="AW894" s="11" t="s">
        <v>38</v>
      </c>
      <c r="AX894" s="11" t="s">
        <v>90</v>
      </c>
      <c r="AY894" s="144" t="s">
        <v>140</v>
      </c>
    </row>
    <row r="895" spans="2:65" s="1" customFormat="1" ht="16.5" customHeight="1">
      <c r="B895" s="33"/>
      <c r="C895" s="128" t="s">
        <v>400</v>
      </c>
      <c r="D895" s="128" t="s">
        <v>141</v>
      </c>
      <c r="E895" s="129" t="s">
        <v>1051</v>
      </c>
      <c r="F895" s="130" t="s">
        <v>1052</v>
      </c>
      <c r="G895" s="131" t="s">
        <v>144</v>
      </c>
      <c r="H895" s="132">
        <v>67.337999999999994</v>
      </c>
      <c r="I895" s="133"/>
      <c r="J895" s="134">
        <f>ROUND(I895*H895,2)</f>
        <v>0</v>
      </c>
      <c r="K895" s="135"/>
      <c r="L895" s="33"/>
      <c r="M895" s="136" t="s">
        <v>1</v>
      </c>
      <c r="N895" s="137" t="s">
        <v>47</v>
      </c>
      <c r="P895" s="138">
        <f>O895*H895</f>
        <v>0</v>
      </c>
      <c r="Q895" s="138">
        <v>0</v>
      </c>
      <c r="R895" s="138">
        <f>Q895*H895</f>
        <v>0</v>
      </c>
      <c r="S895" s="138">
        <v>0</v>
      </c>
      <c r="T895" s="139">
        <f>S895*H895</f>
        <v>0</v>
      </c>
      <c r="AR895" s="140" t="s">
        <v>173</v>
      </c>
      <c r="AT895" s="140" t="s">
        <v>141</v>
      </c>
      <c r="AU895" s="140" t="s">
        <v>92</v>
      </c>
      <c r="AY895" s="17" t="s">
        <v>140</v>
      </c>
      <c r="BE895" s="141">
        <f>IF(N895="základní",J895,0)</f>
        <v>0</v>
      </c>
      <c r="BF895" s="141">
        <f>IF(N895="snížená",J895,0)</f>
        <v>0</v>
      </c>
      <c r="BG895" s="141">
        <f>IF(N895="zákl. přenesená",J895,0)</f>
        <v>0</v>
      </c>
      <c r="BH895" s="141">
        <f>IF(N895="sníž. přenesená",J895,0)</f>
        <v>0</v>
      </c>
      <c r="BI895" s="141">
        <f>IF(N895="nulová",J895,0)</f>
        <v>0</v>
      </c>
      <c r="BJ895" s="17" t="s">
        <v>90</v>
      </c>
      <c r="BK895" s="141">
        <f>ROUND(I895*H895,2)</f>
        <v>0</v>
      </c>
      <c r="BL895" s="17" t="s">
        <v>173</v>
      </c>
      <c r="BM895" s="140" t="s">
        <v>1053</v>
      </c>
    </row>
    <row r="896" spans="2:65" s="11" customFormat="1">
      <c r="B896" s="142"/>
      <c r="D896" s="143" t="s">
        <v>146</v>
      </c>
      <c r="E896" s="144" t="s">
        <v>1</v>
      </c>
      <c r="F896" s="145" t="s">
        <v>766</v>
      </c>
      <c r="H896" s="146">
        <v>67.337999999999994</v>
      </c>
      <c r="I896" s="147"/>
      <c r="L896" s="142"/>
      <c r="M896" s="148"/>
      <c r="T896" s="149"/>
      <c r="AT896" s="144" t="s">
        <v>146</v>
      </c>
      <c r="AU896" s="144" t="s">
        <v>92</v>
      </c>
      <c r="AV896" s="11" t="s">
        <v>92</v>
      </c>
      <c r="AW896" s="11" t="s">
        <v>38</v>
      </c>
      <c r="AX896" s="11" t="s">
        <v>90</v>
      </c>
      <c r="AY896" s="144" t="s">
        <v>140</v>
      </c>
    </row>
    <row r="897" spans="2:65" s="1" customFormat="1" ht="24.2" customHeight="1">
      <c r="B897" s="33"/>
      <c r="C897" s="128" t="s">
        <v>302</v>
      </c>
      <c r="D897" s="128" t="s">
        <v>141</v>
      </c>
      <c r="E897" s="129" t="s">
        <v>1054</v>
      </c>
      <c r="F897" s="130" t="s">
        <v>1055</v>
      </c>
      <c r="G897" s="131" t="s">
        <v>144</v>
      </c>
      <c r="H897" s="132">
        <v>12.074999999999999</v>
      </c>
      <c r="I897" s="133"/>
      <c r="J897" s="134">
        <f>ROUND(I897*H897,2)</f>
        <v>0</v>
      </c>
      <c r="K897" s="135"/>
      <c r="L897" s="33"/>
      <c r="M897" s="136" t="s">
        <v>1</v>
      </c>
      <c r="N897" s="137" t="s">
        <v>47</v>
      </c>
      <c r="P897" s="138">
        <f>O897*H897</f>
        <v>0</v>
      </c>
      <c r="Q897" s="138">
        <v>0.20893</v>
      </c>
      <c r="R897" s="138">
        <f>Q897*H897</f>
        <v>2.5228297500000001</v>
      </c>
      <c r="S897" s="138">
        <v>0</v>
      </c>
      <c r="T897" s="139">
        <f>S897*H897</f>
        <v>0</v>
      </c>
      <c r="AR897" s="140" t="s">
        <v>145</v>
      </c>
      <c r="AT897" s="140" t="s">
        <v>141</v>
      </c>
      <c r="AU897" s="140" t="s">
        <v>92</v>
      </c>
      <c r="AY897" s="17" t="s">
        <v>140</v>
      </c>
      <c r="BE897" s="141">
        <f>IF(N897="základní",J897,0)</f>
        <v>0</v>
      </c>
      <c r="BF897" s="141">
        <f>IF(N897="snížená",J897,0)</f>
        <v>0</v>
      </c>
      <c r="BG897" s="141">
        <f>IF(N897="zákl. přenesená",J897,0)</f>
        <v>0</v>
      </c>
      <c r="BH897" s="141">
        <f>IF(N897="sníž. přenesená",J897,0)</f>
        <v>0</v>
      </c>
      <c r="BI897" s="141">
        <f>IF(N897="nulová",J897,0)</f>
        <v>0</v>
      </c>
      <c r="BJ897" s="17" t="s">
        <v>90</v>
      </c>
      <c r="BK897" s="141">
        <f>ROUND(I897*H897,2)</f>
        <v>0</v>
      </c>
      <c r="BL897" s="17" t="s">
        <v>145</v>
      </c>
      <c r="BM897" s="140" t="s">
        <v>1056</v>
      </c>
    </row>
    <row r="898" spans="2:65" s="11" customFormat="1">
      <c r="B898" s="142"/>
      <c r="D898" s="143" t="s">
        <v>146</v>
      </c>
      <c r="E898" s="144" t="s">
        <v>1</v>
      </c>
      <c r="F898" s="145" t="s">
        <v>680</v>
      </c>
      <c r="H898" s="146">
        <v>12.074999999999999</v>
      </c>
      <c r="I898" s="147"/>
      <c r="L898" s="142"/>
      <c r="M898" s="148"/>
      <c r="T898" s="149"/>
      <c r="AT898" s="144" t="s">
        <v>146</v>
      </c>
      <c r="AU898" s="144" t="s">
        <v>92</v>
      </c>
      <c r="AV898" s="11" t="s">
        <v>92</v>
      </c>
      <c r="AW898" s="11" t="s">
        <v>38</v>
      </c>
      <c r="AX898" s="11" t="s">
        <v>90</v>
      </c>
      <c r="AY898" s="144" t="s">
        <v>140</v>
      </c>
    </row>
    <row r="899" spans="2:65" s="1" customFormat="1" ht="24.2" customHeight="1">
      <c r="B899" s="33"/>
      <c r="C899" s="128" t="s">
        <v>407</v>
      </c>
      <c r="D899" s="128" t="s">
        <v>141</v>
      </c>
      <c r="E899" s="129" t="s">
        <v>1057</v>
      </c>
      <c r="F899" s="130" t="s">
        <v>1058</v>
      </c>
      <c r="G899" s="131" t="s">
        <v>150</v>
      </c>
      <c r="H899" s="132">
        <v>25.15</v>
      </c>
      <c r="I899" s="133"/>
      <c r="J899" s="134">
        <f>ROUND(I899*H899,2)</f>
        <v>0</v>
      </c>
      <c r="K899" s="135"/>
      <c r="L899" s="33"/>
      <c r="M899" s="136" t="s">
        <v>1</v>
      </c>
      <c r="N899" s="137" t="s">
        <v>47</v>
      </c>
      <c r="P899" s="138">
        <f>O899*H899</f>
        <v>0</v>
      </c>
      <c r="Q899" s="138">
        <v>0.19663</v>
      </c>
      <c r="R899" s="138">
        <f>Q899*H899</f>
        <v>4.9452444999999994</v>
      </c>
      <c r="S899" s="138">
        <v>0</v>
      </c>
      <c r="T899" s="139">
        <f>S899*H899</f>
        <v>0</v>
      </c>
      <c r="AR899" s="140" t="s">
        <v>145</v>
      </c>
      <c r="AT899" s="140" t="s">
        <v>141</v>
      </c>
      <c r="AU899" s="140" t="s">
        <v>92</v>
      </c>
      <c r="AY899" s="17" t="s">
        <v>140</v>
      </c>
      <c r="BE899" s="141">
        <f>IF(N899="základní",J899,0)</f>
        <v>0</v>
      </c>
      <c r="BF899" s="141">
        <f>IF(N899="snížená",J899,0)</f>
        <v>0</v>
      </c>
      <c r="BG899" s="141">
        <f>IF(N899="zákl. přenesená",J899,0)</f>
        <v>0</v>
      </c>
      <c r="BH899" s="141">
        <f>IF(N899="sníž. přenesená",J899,0)</f>
        <v>0</v>
      </c>
      <c r="BI899" s="141">
        <f>IF(N899="nulová",J899,0)</f>
        <v>0</v>
      </c>
      <c r="BJ899" s="17" t="s">
        <v>90</v>
      </c>
      <c r="BK899" s="141">
        <f>ROUND(I899*H899,2)</f>
        <v>0</v>
      </c>
      <c r="BL899" s="17" t="s">
        <v>145</v>
      </c>
      <c r="BM899" s="140" t="s">
        <v>1059</v>
      </c>
    </row>
    <row r="900" spans="2:65" s="11" customFormat="1">
      <c r="B900" s="142"/>
      <c r="D900" s="143" t="s">
        <v>146</v>
      </c>
      <c r="E900" s="144" t="s">
        <v>1</v>
      </c>
      <c r="F900" s="145" t="s">
        <v>1060</v>
      </c>
      <c r="H900" s="146">
        <v>25.15</v>
      </c>
      <c r="I900" s="147"/>
      <c r="L900" s="142"/>
      <c r="M900" s="148"/>
      <c r="T900" s="149"/>
      <c r="AT900" s="144" t="s">
        <v>146</v>
      </c>
      <c r="AU900" s="144" t="s">
        <v>92</v>
      </c>
      <c r="AV900" s="11" t="s">
        <v>92</v>
      </c>
      <c r="AW900" s="11" t="s">
        <v>38</v>
      </c>
      <c r="AX900" s="11" t="s">
        <v>90</v>
      </c>
      <c r="AY900" s="144" t="s">
        <v>140</v>
      </c>
    </row>
    <row r="901" spans="2:65" s="1" customFormat="1" ht="24.2" customHeight="1">
      <c r="B901" s="33"/>
      <c r="C901" s="128" t="s">
        <v>306</v>
      </c>
      <c r="D901" s="128" t="s">
        <v>141</v>
      </c>
      <c r="E901" s="129" t="s">
        <v>1061</v>
      </c>
      <c r="F901" s="130" t="s">
        <v>1062</v>
      </c>
      <c r="G901" s="131" t="s">
        <v>157</v>
      </c>
      <c r="H901" s="132">
        <v>1</v>
      </c>
      <c r="I901" s="133"/>
      <c r="J901" s="134">
        <f>ROUND(I901*H901,2)</f>
        <v>0</v>
      </c>
      <c r="K901" s="135"/>
      <c r="L901" s="33"/>
      <c r="M901" s="136" t="s">
        <v>1</v>
      </c>
      <c r="N901" s="137" t="s">
        <v>47</v>
      </c>
      <c r="P901" s="138">
        <f>O901*H901</f>
        <v>0</v>
      </c>
      <c r="Q901" s="138">
        <v>4.8000000000000001E-4</v>
      </c>
      <c r="R901" s="138">
        <f>Q901*H901</f>
        <v>4.8000000000000001E-4</v>
      </c>
      <c r="S901" s="138">
        <v>0</v>
      </c>
      <c r="T901" s="139">
        <f>S901*H901</f>
        <v>0</v>
      </c>
      <c r="AR901" s="140" t="s">
        <v>145</v>
      </c>
      <c r="AT901" s="140" t="s">
        <v>141</v>
      </c>
      <c r="AU901" s="140" t="s">
        <v>92</v>
      </c>
      <c r="AY901" s="17" t="s">
        <v>140</v>
      </c>
      <c r="BE901" s="141">
        <f>IF(N901="základní",J901,0)</f>
        <v>0</v>
      </c>
      <c r="BF901" s="141">
        <f>IF(N901="snížená",J901,0)</f>
        <v>0</v>
      </c>
      <c r="BG901" s="141">
        <f>IF(N901="zákl. přenesená",J901,0)</f>
        <v>0</v>
      </c>
      <c r="BH901" s="141">
        <f>IF(N901="sníž. přenesená",J901,0)</f>
        <v>0</v>
      </c>
      <c r="BI901" s="141">
        <f>IF(N901="nulová",J901,0)</f>
        <v>0</v>
      </c>
      <c r="BJ901" s="17" t="s">
        <v>90</v>
      </c>
      <c r="BK901" s="141">
        <f>ROUND(I901*H901,2)</f>
        <v>0</v>
      </c>
      <c r="BL901" s="17" t="s">
        <v>145</v>
      </c>
      <c r="BM901" s="140" t="s">
        <v>1063</v>
      </c>
    </row>
    <row r="902" spans="2:65" s="11" customFormat="1">
      <c r="B902" s="142"/>
      <c r="D902" s="143" t="s">
        <v>146</v>
      </c>
      <c r="E902" s="144" t="s">
        <v>1</v>
      </c>
      <c r="F902" s="145" t="s">
        <v>1064</v>
      </c>
      <c r="H902" s="146">
        <v>1</v>
      </c>
      <c r="I902" s="147"/>
      <c r="L902" s="142"/>
      <c r="M902" s="148"/>
      <c r="T902" s="149"/>
      <c r="AT902" s="144" t="s">
        <v>146</v>
      </c>
      <c r="AU902" s="144" t="s">
        <v>92</v>
      </c>
      <c r="AV902" s="11" t="s">
        <v>92</v>
      </c>
      <c r="AW902" s="11" t="s">
        <v>38</v>
      </c>
      <c r="AX902" s="11" t="s">
        <v>90</v>
      </c>
      <c r="AY902" s="144" t="s">
        <v>140</v>
      </c>
    </row>
    <row r="903" spans="2:65" s="1" customFormat="1" ht="37.9" customHeight="1">
      <c r="B903" s="33"/>
      <c r="C903" s="185" t="s">
        <v>415</v>
      </c>
      <c r="D903" s="185" t="s">
        <v>653</v>
      </c>
      <c r="E903" s="186" t="s">
        <v>1065</v>
      </c>
      <c r="F903" s="187" t="s">
        <v>1066</v>
      </c>
      <c r="G903" s="188" t="s">
        <v>157</v>
      </c>
      <c r="H903" s="189">
        <v>1</v>
      </c>
      <c r="I903" s="190"/>
      <c r="J903" s="191">
        <f>ROUND(I903*H903,2)</f>
        <v>0</v>
      </c>
      <c r="K903" s="192"/>
      <c r="L903" s="193"/>
      <c r="M903" s="194" t="s">
        <v>1</v>
      </c>
      <c r="N903" s="195" t="s">
        <v>47</v>
      </c>
      <c r="P903" s="138">
        <f>O903*H903</f>
        <v>0</v>
      </c>
      <c r="Q903" s="138">
        <v>2.3959999999999999E-2</v>
      </c>
      <c r="R903" s="138">
        <f>Q903*H903</f>
        <v>2.3959999999999999E-2</v>
      </c>
      <c r="S903" s="138">
        <v>0</v>
      </c>
      <c r="T903" s="139">
        <f>S903*H903</f>
        <v>0</v>
      </c>
      <c r="AR903" s="140" t="s">
        <v>158</v>
      </c>
      <c r="AT903" s="140" t="s">
        <v>653</v>
      </c>
      <c r="AU903" s="140" t="s">
        <v>92</v>
      </c>
      <c r="AY903" s="17" t="s">
        <v>140</v>
      </c>
      <c r="BE903" s="141">
        <f>IF(N903="základní",J903,0)</f>
        <v>0</v>
      </c>
      <c r="BF903" s="141">
        <f>IF(N903="snížená",J903,0)</f>
        <v>0</v>
      </c>
      <c r="BG903" s="141">
        <f>IF(N903="zákl. přenesená",J903,0)</f>
        <v>0</v>
      </c>
      <c r="BH903" s="141">
        <f>IF(N903="sníž. přenesená",J903,0)</f>
        <v>0</v>
      </c>
      <c r="BI903" s="141">
        <f>IF(N903="nulová",J903,0)</f>
        <v>0</v>
      </c>
      <c r="BJ903" s="17" t="s">
        <v>90</v>
      </c>
      <c r="BK903" s="141">
        <f>ROUND(I903*H903,2)</f>
        <v>0</v>
      </c>
      <c r="BL903" s="17" t="s">
        <v>145</v>
      </c>
      <c r="BM903" s="140" t="s">
        <v>1067</v>
      </c>
    </row>
    <row r="904" spans="2:65" s="11" customFormat="1">
      <c r="B904" s="142"/>
      <c r="D904" s="143" t="s">
        <v>146</v>
      </c>
      <c r="E904" s="144" t="s">
        <v>1</v>
      </c>
      <c r="F904" s="145" t="s">
        <v>1064</v>
      </c>
      <c r="H904" s="146">
        <v>1</v>
      </c>
      <c r="I904" s="147"/>
      <c r="L904" s="142"/>
      <c r="M904" s="148"/>
      <c r="T904" s="149"/>
      <c r="AT904" s="144" t="s">
        <v>146</v>
      </c>
      <c r="AU904" s="144" t="s">
        <v>92</v>
      </c>
      <c r="AV904" s="11" t="s">
        <v>92</v>
      </c>
      <c r="AW904" s="11" t="s">
        <v>38</v>
      </c>
      <c r="AX904" s="11" t="s">
        <v>90</v>
      </c>
      <c r="AY904" s="144" t="s">
        <v>140</v>
      </c>
    </row>
    <row r="905" spans="2:65" s="10" customFormat="1" ht="22.9" customHeight="1">
      <c r="B905" s="118"/>
      <c r="D905" s="119" t="s">
        <v>81</v>
      </c>
      <c r="E905" s="183" t="s">
        <v>174</v>
      </c>
      <c r="F905" s="183" t="s">
        <v>1068</v>
      </c>
      <c r="I905" s="121"/>
      <c r="J905" s="184">
        <f>BK905</f>
        <v>0</v>
      </c>
      <c r="L905" s="118"/>
      <c r="M905" s="123"/>
      <c r="P905" s="124">
        <f>SUM(P906:P1371)</f>
        <v>0</v>
      </c>
      <c r="R905" s="124">
        <f>SUM(R906:R1371)</f>
        <v>17.835256470000004</v>
      </c>
      <c r="T905" s="125">
        <f>SUM(T906:T1371)</f>
        <v>540.76080900000011</v>
      </c>
      <c r="AR905" s="119" t="s">
        <v>90</v>
      </c>
      <c r="AT905" s="126" t="s">
        <v>81</v>
      </c>
      <c r="AU905" s="126" t="s">
        <v>90</v>
      </c>
      <c r="AY905" s="119" t="s">
        <v>140</v>
      </c>
      <c r="BK905" s="127">
        <f>SUM(BK906:BK1371)</f>
        <v>0</v>
      </c>
    </row>
    <row r="906" spans="2:65" s="1" customFormat="1" ht="24.2" customHeight="1">
      <c r="B906" s="33"/>
      <c r="C906" s="128" t="s">
        <v>309</v>
      </c>
      <c r="D906" s="128" t="s">
        <v>141</v>
      </c>
      <c r="E906" s="129" t="s">
        <v>1069</v>
      </c>
      <c r="F906" s="130" t="s">
        <v>1070</v>
      </c>
      <c r="G906" s="131" t="s">
        <v>150</v>
      </c>
      <c r="H906" s="132">
        <v>55</v>
      </c>
      <c r="I906" s="133"/>
      <c r="J906" s="134">
        <f>ROUND(I906*H906,2)</f>
        <v>0</v>
      </c>
      <c r="K906" s="135"/>
      <c r="L906" s="33"/>
      <c r="M906" s="136" t="s">
        <v>1</v>
      </c>
      <c r="N906" s="137" t="s">
        <v>47</v>
      </c>
      <c r="P906" s="138">
        <f>O906*H906</f>
        <v>0</v>
      </c>
      <c r="Q906" s="138">
        <v>0.29221000000000003</v>
      </c>
      <c r="R906" s="138">
        <f>Q906*H906</f>
        <v>16.071550000000002</v>
      </c>
      <c r="S906" s="138">
        <v>0</v>
      </c>
      <c r="T906" s="139">
        <f>S906*H906</f>
        <v>0</v>
      </c>
      <c r="AR906" s="140" t="s">
        <v>145</v>
      </c>
      <c r="AT906" s="140" t="s">
        <v>141</v>
      </c>
      <c r="AU906" s="140" t="s">
        <v>92</v>
      </c>
      <c r="AY906" s="17" t="s">
        <v>140</v>
      </c>
      <c r="BE906" s="141">
        <f>IF(N906="základní",J906,0)</f>
        <v>0</v>
      </c>
      <c r="BF906" s="141">
        <f>IF(N906="snížená",J906,0)</f>
        <v>0</v>
      </c>
      <c r="BG906" s="141">
        <f>IF(N906="zákl. přenesená",J906,0)</f>
        <v>0</v>
      </c>
      <c r="BH906" s="141">
        <f>IF(N906="sníž. přenesená",J906,0)</f>
        <v>0</v>
      </c>
      <c r="BI906" s="141">
        <f>IF(N906="nulová",J906,0)</f>
        <v>0</v>
      </c>
      <c r="BJ906" s="17" t="s">
        <v>90</v>
      </c>
      <c r="BK906" s="141">
        <f>ROUND(I906*H906,2)</f>
        <v>0</v>
      </c>
      <c r="BL906" s="17" t="s">
        <v>145</v>
      </c>
      <c r="BM906" s="140" t="s">
        <v>1071</v>
      </c>
    </row>
    <row r="907" spans="2:65" s="12" customFormat="1">
      <c r="B907" s="153"/>
      <c r="D907" s="143" t="s">
        <v>146</v>
      </c>
      <c r="E907" s="154" t="s">
        <v>1</v>
      </c>
      <c r="F907" s="155" t="s">
        <v>1072</v>
      </c>
      <c r="H907" s="154" t="s">
        <v>1</v>
      </c>
      <c r="I907" s="156"/>
      <c r="L907" s="153"/>
      <c r="M907" s="157"/>
      <c r="T907" s="158"/>
      <c r="AT907" s="154" t="s">
        <v>146</v>
      </c>
      <c r="AU907" s="154" t="s">
        <v>92</v>
      </c>
      <c r="AV907" s="12" t="s">
        <v>90</v>
      </c>
      <c r="AW907" s="12" t="s">
        <v>38</v>
      </c>
      <c r="AX907" s="12" t="s">
        <v>82</v>
      </c>
      <c r="AY907" s="154" t="s">
        <v>140</v>
      </c>
    </row>
    <row r="908" spans="2:65" s="11" customFormat="1">
      <c r="B908" s="142"/>
      <c r="D908" s="143" t="s">
        <v>146</v>
      </c>
      <c r="E908" s="144" t="s">
        <v>1</v>
      </c>
      <c r="F908" s="145" t="s">
        <v>1073</v>
      </c>
      <c r="H908" s="146">
        <v>55</v>
      </c>
      <c r="I908" s="147"/>
      <c r="L908" s="142"/>
      <c r="M908" s="148"/>
      <c r="T908" s="149"/>
      <c r="AT908" s="144" t="s">
        <v>146</v>
      </c>
      <c r="AU908" s="144" t="s">
        <v>92</v>
      </c>
      <c r="AV908" s="11" t="s">
        <v>92</v>
      </c>
      <c r="AW908" s="11" t="s">
        <v>38</v>
      </c>
      <c r="AX908" s="11" t="s">
        <v>90</v>
      </c>
      <c r="AY908" s="144" t="s">
        <v>140</v>
      </c>
    </row>
    <row r="909" spans="2:65" s="1" customFormat="1" ht="24.2" customHeight="1">
      <c r="B909" s="33"/>
      <c r="C909" s="185" t="s">
        <v>422</v>
      </c>
      <c r="D909" s="185" t="s">
        <v>653</v>
      </c>
      <c r="E909" s="186" t="s">
        <v>1074</v>
      </c>
      <c r="F909" s="187" t="s">
        <v>1075</v>
      </c>
      <c r="G909" s="188" t="s">
        <v>150</v>
      </c>
      <c r="H909" s="189">
        <v>55</v>
      </c>
      <c r="I909" s="190"/>
      <c r="J909" s="191">
        <f>ROUND(I909*H909,2)</f>
        <v>0</v>
      </c>
      <c r="K909" s="192"/>
      <c r="L909" s="193"/>
      <c r="M909" s="194" t="s">
        <v>1</v>
      </c>
      <c r="N909" s="195" t="s">
        <v>47</v>
      </c>
      <c r="P909" s="138">
        <f>O909*H909</f>
        <v>0</v>
      </c>
      <c r="Q909" s="138">
        <v>1.5599999999999999E-2</v>
      </c>
      <c r="R909" s="138">
        <f>Q909*H909</f>
        <v>0.85799999999999998</v>
      </c>
      <c r="S909" s="138">
        <v>0</v>
      </c>
      <c r="T909" s="139">
        <f>S909*H909</f>
        <v>0</v>
      </c>
      <c r="AR909" s="140" t="s">
        <v>158</v>
      </c>
      <c r="AT909" s="140" t="s">
        <v>653</v>
      </c>
      <c r="AU909" s="140" t="s">
        <v>92</v>
      </c>
      <c r="AY909" s="17" t="s">
        <v>140</v>
      </c>
      <c r="BE909" s="141">
        <f>IF(N909="základní",J909,0)</f>
        <v>0</v>
      </c>
      <c r="BF909" s="141">
        <f>IF(N909="snížená",J909,0)</f>
        <v>0</v>
      </c>
      <c r="BG909" s="141">
        <f>IF(N909="zákl. přenesená",J909,0)</f>
        <v>0</v>
      </c>
      <c r="BH909" s="141">
        <f>IF(N909="sníž. přenesená",J909,0)</f>
        <v>0</v>
      </c>
      <c r="BI909" s="141">
        <f>IF(N909="nulová",J909,0)</f>
        <v>0</v>
      </c>
      <c r="BJ909" s="17" t="s">
        <v>90</v>
      </c>
      <c r="BK909" s="141">
        <f>ROUND(I909*H909,2)</f>
        <v>0</v>
      </c>
      <c r="BL909" s="17" t="s">
        <v>145</v>
      </c>
      <c r="BM909" s="140" t="s">
        <v>1076</v>
      </c>
    </row>
    <row r="910" spans="2:65" s="12" customFormat="1">
      <c r="B910" s="153"/>
      <c r="D910" s="143" t="s">
        <v>146</v>
      </c>
      <c r="E910" s="154" t="s">
        <v>1</v>
      </c>
      <c r="F910" s="155" t="s">
        <v>1072</v>
      </c>
      <c r="H910" s="154" t="s">
        <v>1</v>
      </c>
      <c r="I910" s="156"/>
      <c r="L910" s="153"/>
      <c r="M910" s="157"/>
      <c r="T910" s="158"/>
      <c r="AT910" s="154" t="s">
        <v>146</v>
      </c>
      <c r="AU910" s="154" t="s">
        <v>92</v>
      </c>
      <c r="AV910" s="12" t="s">
        <v>90</v>
      </c>
      <c r="AW910" s="12" t="s">
        <v>38</v>
      </c>
      <c r="AX910" s="12" t="s">
        <v>82</v>
      </c>
      <c r="AY910" s="154" t="s">
        <v>140</v>
      </c>
    </row>
    <row r="911" spans="2:65" s="11" customFormat="1">
      <c r="B911" s="142"/>
      <c r="D911" s="143" t="s">
        <v>146</v>
      </c>
      <c r="E911" s="144" t="s">
        <v>1</v>
      </c>
      <c r="F911" s="145" t="s">
        <v>1073</v>
      </c>
      <c r="H911" s="146">
        <v>55</v>
      </c>
      <c r="I911" s="147"/>
      <c r="L911" s="142"/>
      <c r="M911" s="148"/>
      <c r="T911" s="149"/>
      <c r="AT911" s="144" t="s">
        <v>146</v>
      </c>
      <c r="AU911" s="144" t="s">
        <v>92</v>
      </c>
      <c r="AV911" s="11" t="s">
        <v>92</v>
      </c>
      <c r="AW911" s="11" t="s">
        <v>38</v>
      </c>
      <c r="AX911" s="11" t="s">
        <v>90</v>
      </c>
      <c r="AY911" s="144" t="s">
        <v>140</v>
      </c>
    </row>
    <row r="912" spans="2:65" s="1" customFormat="1" ht="33" customHeight="1">
      <c r="B912" s="33"/>
      <c r="C912" s="128" t="s">
        <v>312</v>
      </c>
      <c r="D912" s="128" t="s">
        <v>141</v>
      </c>
      <c r="E912" s="129" t="s">
        <v>1077</v>
      </c>
      <c r="F912" s="130" t="s">
        <v>1078</v>
      </c>
      <c r="G912" s="131" t="s">
        <v>144</v>
      </c>
      <c r="H912" s="132">
        <v>2398.6999999999998</v>
      </c>
      <c r="I912" s="133"/>
      <c r="J912" s="134">
        <f>ROUND(I912*H912,2)</f>
        <v>0</v>
      </c>
      <c r="K912" s="135"/>
      <c r="L912" s="33"/>
      <c r="M912" s="136" t="s">
        <v>1</v>
      </c>
      <c r="N912" s="137" t="s">
        <v>47</v>
      </c>
      <c r="P912" s="138">
        <f>O912*H912</f>
        <v>0</v>
      </c>
      <c r="Q912" s="138">
        <v>0</v>
      </c>
      <c r="R912" s="138">
        <f>Q912*H912</f>
        <v>0</v>
      </c>
      <c r="S912" s="138">
        <v>0</v>
      </c>
      <c r="T912" s="139">
        <f>S912*H912</f>
        <v>0</v>
      </c>
      <c r="AR912" s="140" t="s">
        <v>145</v>
      </c>
      <c r="AT912" s="140" t="s">
        <v>141</v>
      </c>
      <c r="AU912" s="140" t="s">
        <v>92</v>
      </c>
      <c r="AY912" s="17" t="s">
        <v>140</v>
      </c>
      <c r="BE912" s="141">
        <f>IF(N912="základní",J912,0)</f>
        <v>0</v>
      </c>
      <c r="BF912" s="141">
        <f>IF(N912="snížená",J912,0)</f>
        <v>0</v>
      </c>
      <c r="BG912" s="141">
        <f>IF(N912="zákl. přenesená",J912,0)</f>
        <v>0</v>
      </c>
      <c r="BH912" s="141">
        <f>IF(N912="sníž. přenesená",J912,0)</f>
        <v>0</v>
      </c>
      <c r="BI912" s="141">
        <f>IF(N912="nulová",J912,0)</f>
        <v>0</v>
      </c>
      <c r="BJ912" s="17" t="s">
        <v>90</v>
      </c>
      <c r="BK912" s="141">
        <f>ROUND(I912*H912,2)</f>
        <v>0</v>
      </c>
      <c r="BL912" s="17" t="s">
        <v>145</v>
      </c>
      <c r="BM912" s="140" t="s">
        <v>1079</v>
      </c>
    </row>
    <row r="913" spans="2:65" s="11" customFormat="1">
      <c r="B913" s="142"/>
      <c r="D913" s="143" t="s">
        <v>146</v>
      </c>
      <c r="E913" s="144" t="s">
        <v>1</v>
      </c>
      <c r="F913" s="145" t="s">
        <v>1080</v>
      </c>
      <c r="H913" s="146">
        <v>1109.7</v>
      </c>
      <c r="I913" s="147"/>
      <c r="L913" s="142"/>
      <c r="M913" s="148"/>
      <c r="T913" s="149"/>
      <c r="AT913" s="144" t="s">
        <v>146</v>
      </c>
      <c r="AU913" s="144" t="s">
        <v>92</v>
      </c>
      <c r="AV913" s="11" t="s">
        <v>92</v>
      </c>
      <c r="AW913" s="11" t="s">
        <v>38</v>
      </c>
      <c r="AX913" s="11" t="s">
        <v>82</v>
      </c>
      <c r="AY913" s="144" t="s">
        <v>140</v>
      </c>
    </row>
    <row r="914" spans="2:65" s="11" customFormat="1">
      <c r="B914" s="142"/>
      <c r="D914" s="143" t="s">
        <v>146</v>
      </c>
      <c r="E914" s="144" t="s">
        <v>1</v>
      </c>
      <c r="F914" s="145" t="s">
        <v>1081</v>
      </c>
      <c r="H914" s="146">
        <v>1289</v>
      </c>
      <c r="I914" s="147"/>
      <c r="L914" s="142"/>
      <c r="M914" s="148"/>
      <c r="T914" s="149"/>
      <c r="AT914" s="144" t="s">
        <v>146</v>
      </c>
      <c r="AU914" s="144" t="s">
        <v>92</v>
      </c>
      <c r="AV914" s="11" t="s">
        <v>92</v>
      </c>
      <c r="AW914" s="11" t="s">
        <v>38</v>
      </c>
      <c r="AX914" s="11" t="s">
        <v>82</v>
      </c>
      <c r="AY914" s="144" t="s">
        <v>140</v>
      </c>
    </row>
    <row r="915" spans="2:65" s="14" customFormat="1">
      <c r="B915" s="167"/>
      <c r="D915" s="143" t="s">
        <v>146</v>
      </c>
      <c r="E915" s="168" t="s">
        <v>1</v>
      </c>
      <c r="F915" s="169" t="s">
        <v>287</v>
      </c>
      <c r="H915" s="170">
        <v>2398.6999999999998</v>
      </c>
      <c r="I915" s="171"/>
      <c r="L915" s="167"/>
      <c r="M915" s="172"/>
      <c r="T915" s="173"/>
      <c r="AT915" s="168" t="s">
        <v>146</v>
      </c>
      <c r="AU915" s="168" t="s">
        <v>92</v>
      </c>
      <c r="AV915" s="14" t="s">
        <v>145</v>
      </c>
      <c r="AW915" s="14" t="s">
        <v>38</v>
      </c>
      <c r="AX915" s="14" t="s">
        <v>90</v>
      </c>
      <c r="AY915" s="168" t="s">
        <v>140</v>
      </c>
    </row>
    <row r="916" spans="2:65" s="1" customFormat="1" ht="33" customHeight="1">
      <c r="B916" s="33"/>
      <c r="C916" s="128" t="s">
        <v>429</v>
      </c>
      <c r="D916" s="128" t="s">
        <v>141</v>
      </c>
      <c r="E916" s="129" t="s">
        <v>1082</v>
      </c>
      <c r="F916" s="130" t="s">
        <v>1083</v>
      </c>
      <c r="G916" s="131" t="s">
        <v>144</v>
      </c>
      <c r="H916" s="132">
        <v>503727</v>
      </c>
      <c r="I916" s="133"/>
      <c r="J916" s="134">
        <f>ROUND(I916*H916,2)</f>
        <v>0</v>
      </c>
      <c r="K916" s="135"/>
      <c r="L916" s="33"/>
      <c r="M916" s="136" t="s">
        <v>1</v>
      </c>
      <c r="N916" s="137" t="s">
        <v>47</v>
      </c>
      <c r="P916" s="138">
        <f>O916*H916</f>
        <v>0</v>
      </c>
      <c r="Q916" s="138">
        <v>0</v>
      </c>
      <c r="R916" s="138">
        <f>Q916*H916</f>
        <v>0</v>
      </c>
      <c r="S916" s="138">
        <v>0</v>
      </c>
      <c r="T916" s="139">
        <f>S916*H916</f>
        <v>0</v>
      </c>
      <c r="AR916" s="140" t="s">
        <v>145</v>
      </c>
      <c r="AT916" s="140" t="s">
        <v>141</v>
      </c>
      <c r="AU916" s="140" t="s">
        <v>92</v>
      </c>
      <c r="AY916" s="17" t="s">
        <v>140</v>
      </c>
      <c r="BE916" s="141">
        <f>IF(N916="základní",J916,0)</f>
        <v>0</v>
      </c>
      <c r="BF916" s="141">
        <f>IF(N916="snížená",J916,0)</f>
        <v>0</v>
      </c>
      <c r="BG916" s="141">
        <f>IF(N916="zákl. přenesená",J916,0)</f>
        <v>0</v>
      </c>
      <c r="BH916" s="141">
        <f>IF(N916="sníž. přenesená",J916,0)</f>
        <v>0</v>
      </c>
      <c r="BI916" s="141">
        <f>IF(N916="nulová",J916,0)</f>
        <v>0</v>
      </c>
      <c r="BJ916" s="17" t="s">
        <v>90</v>
      </c>
      <c r="BK916" s="141">
        <f>ROUND(I916*H916,2)</f>
        <v>0</v>
      </c>
      <c r="BL916" s="17" t="s">
        <v>145</v>
      </c>
      <c r="BM916" s="140" t="s">
        <v>1084</v>
      </c>
    </row>
    <row r="917" spans="2:65" s="1" customFormat="1" ht="19.5">
      <c r="B917" s="33"/>
      <c r="D917" s="143" t="s">
        <v>179</v>
      </c>
      <c r="F917" s="150" t="s">
        <v>1085</v>
      </c>
      <c r="I917" s="151"/>
      <c r="L917" s="33"/>
      <c r="M917" s="152"/>
      <c r="T917" s="57"/>
      <c r="AT917" s="17" t="s">
        <v>179</v>
      </c>
      <c r="AU917" s="17" t="s">
        <v>92</v>
      </c>
    </row>
    <row r="918" spans="2:65" s="11" customFormat="1">
      <c r="B918" s="142"/>
      <c r="D918" s="143" t="s">
        <v>146</v>
      </c>
      <c r="E918" s="144" t="s">
        <v>1</v>
      </c>
      <c r="F918" s="145" t="s">
        <v>1080</v>
      </c>
      <c r="H918" s="146">
        <v>1109.7</v>
      </c>
      <c r="I918" s="147"/>
      <c r="L918" s="142"/>
      <c r="M918" s="148"/>
      <c r="T918" s="149"/>
      <c r="AT918" s="144" t="s">
        <v>146</v>
      </c>
      <c r="AU918" s="144" t="s">
        <v>92</v>
      </c>
      <c r="AV918" s="11" t="s">
        <v>92</v>
      </c>
      <c r="AW918" s="11" t="s">
        <v>38</v>
      </c>
      <c r="AX918" s="11" t="s">
        <v>82</v>
      </c>
      <c r="AY918" s="144" t="s">
        <v>140</v>
      </c>
    </row>
    <row r="919" spans="2:65" s="11" customFormat="1">
      <c r="B919" s="142"/>
      <c r="D919" s="143" t="s">
        <v>146</v>
      </c>
      <c r="E919" s="144" t="s">
        <v>1</v>
      </c>
      <c r="F919" s="145" t="s">
        <v>1081</v>
      </c>
      <c r="H919" s="146">
        <v>1289</v>
      </c>
      <c r="I919" s="147"/>
      <c r="L919" s="142"/>
      <c r="M919" s="148"/>
      <c r="T919" s="149"/>
      <c r="AT919" s="144" t="s">
        <v>146</v>
      </c>
      <c r="AU919" s="144" t="s">
        <v>92</v>
      </c>
      <c r="AV919" s="11" t="s">
        <v>92</v>
      </c>
      <c r="AW919" s="11" t="s">
        <v>38</v>
      </c>
      <c r="AX919" s="11" t="s">
        <v>82</v>
      </c>
      <c r="AY919" s="144" t="s">
        <v>140</v>
      </c>
    </row>
    <row r="920" spans="2:65" s="14" customFormat="1">
      <c r="B920" s="167"/>
      <c r="D920" s="143" t="s">
        <v>146</v>
      </c>
      <c r="E920" s="168" t="s">
        <v>1</v>
      </c>
      <c r="F920" s="169" t="s">
        <v>287</v>
      </c>
      <c r="H920" s="170">
        <v>2398.6999999999998</v>
      </c>
      <c r="I920" s="171"/>
      <c r="L920" s="167"/>
      <c r="M920" s="172"/>
      <c r="T920" s="173"/>
      <c r="AT920" s="168" t="s">
        <v>146</v>
      </c>
      <c r="AU920" s="168" t="s">
        <v>92</v>
      </c>
      <c r="AV920" s="14" t="s">
        <v>145</v>
      </c>
      <c r="AW920" s="14" t="s">
        <v>38</v>
      </c>
      <c r="AX920" s="14" t="s">
        <v>90</v>
      </c>
      <c r="AY920" s="168" t="s">
        <v>140</v>
      </c>
    </row>
    <row r="921" spans="2:65" s="11" customFormat="1">
      <c r="B921" s="142"/>
      <c r="D921" s="143" t="s">
        <v>146</v>
      </c>
      <c r="F921" s="145" t="s">
        <v>1086</v>
      </c>
      <c r="H921" s="146">
        <v>503727</v>
      </c>
      <c r="I921" s="147"/>
      <c r="L921" s="142"/>
      <c r="M921" s="148"/>
      <c r="T921" s="149"/>
      <c r="AT921" s="144" t="s">
        <v>146</v>
      </c>
      <c r="AU921" s="144" t="s">
        <v>92</v>
      </c>
      <c r="AV921" s="11" t="s">
        <v>92</v>
      </c>
      <c r="AW921" s="11" t="s">
        <v>4</v>
      </c>
      <c r="AX921" s="11" t="s">
        <v>90</v>
      </c>
      <c r="AY921" s="144" t="s">
        <v>140</v>
      </c>
    </row>
    <row r="922" spans="2:65" s="1" customFormat="1" ht="33" customHeight="1">
      <c r="B922" s="33"/>
      <c r="C922" s="128" t="s">
        <v>316</v>
      </c>
      <c r="D922" s="128" t="s">
        <v>141</v>
      </c>
      <c r="E922" s="129" t="s">
        <v>1087</v>
      </c>
      <c r="F922" s="130" t="s">
        <v>1088</v>
      </c>
      <c r="G922" s="131" t="s">
        <v>144</v>
      </c>
      <c r="H922" s="132">
        <v>2398.6999999999998</v>
      </c>
      <c r="I922" s="133"/>
      <c r="J922" s="134">
        <f>ROUND(I922*H922,2)</f>
        <v>0</v>
      </c>
      <c r="K922" s="135"/>
      <c r="L922" s="33"/>
      <c r="M922" s="136" t="s">
        <v>1</v>
      </c>
      <c r="N922" s="137" t="s">
        <v>47</v>
      </c>
      <c r="P922" s="138">
        <f>O922*H922</f>
        <v>0</v>
      </c>
      <c r="Q922" s="138">
        <v>0</v>
      </c>
      <c r="R922" s="138">
        <f>Q922*H922</f>
        <v>0</v>
      </c>
      <c r="S922" s="138">
        <v>0</v>
      </c>
      <c r="T922" s="139">
        <f>S922*H922</f>
        <v>0</v>
      </c>
      <c r="AR922" s="140" t="s">
        <v>145</v>
      </c>
      <c r="AT922" s="140" t="s">
        <v>141</v>
      </c>
      <c r="AU922" s="140" t="s">
        <v>92</v>
      </c>
      <c r="AY922" s="17" t="s">
        <v>140</v>
      </c>
      <c r="BE922" s="141">
        <f>IF(N922="základní",J922,0)</f>
        <v>0</v>
      </c>
      <c r="BF922" s="141">
        <f>IF(N922="snížená",J922,0)</f>
        <v>0</v>
      </c>
      <c r="BG922" s="141">
        <f>IF(N922="zákl. přenesená",J922,0)</f>
        <v>0</v>
      </c>
      <c r="BH922" s="141">
        <f>IF(N922="sníž. přenesená",J922,0)</f>
        <v>0</v>
      </c>
      <c r="BI922" s="141">
        <f>IF(N922="nulová",J922,0)</f>
        <v>0</v>
      </c>
      <c r="BJ922" s="17" t="s">
        <v>90</v>
      </c>
      <c r="BK922" s="141">
        <f>ROUND(I922*H922,2)</f>
        <v>0</v>
      </c>
      <c r="BL922" s="17" t="s">
        <v>145</v>
      </c>
      <c r="BM922" s="140" t="s">
        <v>1089</v>
      </c>
    </row>
    <row r="923" spans="2:65" s="11" customFormat="1">
      <c r="B923" s="142"/>
      <c r="D923" s="143" t="s">
        <v>146</v>
      </c>
      <c r="E923" s="144" t="s">
        <v>1</v>
      </c>
      <c r="F923" s="145" t="s">
        <v>1080</v>
      </c>
      <c r="H923" s="146">
        <v>1109.7</v>
      </c>
      <c r="I923" s="147"/>
      <c r="L923" s="142"/>
      <c r="M923" s="148"/>
      <c r="T923" s="149"/>
      <c r="AT923" s="144" t="s">
        <v>146</v>
      </c>
      <c r="AU923" s="144" t="s">
        <v>92</v>
      </c>
      <c r="AV923" s="11" t="s">
        <v>92</v>
      </c>
      <c r="AW923" s="11" t="s">
        <v>38</v>
      </c>
      <c r="AX923" s="11" t="s">
        <v>82</v>
      </c>
      <c r="AY923" s="144" t="s">
        <v>140</v>
      </c>
    </row>
    <row r="924" spans="2:65" s="11" customFormat="1">
      <c r="B924" s="142"/>
      <c r="D924" s="143" t="s">
        <v>146</v>
      </c>
      <c r="E924" s="144" t="s">
        <v>1</v>
      </c>
      <c r="F924" s="145" t="s">
        <v>1081</v>
      </c>
      <c r="H924" s="146">
        <v>1289</v>
      </c>
      <c r="I924" s="147"/>
      <c r="L924" s="142"/>
      <c r="M924" s="148"/>
      <c r="T924" s="149"/>
      <c r="AT924" s="144" t="s">
        <v>146</v>
      </c>
      <c r="AU924" s="144" t="s">
        <v>92</v>
      </c>
      <c r="AV924" s="11" t="s">
        <v>92</v>
      </c>
      <c r="AW924" s="11" t="s">
        <v>38</v>
      </c>
      <c r="AX924" s="11" t="s">
        <v>82</v>
      </c>
      <c r="AY924" s="144" t="s">
        <v>140</v>
      </c>
    </row>
    <row r="925" spans="2:65" s="14" customFormat="1">
      <c r="B925" s="167"/>
      <c r="D925" s="143" t="s">
        <v>146</v>
      </c>
      <c r="E925" s="168" t="s">
        <v>1</v>
      </c>
      <c r="F925" s="169" t="s">
        <v>287</v>
      </c>
      <c r="H925" s="170">
        <v>2398.6999999999998</v>
      </c>
      <c r="I925" s="171"/>
      <c r="L925" s="167"/>
      <c r="M925" s="172"/>
      <c r="T925" s="173"/>
      <c r="AT925" s="168" t="s">
        <v>146</v>
      </c>
      <c r="AU925" s="168" t="s">
        <v>92</v>
      </c>
      <c r="AV925" s="14" t="s">
        <v>145</v>
      </c>
      <c r="AW925" s="14" t="s">
        <v>38</v>
      </c>
      <c r="AX925" s="14" t="s">
        <v>90</v>
      </c>
      <c r="AY925" s="168" t="s">
        <v>140</v>
      </c>
    </row>
    <row r="926" spans="2:65" s="1" customFormat="1" ht="16.5" customHeight="1">
      <c r="B926" s="33"/>
      <c r="C926" s="128" t="s">
        <v>436</v>
      </c>
      <c r="D926" s="128" t="s">
        <v>141</v>
      </c>
      <c r="E926" s="129" t="s">
        <v>1090</v>
      </c>
      <c r="F926" s="130" t="s">
        <v>1091</v>
      </c>
      <c r="G926" s="131" t="s">
        <v>144</v>
      </c>
      <c r="H926" s="132">
        <v>1109.7</v>
      </c>
      <c r="I926" s="133"/>
      <c r="J926" s="134">
        <f>ROUND(I926*H926,2)</f>
        <v>0</v>
      </c>
      <c r="K926" s="135"/>
      <c r="L926" s="33"/>
      <c r="M926" s="136" t="s">
        <v>1</v>
      </c>
      <c r="N926" s="137" t="s">
        <v>47</v>
      </c>
      <c r="P926" s="138">
        <f>O926*H926</f>
        <v>0</v>
      </c>
      <c r="Q926" s="138">
        <v>0</v>
      </c>
      <c r="R926" s="138">
        <f>Q926*H926</f>
        <v>0</v>
      </c>
      <c r="S926" s="138">
        <v>0</v>
      </c>
      <c r="T926" s="139">
        <f>S926*H926</f>
        <v>0</v>
      </c>
      <c r="AR926" s="140" t="s">
        <v>145</v>
      </c>
      <c r="AT926" s="140" t="s">
        <v>141</v>
      </c>
      <c r="AU926" s="140" t="s">
        <v>92</v>
      </c>
      <c r="AY926" s="17" t="s">
        <v>140</v>
      </c>
      <c r="BE926" s="141">
        <f>IF(N926="základní",J926,0)</f>
        <v>0</v>
      </c>
      <c r="BF926" s="141">
        <f>IF(N926="snížená",J926,0)</f>
        <v>0</v>
      </c>
      <c r="BG926" s="141">
        <f>IF(N926="zákl. přenesená",J926,0)</f>
        <v>0</v>
      </c>
      <c r="BH926" s="141">
        <f>IF(N926="sníž. přenesená",J926,0)</f>
        <v>0</v>
      </c>
      <c r="BI926" s="141">
        <f>IF(N926="nulová",J926,0)</f>
        <v>0</v>
      </c>
      <c r="BJ926" s="17" t="s">
        <v>90</v>
      </c>
      <c r="BK926" s="141">
        <f>ROUND(I926*H926,2)</f>
        <v>0</v>
      </c>
      <c r="BL926" s="17" t="s">
        <v>145</v>
      </c>
      <c r="BM926" s="140" t="s">
        <v>1092</v>
      </c>
    </row>
    <row r="927" spans="2:65" s="11" customFormat="1">
      <c r="B927" s="142"/>
      <c r="D927" s="143" t="s">
        <v>146</v>
      </c>
      <c r="E927" s="144" t="s">
        <v>1</v>
      </c>
      <c r="F927" s="145" t="s">
        <v>1080</v>
      </c>
      <c r="H927" s="146">
        <v>1109.7</v>
      </c>
      <c r="I927" s="147"/>
      <c r="L927" s="142"/>
      <c r="M927" s="148"/>
      <c r="T927" s="149"/>
      <c r="AT927" s="144" t="s">
        <v>146</v>
      </c>
      <c r="AU927" s="144" t="s">
        <v>92</v>
      </c>
      <c r="AV927" s="11" t="s">
        <v>92</v>
      </c>
      <c r="AW927" s="11" t="s">
        <v>38</v>
      </c>
      <c r="AX927" s="11" t="s">
        <v>90</v>
      </c>
      <c r="AY927" s="144" t="s">
        <v>140</v>
      </c>
    </row>
    <row r="928" spans="2:65" s="1" customFormat="1" ht="21.75" customHeight="1">
      <c r="B928" s="33"/>
      <c r="C928" s="128" t="s">
        <v>319</v>
      </c>
      <c r="D928" s="128" t="s">
        <v>141</v>
      </c>
      <c r="E928" s="129" t="s">
        <v>1093</v>
      </c>
      <c r="F928" s="130" t="s">
        <v>1094</v>
      </c>
      <c r="G928" s="131" t="s">
        <v>144</v>
      </c>
      <c r="H928" s="132">
        <v>233037</v>
      </c>
      <c r="I928" s="133"/>
      <c r="J928" s="134">
        <f>ROUND(I928*H928,2)</f>
        <v>0</v>
      </c>
      <c r="K928" s="135"/>
      <c r="L928" s="33"/>
      <c r="M928" s="136" t="s">
        <v>1</v>
      </c>
      <c r="N928" s="137" t="s">
        <v>47</v>
      </c>
      <c r="P928" s="138">
        <f>O928*H928</f>
        <v>0</v>
      </c>
      <c r="Q928" s="138">
        <v>0</v>
      </c>
      <c r="R928" s="138">
        <f>Q928*H928</f>
        <v>0</v>
      </c>
      <c r="S928" s="138">
        <v>0</v>
      </c>
      <c r="T928" s="139">
        <f>S928*H928</f>
        <v>0</v>
      </c>
      <c r="AR928" s="140" t="s">
        <v>145</v>
      </c>
      <c r="AT928" s="140" t="s">
        <v>141</v>
      </c>
      <c r="AU928" s="140" t="s">
        <v>92</v>
      </c>
      <c r="AY928" s="17" t="s">
        <v>140</v>
      </c>
      <c r="BE928" s="141">
        <f>IF(N928="základní",J928,0)</f>
        <v>0</v>
      </c>
      <c r="BF928" s="141">
        <f>IF(N928="snížená",J928,0)</f>
        <v>0</v>
      </c>
      <c r="BG928" s="141">
        <f>IF(N928="zákl. přenesená",J928,0)</f>
        <v>0</v>
      </c>
      <c r="BH928" s="141">
        <f>IF(N928="sníž. přenesená",J928,0)</f>
        <v>0</v>
      </c>
      <c r="BI928" s="141">
        <f>IF(N928="nulová",J928,0)</f>
        <v>0</v>
      </c>
      <c r="BJ928" s="17" t="s">
        <v>90</v>
      </c>
      <c r="BK928" s="141">
        <f>ROUND(I928*H928,2)</f>
        <v>0</v>
      </c>
      <c r="BL928" s="17" t="s">
        <v>145</v>
      </c>
      <c r="BM928" s="140" t="s">
        <v>1095</v>
      </c>
    </row>
    <row r="929" spans="2:65" s="1" customFormat="1" ht="19.5">
      <c r="B929" s="33"/>
      <c r="D929" s="143" t="s">
        <v>179</v>
      </c>
      <c r="F929" s="150" t="s">
        <v>1085</v>
      </c>
      <c r="I929" s="151"/>
      <c r="L929" s="33"/>
      <c r="M929" s="152"/>
      <c r="T929" s="57"/>
      <c r="AT929" s="17" t="s">
        <v>179</v>
      </c>
      <c r="AU929" s="17" t="s">
        <v>92</v>
      </c>
    </row>
    <row r="930" spans="2:65" s="11" customFormat="1">
      <c r="B930" s="142"/>
      <c r="D930" s="143" t="s">
        <v>146</v>
      </c>
      <c r="E930" s="144" t="s">
        <v>1</v>
      </c>
      <c r="F930" s="145" t="s">
        <v>1080</v>
      </c>
      <c r="H930" s="146">
        <v>1109.7</v>
      </c>
      <c r="I930" s="147"/>
      <c r="L930" s="142"/>
      <c r="M930" s="148"/>
      <c r="T930" s="149"/>
      <c r="AT930" s="144" t="s">
        <v>146</v>
      </c>
      <c r="AU930" s="144" t="s">
        <v>92</v>
      </c>
      <c r="AV930" s="11" t="s">
        <v>92</v>
      </c>
      <c r="AW930" s="11" t="s">
        <v>38</v>
      </c>
      <c r="AX930" s="11" t="s">
        <v>90</v>
      </c>
      <c r="AY930" s="144" t="s">
        <v>140</v>
      </c>
    </row>
    <row r="931" spans="2:65" s="11" customFormat="1">
      <c r="B931" s="142"/>
      <c r="D931" s="143" t="s">
        <v>146</v>
      </c>
      <c r="F931" s="145" t="s">
        <v>1096</v>
      </c>
      <c r="H931" s="146">
        <v>233037</v>
      </c>
      <c r="I931" s="147"/>
      <c r="L931" s="142"/>
      <c r="M931" s="148"/>
      <c r="T931" s="149"/>
      <c r="AT931" s="144" t="s">
        <v>146</v>
      </c>
      <c r="AU931" s="144" t="s">
        <v>92</v>
      </c>
      <c r="AV931" s="11" t="s">
        <v>92</v>
      </c>
      <c r="AW931" s="11" t="s">
        <v>4</v>
      </c>
      <c r="AX931" s="11" t="s">
        <v>90</v>
      </c>
      <c r="AY931" s="144" t="s">
        <v>140</v>
      </c>
    </row>
    <row r="932" spans="2:65" s="1" customFormat="1" ht="21.75" customHeight="1">
      <c r="B932" s="33"/>
      <c r="C932" s="128" t="s">
        <v>443</v>
      </c>
      <c r="D932" s="128" t="s">
        <v>141</v>
      </c>
      <c r="E932" s="129" t="s">
        <v>1097</v>
      </c>
      <c r="F932" s="130" t="s">
        <v>1098</v>
      </c>
      <c r="G932" s="131" t="s">
        <v>144</v>
      </c>
      <c r="H932" s="132">
        <v>1109.7</v>
      </c>
      <c r="I932" s="133"/>
      <c r="J932" s="134">
        <f>ROUND(I932*H932,2)</f>
        <v>0</v>
      </c>
      <c r="K932" s="135"/>
      <c r="L932" s="33"/>
      <c r="M932" s="136" t="s">
        <v>1</v>
      </c>
      <c r="N932" s="137" t="s">
        <v>47</v>
      </c>
      <c r="P932" s="138">
        <f>O932*H932</f>
        <v>0</v>
      </c>
      <c r="Q932" s="138">
        <v>0</v>
      </c>
      <c r="R932" s="138">
        <f>Q932*H932</f>
        <v>0</v>
      </c>
      <c r="S932" s="138">
        <v>0</v>
      </c>
      <c r="T932" s="139">
        <f>S932*H932</f>
        <v>0</v>
      </c>
      <c r="AR932" s="140" t="s">
        <v>145</v>
      </c>
      <c r="AT932" s="140" t="s">
        <v>141</v>
      </c>
      <c r="AU932" s="140" t="s">
        <v>92</v>
      </c>
      <c r="AY932" s="17" t="s">
        <v>140</v>
      </c>
      <c r="BE932" s="141">
        <f>IF(N932="základní",J932,0)</f>
        <v>0</v>
      </c>
      <c r="BF932" s="141">
        <f>IF(N932="snížená",J932,0)</f>
        <v>0</v>
      </c>
      <c r="BG932" s="141">
        <f>IF(N932="zákl. přenesená",J932,0)</f>
        <v>0</v>
      </c>
      <c r="BH932" s="141">
        <f>IF(N932="sníž. přenesená",J932,0)</f>
        <v>0</v>
      </c>
      <c r="BI932" s="141">
        <f>IF(N932="nulová",J932,0)</f>
        <v>0</v>
      </c>
      <c r="BJ932" s="17" t="s">
        <v>90</v>
      </c>
      <c r="BK932" s="141">
        <f>ROUND(I932*H932,2)</f>
        <v>0</v>
      </c>
      <c r="BL932" s="17" t="s">
        <v>145</v>
      </c>
      <c r="BM932" s="140" t="s">
        <v>1099</v>
      </c>
    </row>
    <row r="933" spans="2:65" s="11" customFormat="1">
      <c r="B933" s="142"/>
      <c r="D933" s="143" t="s">
        <v>146</v>
      </c>
      <c r="E933" s="144" t="s">
        <v>1</v>
      </c>
      <c r="F933" s="145" t="s">
        <v>1080</v>
      </c>
      <c r="H933" s="146">
        <v>1109.7</v>
      </c>
      <c r="I933" s="147"/>
      <c r="L933" s="142"/>
      <c r="M933" s="148"/>
      <c r="T933" s="149"/>
      <c r="AT933" s="144" t="s">
        <v>146</v>
      </c>
      <c r="AU933" s="144" t="s">
        <v>92</v>
      </c>
      <c r="AV933" s="11" t="s">
        <v>92</v>
      </c>
      <c r="AW933" s="11" t="s">
        <v>38</v>
      </c>
      <c r="AX933" s="11" t="s">
        <v>90</v>
      </c>
      <c r="AY933" s="144" t="s">
        <v>140</v>
      </c>
    </row>
    <row r="934" spans="2:65" s="1" customFormat="1" ht="33" customHeight="1">
      <c r="B934" s="33"/>
      <c r="C934" s="128" t="s">
        <v>323</v>
      </c>
      <c r="D934" s="128" t="s">
        <v>141</v>
      </c>
      <c r="E934" s="129" t="s">
        <v>1100</v>
      </c>
      <c r="F934" s="130" t="s">
        <v>1101</v>
      </c>
      <c r="G934" s="131" t="s">
        <v>144</v>
      </c>
      <c r="H934" s="132">
        <v>1733.4690000000001</v>
      </c>
      <c r="I934" s="133"/>
      <c r="J934" s="134">
        <f>ROUND(I934*H934,2)</f>
        <v>0</v>
      </c>
      <c r="K934" s="135"/>
      <c r="L934" s="33"/>
      <c r="M934" s="136" t="s">
        <v>1</v>
      </c>
      <c r="N934" s="137" t="s">
        <v>47</v>
      </c>
      <c r="P934" s="138">
        <f>O934*H934</f>
        <v>0</v>
      </c>
      <c r="Q934" s="138">
        <v>1.2999999999999999E-4</v>
      </c>
      <c r="R934" s="138">
        <f>Q934*H934</f>
        <v>0.22535096999999998</v>
      </c>
      <c r="S934" s="138">
        <v>0</v>
      </c>
      <c r="T934" s="139">
        <f>S934*H934</f>
        <v>0</v>
      </c>
      <c r="AR934" s="140" t="s">
        <v>145</v>
      </c>
      <c r="AT934" s="140" t="s">
        <v>141</v>
      </c>
      <c r="AU934" s="140" t="s">
        <v>92</v>
      </c>
      <c r="AY934" s="17" t="s">
        <v>140</v>
      </c>
      <c r="BE934" s="141">
        <f>IF(N934="základní",J934,0)</f>
        <v>0</v>
      </c>
      <c r="BF934" s="141">
        <f>IF(N934="snížená",J934,0)</f>
        <v>0</v>
      </c>
      <c r="BG934" s="141">
        <f>IF(N934="zákl. přenesená",J934,0)</f>
        <v>0</v>
      </c>
      <c r="BH934" s="141">
        <f>IF(N934="sníž. přenesená",J934,0)</f>
        <v>0</v>
      </c>
      <c r="BI934" s="141">
        <f>IF(N934="nulová",J934,0)</f>
        <v>0</v>
      </c>
      <c r="BJ934" s="17" t="s">
        <v>90</v>
      </c>
      <c r="BK934" s="141">
        <f>ROUND(I934*H934,2)</f>
        <v>0</v>
      </c>
      <c r="BL934" s="17" t="s">
        <v>145</v>
      </c>
      <c r="BM934" s="140" t="s">
        <v>1102</v>
      </c>
    </row>
    <row r="935" spans="2:65" s="11" customFormat="1">
      <c r="B935" s="142"/>
      <c r="D935" s="143" t="s">
        <v>146</v>
      </c>
      <c r="E935" s="144" t="s">
        <v>1</v>
      </c>
      <c r="F935" s="145" t="s">
        <v>1103</v>
      </c>
      <c r="H935" s="146">
        <v>344.649</v>
      </c>
      <c r="I935" s="147"/>
      <c r="L935" s="142"/>
      <c r="M935" s="148"/>
      <c r="T935" s="149"/>
      <c r="AT935" s="144" t="s">
        <v>146</v>
      </c>
      <c r="AU935" s="144" t="s">
        <v>92</v>
      </c>
      <c r="AV935" s="11" t="s">
        <v>92</v>
      </c>
      <c r="AW935" s="11" t="s">
        <v>38</v>
      </c>
      <c r="AX935" s="11" t="s">
        <v>82</v>
      </c>
      <c r="AY935" s="144" t="s">
        <v>140</v>
      </c>
    </row>
    <row r="936" spans="2:65" s="11" customFormat="1">
      <c r="B936" s="142"/>
      <c r="D936" s="143" t="s">
        <v>146</v>
      </c>
      <c r="E936" s="144" t="s">
        <v>1</v>
      </c>
      <c r="F936" s="145" t="s">
        <v>1104</v>
      </c>
      <c r="H936" s="146">
        <v>200</v>
      </c>
      <c r="I936" s="147"/>
      <c r="L936" s="142"/>
      <c r="M936" s="148"/>
      <c r="T936" s="149"/>
      <c r="AT936" s="144" t="s">
        <v>146</v>
      </c>
      <c r="AU936" s="144" t="s">
        <v>92</v>
      </c>
      <c r="AV936" s="11" t="s">
        <v>92</v>
      </c>
      <c r="AW936" s="11" t="s">
        <v>38</v>
      </c>
      <c r="AX936" s="11" t="s">
        <v>82</v>
      </c>
      <c r="AY936" s="144" t="s">
        <v>140</v>
      </c>
    </row>
    <row r="937" spans="2:65" s="11" customFormat="1">
      <c r="B937" s="142"/>
      <c r="D937" s="143" t="s">
        <v>146</v>
      </c>
      <c r="E937" s="144" t="s">
        <v>1</v>
      </c>
      <c r="F937" s="145" t="s">
        <v>1105</v>
      </c>
      <c r="H937" s="146">
        <v>38.82</v>
      </c>
      <c r="I937" s="147"/>
      <c r="L937" s="142"/>
      <c r="M937" s="148"/>
      <c r="T937" s="149"/>
      <c r="AT937" s="144" t="s">
        <v>146</v>
      </c>
      <c r="AU937" s="144" t="s">
        <v>92</v>
      </c>
      <c r="AV937" s="11" t="s">
        <v>92</v>
      </c>
      <c r="AW937" s="11" t="s">
        <v>38</v>
      </c>
      <c r="AX937" s="11" t="s">
        <v>82</v>
      </c>
      <c r="AY937" s="144" t="s">
        <v>140</v>
      </c>
    </row>
    <row r="938" spans="2:65" s="11" customFormat="1">
      <c r="B938" s="142"/>
      <c r="D938" s="143" t="s">
        <v>146</v>
      </c>
      <c r="E938" s="144" t="s">
        <v>1</v>
      </c>
      <c r="F938" s="145" t="s">
        <v>1106</v>
      </c>
      <c r="H938" s="146">
        <v>150</v>
      </c>
      <c r="I938" s="147"/>
      <c r="L938" s="142"/>
      <c r="M938" s="148"/>
      <c r="T938" s="149"/>
      <c r="AT938" s="144" t="s">
        <v>146</v>
      </c>
      <c r="AU938" s="144" t="s">
        <v>92</v>
      </c>
      <c r="AV938" s="11" t="s">
        <v>92</v>
      </c>
      <c r="AW938" s="11" t="s">
        <v>38</v>
      </c>
      <c r="AX938" s="11" t="s">
        <v>82</v>
      </c>
      <c r="AY938" s="144" t="s">
        <v>140</v>
      </c>
    </row>
    <row r="939" spans="2:65" s="11" customFormat="1">
      <c r="B939" s="142"/>
      <c r="D939" s="143" t="s">
        <v>146</v>
      </c>
      <c r="E939" s="144" t="s">
        <v>1</v>
      </c>
      <c r="F939" s="145" t="s">
        <v>1107</v>
      </c>
      <c r="H939" s="146">
        <v>1000</v>
      </c>
      <c r="I939" s="147"/>
      <c r="L939" s="142"/>
      <c r="M939" s="148"/>
      <c r="T939" s="149"/>
      <c r="AT939" s="144" t="s">
        <v>146</v>
      </c>
      <c r="AU939" s="144" t="s">
        <v>92</v>
      </c>
      <c r="AV939" s="11" t="s">
        <v>92</v>
      </c>
      <c r="AW939" s="11" t="s">
        <v>38</v>
      </c>
      <c r="AX939" s="11" t="s">
        <v>82</v>
      </c>
      <c r="AY939" s="144" t="s">
        <v>140</v>
      </c>
    </row>
    <row r="940" spans="2:65" s="14" customFormat="1">
      <c r="B940" s="167"/>
      <c r="D940" s="143" t="s">
        <v>146</v>
      </c>
      <c r="E940" s="168" t="s">
        <v>1</v>
      </c>
      <c r="F940" s="169" t="s">
        <v>287</v>
      </c>
      <c r="H940" s="170">
        <v>1733.4690000000001</v>
      </c>
      <c r="I940" s="171"/>
      <c r="L940" s="167"/>
      <c r="M940" s="172"/>
      <c r="T940" s="173"/>
      <c r="AT940" s="168" t="s">
        <v>146</v>
      </c>
      <c r="AU940" s="168" t="s">
        <v>92</v>
      </c>
      <c r="AV940" s="14" t="s">
        <v>145</v>
      </c>
      <c r="AW940" s="14" t="s">
        <v>38</v>
      </c>
      <c r="AX940" s="14" t="s">
        <v>90</v>
      </c>
      <c r="AY940" s="168" t="s">
        <v>140</v>
      </c>
    </row>
    <row r="941" spans="2:65" s="1" customFormat="1" ht="24.2" customHeight="1">
      <c r="B941" s="33"/>
      <c r="C941" s="128" t="s">
        <v>450</v>
      </c>
      <c r="D941" s="128" t="s">
        <v>141</v>
      </c>
      <c r="E941" s="129" t="s">
        <v>1108</v>
      </c>
      <c r="F941" s="130" t="s">
        <v>1109</v>
      </c>
      <c r="G941" s="131" t="s">
        <v>818</v>
      </c>
      <c r="H941" s="132">
        <v>1</v>
      </c>
      <c r="I941" s="133"/>
      <c r="J941" s="134">
        <f>ROUND(I941*H941,2)</f>
        <v>0</v>
      </c>
      <c r="K941" s="135"/>
      <c r="L941" s="33"/>
      <c r="M941" s="136" t="s">
        <v>1</v>
      </c>
      <c r="N941" s="137" t="s">
        <v>47</v>
      </c>
      <c r="P941" s="138">
        <f>O941*H941</f>
        <v>0</v>
      </c>
      <c r="Q941" s="138">
        <v>0</v>
      </c>
      <c r="R941" s="138">
        <f>Q941*H941</f>
        <v>0</v>
      </c>
      <c r="S941" s="138">
        <v>0</v>
      </c>
      <c r="T941" s="139">
        <f>S941*H941</f>
        <v>0</v>
      </c>
      <c r="AR941" s="140" t="s">
        <v>145</v>
      </c>
      <c r="AT941" s="140" t="s">
        <v>141</v>
      </c>
      <c r="AU941" s="140" t="s">
        <v>92</v>
      </c>
      <c r="AY941" s="17" t="s">
        <v>140</v>
      </c>
      <c r="BE941" s="141">
        <f>IF(N941="základní",J941,0)</f>
        <v>0</v>
      </c>
      <c r="BF941" s="141">
        <f>IF(N941="snížená",J941,0)</f>
        <v>0</v>
      </c>
      <c r="BG941" s="141">
        <f>IF(N941="zákl. přenesená",J941,0)</f>
        <v>0</v>
      </c>
      <c r="BH941" s="141">
        <f>IF(N941="sníž. přenesená",J941,0)</f>
        <v>0</v>
      </c>
      <c r="BI941" s="141">
        <f>IF(N941="nulová",J941,0)</f>
        <v>0</v>
      </c>
      <c r="BJ941" s="17" t="s">
        <v>90</v>
      </c>
      <c r="BK941" s="141">
        <f>ROUND(I941*H941,2)</f>
        <v>0</v>
      </c>
      <c r="BL941" s="17" t="s">
        <v>145</v>
      </c>
      <c r="BM941" s="140" t="s">
        <v>1110</v>
      </c>
    </row>
    <row r="942" spans="2:65" s="11" customFormat="1">
      <c r="B942" s="142"/>
      <c r="D942" s="143" t="s">
        <v>146</v>
      </c>
      <c r="E942" s="144" t="s">
        <v>1</v>
      </c>
      <c r="F942" s="145" t="s">
        <v>1111</v>
      </c>
      <c r="H942" s="146">
        <v>1</v>
      </c>
      <c r="I942" s="147"/>
      <c r="L942" s="142"/>
      <c r="M942" s="148"/>
      <c r="T942" s="149"/>
      <c r="AT942" s="144" t="s">
        <v>146</v>
      </c>
      <c r="AU942" s="144" t="s">
        <v>92</v>
      </c>
      <c r="AV942" s="11" t="s">
        <v>92</v>
      </c>
      <c r="AW942" s="11" t="s">
        <v>38</v>
      </c>
      <c r="AX942" s="11" t="s">
        <v>90</v>
      </c>
      <c r="AY942" s="144" t="s">
        <v>140</v>
      </c>
    </row>
    <row r="943" spans="2:65" s="1" customFormat="1" ht="24.2" customHeight="1">
      <c r="B943" s="33"/>
      <c r="C943" s="128" t="s">
        <v>326</v>
      </c>
      <c r="D943" s="128" t="s">
        <v>141</v>
      </c>
      <c r="E943" s="129" t="s">
        <v>1112</v>
      </c>
      <c r="F943" s="130" t="s">
        <v>1113</v>
      </c>
      <c r="G943" s="131" t="s">
        <v>144</v>
      </c>
      <c r="H943" s="132">
        <v>1800</v>
      </c>
      <c r="I943" s="133"/>
      <c r="J943" s="134">
        <f>ROUND(I943*H943,2)</f>
        <v>0</v>
      </c>
      <c r="K943" s="135"/>
      <c r="L943" s="33"/>
      <c r="M943" s="136" t="s">
        <v>1</v>
      </c>
      <c r="N943" s="137" t="s">
        <v>47</v>
      </c>
      <c r="P943" s="138">
        <f>O943*H943</f>
        <v>0</v>
      </c>
      <c r="Q943" s="138">
        <v>4.0000000000000003E-5</v>
      </c>
      <c r="R943" s="138">
        <f>Q943*H943</f>
        <v>7.2000000000000008E-2</v>
      </c>
      <c r="S943" s="138">
        <v>0</v>
      </c>
      <c r="T943" s="139">
        <f>S943*H943</f>
        <v>0</v>
      </c>
      <c r="AR943" s="140" t="s">
        <v>145</v>
      </c>
      <c r="AT943" s="140" t="s">
        <v>141</v>
      </c>
      <c r="AU943" s="140" t="s">
        <v>92</v>
      </c>
      <c r="AY943" s="17" t="s">
        <v>140</v>
      </c>
      <c r="BE943" s="141">
        <f>IF(N943="základní",J943,0)</f>
        <v>0</v>
      </c>
      <c r="BF943" s="141">
        <f>IF(N943="snížená",J943,0)</f>
        <v>0</v>
      </c>
      <c r="BG943" s="141">
        <f>IF(N943="zákl. přenesená",J943,0)</f>
        <v>0</v>
      </c>
      <c r="BH943" s="141">
        <f>IF(N943="sníž. přenesená",J943,0)</f>
        <v>0</v>
      </c>
      <c r="BI943" s="141">
        <f>IF(N943="nulová",J943,0)</f>
        <v>0</v>
      </c>
      <c r="BJ943" s="17" t="s">
        <v>90</v>
      </c>
      <c r="BK943" s="141">
        <f>ROUND(I943*H943,2)</f>
        <v>0</v>
      </c>
      <c r="BL943" s="17" t="s">
        <v>145</v>
      </c>
      <c r="BM943" s="140" t="s">
        <v>1114</v>
      </c>
    </row>
    <row r="944" spans="2:65" s="11" customFormat="1">
      <c r="B944" s="142"/>
      <c r="D944" s="143" t="s">
        <v>146</v>
      </c>
      <c r="E944" s="144" t="s">
        <v>1</v>
      </c>
      <c r="F944" s="145" t="s">
        <v>1115</v>
      </c>
      <c r="H944" s="146">
        <v>1800</v>
      </c>
      <c r="I944" s="147"/>
      <c r="L944" s="142"/>
      <c r="M944" s="148"/>
      <c r="T944" s="149"/>
      <c r="AT944" s="144" t="s">
        <v>146</v>
      </c>
      <c r="AU944" s="144" t="s">
        <v>92</v>
      </c>
      <c r="AV944" s="11" t="s">
        <v>92</v>
      </c>
      <c r="AW944" s="11" t="s">
        <v>38</v>
      </c>
      <c r="AX944" s="11" t="s">
        <v>90</v>
      </c>
      <c r="AY944" s="144" t="s">
        <v>140</v>
      </c>
    </row>
    <row r="945" spans="2:65" s="1" customFormat="1" ht="24.2" customHeight="1">
      <c r="B945" s="33"/>
      <c r="C945" s="128" t="s">
        <v>457</v>
      </c>
      <c r="D945" s="128" t="s">
        <v>141</v>
      </c>
      <c r="E945" s="129" t="s">
        <v>1116</v>
      </c>
      <c r="F945" s="130" t="s">
        <v>1117</v>
      </c>
      <c r="G945" s="131" t="s">
        <v>157</v>
      </c>
      <c r="H945" s="132">
        <v>2</v>
      </c>
      <c r="I945" s="133"/>
      <c r="J945" s="134">
        <f>ROUND(I945*H945,2)</f>
        <v>0</v>
      </c>
      <c r="K945" s="135"/>
      <c r="L945" s="33"/>
      <c r="M945" s="136" t="s">
        <v>1</v>
      </c>
      <c r="N945" s="137" t="s">
        <v>47</v>
      </c>
      <c r="P945" s="138">
        <f>O945*H945</f>
        <v>0</v>
      </c>
      <c r="Q945" s="138">
        <v>4.4900000000000001E-3</v>
      </c>
      <c r="R945" s="138">
        <f>Q945*H945</f>
        <v>8.9800000000000001E-3</v>
      </c>
      <c r="S945" s="138">
        <v>0</v>
      </c>
      <c r="T945" s="139">
        <f>S945*H945</f>
        <v>0</v>
      </c>
      <c r="AR945" s="140" t="s">
        <v>145</v>
      </c>
      <c r="AT945" s="140" t="s">
        <v>141</v>
      </c>
      <c r="AU945" s="140" t="s">
        <v>92</v>
      </c>
      <c r="AY945" s="17" t="s">
        <v>140</v>
      </c>
      <c r="BE945" s="141">
        <f>IF(N945="základní",J945,0)</f>
        <v>0</v>
      </c>
      <c r="BF945" s="141">
        <f>IF(N945="snížená",J945,0)</f>
        <v>0</v>
      </c>
      <c r="BG945" s="141">
        <f>IF(N945="zákl. přenesená",J945,0)</f>
        <v>0</v>
      </c>
      <c r="BH945" s="141">
        <f>IF(N945="sníž. přenesená",J945,0)</f>
        <v>0</v>
      </c>
      <c r="BI945" s="141">
        <f>IF(N945="nulová",J945,0)</f>
        <v>0</v>
      </c>
      <c r="BJ945" s="17" t="s">
        <v>90</v>
      </c>
      <c r="BK945" s="141">
        <f>ROUND(I945*H945,2)</f>
        <v>0</v>
      </c>
      <c r="BL945" s="17" t="s">
        <v>145</v>
      </c>
      <c r="BM945" s="140" t="s">
        <v>1118</v>
      </c>
    </row>
    <row r="946" spans="2:65" s="12" customFormat="1">
      <c r="B946" s="153"/>
      <c r="D946" s="143" t="s">
        <v>146</v>
      </c>
      <c r="E946" s="154" t="s">
        <v>1</v>
      </c>
      <c r="F946" s="155" t="s">
        <v>1119</v>
      </c>
      <c r="H946" s="154" t="s">
        <v>1</v>
      </c>
      <c r="I946" s="156"/>
      <c r="L946" s="153"/>
      <c r="M946" s="157"/>
      <c r="T946" s="158"/>
      <c r="AT946" s="154" t="s">
        <v>146</v>
      </c>
      <c r="AU946" s="154" t="s">
        <v>92</v>
      </c>
      <c r="AV946" s="12" t="s">
        <v>90</v>
      </c>
      <c r="AW946" s="12" t="s">
        <v>38</v>
      </c>
      <c r="AX946" s="12" t="s">
        <v>82</v>
      </c>
      <c r="AY946" s="154" t="s">
        <v>140</v>
      </c>
    </row>
    <row r="947" spans="2:65" s="11" customFormat="1">
      <c r="B947" s="142"/>
      <c r="D947" s="143" t="s">
        <v>146</v>
      </c>
      <c r="E947" s="144" t="s">
        <v>1</v>
      </c>
      <c r="F947" s="145" t="s">
        <v>1120</v>
      </c>
      <c r="H947" s="146">
        <v>2</v>
      </c>
      <c r="I947" s="147"/>
      <c r="L947" s="142"/>
      <c r="M947" s="148"/>
      <c r="T947" s="149"/>
      <c r="AT947" s="144" t="s">
        <v>146</v>
      </c>
      <c r="AU947" s="144" t="s">
        <v>92</v>
      </c>
      <c r="AV947" s="11" t="s">
        <v>92</v>
      </c>
      <c r="AW947" s="11" t="s">
        <v>38</v>
      </c>
      <c r="AX947" s="11" t="s">
        <v>90</v>
      </c>
      <c r="AY947" s="144" t="s">
        <v>140</v>
      </c>
    </row>
    <row r="948" spans="2:65" s="1" customFormat="1" ht="16.5" customHeight="1">
      <c r="B948" s="33"/>
      <c r="C948" s="128" t="s">
        <v>330</v>
      </c>
      <c r="D948" s="128" t="s">
        <v>141</v>
      </c>
      <c r="E948" s="129" t="s">
        <v>1121</v>
      </c>
      <c r="F948" s="130" t="s">
        <v>1122</v>
      </c>
      <c r="G948" s="131" t="s">
        <v>157</v>
      </c>
      <c r="H948" s="132">
        <v>3</v>
      </c>
      <c r="I948" s="133"/>
      <c r="J948" s="134">
        <f>ROUND(I948*H948,2)</f>
        <v>0</v>
      </c>
      <c r="K948" s="135"/>
      <c r="L948" s="33"/>
      <c r="M948" s="136" t="s">
        <v>1</v>
      </c>
      <c r="N948" s="137" t="s">
        <v>47</v>
      </c>
      <c r="P948" s="138">
        <f>O948*H948</f>
        <v>0</v>
      </c>
      <c r="Q948" s="138">
        <v>4.4900000000000001E-3</v>
      </c>
      <c r="R948" s="138">
        <f>Q948*H948</f>
        <v>1.3469999999999999E-2</v>
      </c>
      <c r="S948" s="138">
        <v>0</v>
      </c>
      <c r="T948" s="139">
        <f>S948*H948</f>
        <v>0</v>
      </c>
      <c r="AR948" s="140" t="s">
        <v>145</v>
      </c>
      <c r="AT948" s="140" t="s">
        <v>141</v>
      </c>
      <c r="AU948" s="140" t="s">
        <v>92</v>
      </c>
      <c r="AY948" s="17" t="s">
        <v>140</v>
      </c>
      <c r="BE948" s="141">
        <f>IF(N948="základní",J948,0)</f>
        <v>0</v>
      </c>
      <c r="BF948" s="141">
        <f>IF(N948="snížená",J948,0)</f>
        <v>0</v>
      </c>
      <c r="BG948" s="141">
        <f>IF(N948="zákl. přenesená",J948,0)</f>
        <v>0</v>
      </c>
      <c r="BH948" s="141">
        <f>IF(N948="sníž. přenesená",J948,0)</f>
        <v>0</v>
      </c>
      <c r="BI948" s="141">
        <f>IF(N948="nulová",J948,0)</f>
        <v>0</v>
      </c>
      <c r="BJ948" s="17" t="s">
        <v>90</v>
      </c>
      <c r="BK948" s="141">
        <f>ROUND(I948*H948,2)</f>
        <v>0</v>
      </c>
      <c r="BL948" s="17" t="s">
        <v>145</v>
      </c>
      <c r="BM948" s="140" t="s">
        <v>1123</v>
      </c>
    </row>
    <row r="949" spans="2:65" s="12" customFormat="1">
      <c r="B949" s="153"/>
      <c r="D949" s="143" t="s">
        <v>146</v>
      </c>
      <c r="E949" s="154" t="s">
        <v>1</v>
      </c>
      <c r="F949" s="155" t="s">
        <v>1124</v>
      </c>
      <c r="H949" s="154" t="s">
        <v>1</v>
      </c>
      <c r="I949" s="156"/>
      <c r="L949" s="153"/>
      <c r="M949" s="157"/>
      <c r="T949" s="158"/>
      <c r="AT949" s="154" t="s">
        <v>146</v>
      </c>
      <c r="AU949" s="154" t="s">
        <v>92</v>
      </c>
      <c r="AV949" s="12" t="s">
        <v>90</v>
      </c>
      <c r="AW949" s="12" t="s">
        <v>38</v>
      </c>
      <c r="AX949" s="12" t="s">
        <v>82</v>
      </c>
      <c r="AY949" s="154" t="s">
        <v>140</v>
      </c>
    </row>
    <row r="950" spans="2:65" s="11" customFormat="1" ht="22.5">
      <c r="B950" s="142"/>
      <c r="D950" s="143" t="s">
        <v>146</v>
      </c>
      <c r="E950" s="144" t="s">
        <v>1</v>
      </c>
      <c r="F950" s="145" t="s">
        <v>1125</v>
      </c>
      <c r="H950" s="146">
        <v>3</v>
      </c>
      <c r="I950" s="147"/>
      <c r="L950" s="142"/>
      <c r="M950" s="148"/>
      <c r="T950" s="149"/>
      <c r="AT950" s="144" t="s">
        <v>146</v>
      </c>
      <c r="AU950" s="144" t="s">
        <v>92</v>
      </c>
      <c r="AV950" s="11" t="s">
        <v>92</v>
      </c>
      <c r="AW950" s="11" t="s">
        <v>38</v>
      </c>
      <c r="AX950" s="11" t="s">
        <v>90</v>
      </c>
      <c r="AY950" s="144" t="s">
        <v>140</v>
      </c>
    </row>
    <row r="951" spans="2:65" s="1" customFormat="1" ht="24.2" customHeight="1">
      <c r="B951" s="33"/>
      <c r="C951" s="128" t="s">
        <v>464</v>
      </c>
      <c r="D951" s="128" t="s">
        <v>141</v>
      </c>
      <c r="E951" s="129" t="s">
        <v>1126</v>
      </c>
      <c r="F951" s="130" t="s">
        <v>1127</v>
      </c>
      <c r="G951" s="131" t="s">
        <v>144</v>
      </c>
      <c r="H951" s="132">
        <v>240</v>
      </c>
      <c r="I951" s="133"/>
      <c r="J951" s="134">
        <f>ROUND(I951*H951,2)</f>
        <v>0</v>
      </c>
      <c r="K951" s="135"/>
      <c r="L951" s="33"/>
      <c r="M951" s="136" t="s">
        <v>1</v>
      </c>
      <c r="N951" s="137" t="s">
        <v>47</v>
      </c>
      <c r="P951" s="138">
        <f>O951*H951</f>
        <v>0</v>
      </c>
      <c r="Q951" s="138">
        <v>0</v>
      </c>
      <c r="R951" s="138">
        <f>Q951*H951</f>
        <v>0</v>
      </c>
      <c r="S951" s="138">
        <v>0.26100000000000001</v>
      </c>
      <c r="T951" s="139">
        <f>S951*H951</f>
        <v>62.64</v>
      </c>
      <c r="AR951" s="140" t="s">
        <v>145</v>
      </c>
      <c r="AT951" s="140" t="s">
        <v>141</v>
      </c>
      <c r="AU951" s="140" t="s">
        <v>92</v>
      </c>
      <c r="AY951" s="17" t="s">
        <v>140</v>
      </c>
      <c r="BE951" s="141">
        <f>IF(N951="základní",J951,0)</f>
        <v>0</v>
      </c>
      <c r="BF951" s="141">
        <f>IF(N951="snížená",J951,0)</f>
        <v>0</v>
      </c>
      <c r="BG951" s="141">
        <f>IF(N951="zákl. přenesená",J951,0)</f>
        <v>0</v>
      </c>
      <c r="BH951" s="141">
        <f>IF(N951="sníž. přenesená",J951,0)</f>
        <v>0</v>
      </c>
      <c r="BI951" s="141">
        <f>IF(N951="nulová",J951,0)</f>
        <v>0</v>
      </c>
      <c r="BJ951" s="17" t="s">
        <v>90</v>
      </c>
      <c r="BK951" s="141">
        <f>ROUND(I951*H951,2)</f>
        <v>0</v>
      </c>
      <c r="BL951" s="17" t="s">
        <v>145</v>
      </c>
      <c r="BM951" s="140" t="s">
        <v>1128</v>
      </c>
    </row>
    <row r="952" spans="2:65" s="11" customFormat="1">
      <c r="B952" s="142"/>
      <c r="D952" s="143" t="s">
        <v>146</v>
      </c>
      <c r="E952" s="144" t="s">
        <v>1</v>
      </c>
      <c r="F952" s="145" t="s">
        <v>1129</v>
      </c>
      <c r="H952" s="146">
        <v>240</v>
      </c>
      <c r="I952" s="147"/>
      <c r="L952" s="142"/>
      <c r="M952" s="148"/>
      <c r="T952" s="149"/>
      <c r="AT952" s="144" t="s">
        <v>146</v>
      </c>
      <c r="AU952" s="144" t="s">
        <v>92</v>
      </c>
      <c r="AV952" s="11" t="s">
        <v>92</v>
      </c>
      <c r="AW952" s="11" t="s">
        <v>38</v>
      </c>
      <c r="AX952" s="11" t="s">
        <v>90</v>
      </c>
      <c r="AY952" s="144" t="s">
        <v>140</v>
      </c>
    </row>
    <row r="953" spans="2:65" s="1" customFormat="1" ht="21.75" customHeight="1">
      <c r="B953" s="33"/>
      <c r="C953" s="128" t="s">
        <v>333</v>
      </c>
      <c r="D953" s="128" t="s">
        <v>141</v>
      </c>
      <c r="E953" s="129" t="s">
        <v>1130</v>
      </c>
      <c r="F953" s="130" t="s">
        <v>1131</v>
      </c>
      <c r="G953" s="131" t="s">
        <v>144</v>
      </c>
      <c r="H953" s="132">
        <v>11.61</v>
      </c>
      <c r="I953" s="133"/>
      <c r="J953" s="134">
        <f>ROUND(I953*H953,2)</f>
        <v>0</v>
      </c>
      <c r="K953" s="135"/>
      <c r="L953" s="33"/>
      <c r="M953" s="136" t="s">
        <v>1</v>
      </c>
      <c r="N953" s="137" t="s">
        <v>47</v>
      </c>
      <c r="P953" s="138">
        <f>O953*H953</f>
        <v>0</v>
      </c>
      <c r="Q953" s="138">
        <v>0</v>
      </c>
      <c r="R953" s="138">
        <f>Q953*H953</f>
        <v>0</v>
      </c>
      <c r="S953" s="138">
        <v>5.5E-2</v>
      </c>
      <c r="T953" s="139">
        <f>S953*H953</f>
        <v>0.63854999999999995</v>
      </c>
      <c r="AR953" s="140" t="s">
        <v>145</v>
      </c>
      <c r="AT953" s="140" t="s">
        <v>141</v>
      </c>
      <c r="AU953" s="140" t="s">
        <v>92</v>
      </c>
      <c r="AY953" s="17" t="s">
        <v>140</v>
      </c>
      <c r="BE953" s="141">
        <f>IF(N953="základní",J953,0)</f>
        <v>0</v>
      </c>
      <c r="BF953" s="141">
        <f>IF(N953="snížená",J953,0)</f>
        <v>0</v>
      </c>
      <c r="BG953" s="141">
        <f>IF(N953="zákl. přenesená",J953,0)</f>
        <v>0</v>
      </c>
      <c r="BH953" s="141">
        <f>IF(N953="sníž. přenesená",J953,0)</f>
        <v>0</v>
      </c>
      <c r="BI953" s="141">
        <f>IF(N953="nulová",J953,0)</f>
        <v>0</v>
      </c>
      <c r="BJ953" s="17" t="s">
        <v>90</v>
      </c>
      <c r="BK953" s="141">
        <f>ROUND(I953*H953,2)</f>
        <v>0</v>
      </c>
      <c r="BL953" s="17" t="s">
        <v>145</v>
      </c>
      <c r="BM953" s="140" t="s">
        <v>1132</v>
      </c>
    </row>
    <row r="954" spans="2:65" s="12" customFormat="1">
      <c r="B954" s="153"/>
      <c r="D954" s="143" t="s">
        <v>146</v>
      </c>
      <c r="E954" s="154" t="s">
        <v>1</v>
      </c>
      <c r="F954" s="155" t="s">
        <v>1133</v>
      </c>
      <c r="H954" s="154" t="s">
        <v>1</v>
      </c>
      <c r="I954" s="156"/>
      <c r="L954" s="153"/>
      <c r="M954" s="157"/>
      <c r="T954" s="158"/>
      <c r="AT954" s="154" t="s">
        <v>146</v>
      </c>
      <c r="AU954" s="154" t="s">
        <v>92</v>
      </c>
      <c r="AV954" s="12" t="s">
        <v>90</v>
      </c>
      <c r="AW954" s="12" t="s">
        <v>38</v>
      </c>
      <c r="AX954" s="12" t="s">
        <v>82</v>
      </c>
      <c r="AY954" s="154" t="s">
        <v>140</v>
      </c>
    </row>
    <row r="955" spans="2:65" s="12" customFormat="1">
      <c r="B955" s="153"/>
      <c r="D955" s="143" t="s">
        <v>146</v>
      </c>
      <c r="E955" s="154" t="s">
        <v>1</v>
      </c>
      <c r="F955" s="155" t="s">
        <v>711</v>
      </c>
      <c r="H955" s="154" t="s">
        <v>1</v>
      </c>
      <c r="I955" s="156"/>
      <c r="L955" s="153"/>
      <c r="M955" s="157"/>
      <c r="T955" s="158"/>
      <c r="AT955" s="154" t="s">
        <v>146</v>
      </c>
      <c r="AU955" s="154" t="s">
        <v>92</v>
      </c>
      <c r="AV955" s="12" t="s">
        <v>90</v>
      </c>
      <c r="AW955" s="12" t="s">
        <v>38</v>
      </c>
      <c r="AX955" s="12" t="s">
        <v>82</v>
      </c>
      <c r="AY955" s="154" t="s">
        <v>140</v>
      </c>
    </row>
    <row r="956" spans="2:65" s="11" customFormat="1">
      <c r="B956" s="142"/>
      <c r="D956" s="143" t="s">
        <v>146</v>
      </c>
      <c r="E956" s="144" t="s">
        <v>1</v>
      </c>
      <c r="F956" s="145" t="s">
        <v>1134</v>
      </c>
      <c r="H956" s="146">
        <v>11.61</v>
      </c>
      <c r="I956" s="147"/>
      <c r="L956" s="142"/>
      <c r="M956" s="148"/>
      <c r="T956" s="149"/>
      <c r="AT956" s="144" t="s">
        <v>146</v>
      </c>
      <c r="AU956" s="144" t="s">
        <v>92</v>
      </c>
      <c r="AV956" s="11" t="s">
        <v>92</v>
      </c>
      <c r="AW956" s="11" t="s">
        <v>38</v>
      </c>
      <c r="AX956" s="11" t="s">
        <v>90</v>
      </c>
      <c r="AY956" s="144" t="s">
        <v>140</v>
      </c>
    </row>
    <row r="957" spans="2:65" s="1" customFormat="1" ht="21.75" customHeight="1">
      <c r="B957" s="33"/>
      <c r="C957" s="128" t="s">
        <v>472</v>
      </c>
      <c r="D957" s="128" t="s">
        <v>141</v>
      </c>
      <c r="E957" s="129" t="s">
        <v>1135</v>
      </c>
      <c r="F957" s="130" t="s">
        <v>1136</v>
      </c>
      <c r="G957" s="131" t="s">
        <v>144</v>
      </c>
      <c r="H957" s="132">
        <v>841.7</v>
      </c>
      <c r="I957" s="133"/>
      <c r="J957" s="134">
        <f>ROUND(I957*H957,2)</f>
        <v>0</v>
      </c>
      <c r="K957" s="135"/>
      <c r="L957" s="33"/>
      <c r="M957" s="136" t="s">
        <v>1</v>
      </c>
      <c r="N957" s="137" t="s">
        <v>47</v>
      </c>
      <c r="P957" s="138">
        <f>O957*H957</f>
        <v>0</v>
      </c>
      <c r="Q957" s="138">
        <v>0</v>
      </c>
      <c r="R957" s="138">
        <f>Q957*H957</f>
        <v>0</v>
      </c>
      <c r="S957" s="138">
        <v>4.4999999999999998E-2</v>
      </c>
      <c r="T957" s="139">
        <f>S957*H957</f>
        <v>37.8765</v>
      </c>
      <c r="AR957" s="140" t="s">
        <v>145</v>
      </c>
      <c r="AT957" s="140" t="s">
        <v>141</v>
      </c>
      <c r="AU957" s="140" t="s">
        <v>92</v>
      </c>
      <c r="AY957" s="17" t="s">
        <v>140</v>
      </c>
      <c r="BE957" s="141">
        <f>IF(N957="základní",J957,0)</f>
        <v>0</v>
      </c>
      <c r="BF957" s="141">
        <f>IF(N957="snížená",J957,0)</f>
        <v>0</v>
      </c>
      <c r="BG957" s="141">
        <f>IF(N957="zákl. přenesená",J957,0)</f>
        <v>0</v>
      </c>
      <c r="BH957" s="141">
        <f>IF(N957="sníž. přenesená",J957,0)</f>
        <v>0</v>
      </c>
      <c r="BI957" s="141">
        <f>IF(N957="nulová",J957,0)</f>
        <v>0</v>
      </c>
      <c r="BJ957" s="17" t="s">
        <v>90</v>
      </c>
      <c r="BK957" s="141">
        <f>ROUND(I957*H957,2)</f>
        <v>0</v>
      </c>
      <c r="BL957" s="17" t="s">
        <v>145</v>
      </c>
      <c r="BM957" s="140" t="s">
        <v>1137</v>
      </c>
    </row>
    <row r="958" spans="2:65" s="11" customFormat="1">
      <c r="B958" s="142"/>
      <c r="D958" s="143" t="s">
        <v>146</v>
      </c>
      <c r="E958" s="144" t="s">
        <v>1</v>
      </c>
      <c r="F958" s="145" t="s">
        <v>1138</v>
      </c>
      <c r="H958" s="146">
        <v>841.7</v>
      </c>
      <c r="I958" s="147"/>
      <c r="L958" s="142"/>
      <c r="M958" s="148"/>
      <c r="T958" s="149"/>
      <c r="AT958" s="144" t="s">
        <v>146</v>
      </c>
      <c r="AU958" s="144" t="s">
        <v>92</v>
      </c>
      <c r="AV958" s="11" t="s">
        <v>92</v>
      </c>
      <c r="AW958" s="11" t="s">
        <v>38</v>
      </c>
      <c r="AX958" s="11" t="s">
        <v>90</v>
      </c>
      <c r="AY958" s="144" t="s">
        <v>140</v>
      </c>
    </row>
    <row r="959" spans="2:65" s="1" customFormat="1" ht="24.2" customHeight="1">
      <c r="B959" s="33"/>
      <c r="C959" s="128" t="s">
        <v>338</v>
      </c>
      <c r="D959" s="128" t="s">
        <v>141</v>
      </c>
      <c r="E959" s="129" t="s">
        <v>1139</v>
      </c>
      <c r="F959" s="130" t="s">
        <v>1140</v>
      </c>
      <c r="G959" s="131" t="s">
        <v>144</v>
      </c>
      <c r="H959" s="132">
        <v>13.75</v>
      </c>
      <c r="I959" s="133"/>
      <c r="J959" s="134">
        <f>ROUND(I959*H959,2)</f>
        <v>0</v>
      </c>
      <c r="K959" s="135"/>
      <c r="L959" s="33"/>
      <c r="M959" s="136" t="s">
        <v>1</v>
      </c>
      <c r="N959" s="137" t="s">
        <v>47</v>
      </c>
      <c r="P959" s="138">
        <f>O959*H959</f>
        <v>0</v>
      </c>
      <c r="Q959" s="138">
        <v>0</v>
      </c>
      <c r="R959" s="138">
        <f>Q959*H959</f>
        <v>0</v>
      </c>
      <c r="S959" s="138">
        <v>3.5000000000000003E-2</v>
      </c>
      <c r="T959" s="139">
        <f>S959*H959</f>
        <v>0.48125000000000007</v>
      </c>
      <c r="AR959" s="140" t="s">
        <v>145</v>
      </c>
      <c r="AT959" s="140" t="s">
        <v>141</v>
      </c>
      <c r="AU959" s="140" t="s">
        <v>92</v>
      </c>
      <c r="AY959" s="17" t="s">
        <v>140</v>
      </c>
      <c r="BE959" s="141">
        <f>IF(N959="základní",J959,0)</f>
        <v>0</v>
      </c>
      <c r="BF959" s="141">
        <f>IF(N959="snížená",J959,0)</f>
        <v>0</v>
      </c>
      <c r="BG959" s="141">
        <f>IF(N959="zákl. přenesená",J959,0)</f>
        <v>0</v>
      </c>
      <c r="BH959" s="141">
        <f>IF(N959="sníž. přenesená",J959,0)</f>
        <v>0</v>
      </c>
      <c r="BI959" s="141">
        <f>IF(N959="nulová",J959,0)</f>
        <v>0</v>
      </c>
      <c r="BJ959" s="17" t="s">
        <v>90</v>
      </c>
      <c r="BK959" s="141">
        <f>ROUND(I959*H959,2)</f>
        <v>0</v>
      </c>
      <c r="BL959" s="17" t="s">
        <v>145</v>
      </c>
      <c r="BM959" s="140" t="s">
        <v>1141</v>
      </c>
    </row>
    <row r="960" spans="2:65" s="11" customFormat="1">
      <c r="B960" s="142"/>
      <c r="D960" s="143" t="s">
        <v>146</v>
      </c>
      <c r="E960" s="144" t="s">
        <v>1</v>
      </c>
      <c r="F960" s="145" t="s">
        <v>1142</v>
      </c>
      <c r="H960" s="146">
        <v>13.75</v>
      </c>
      <c r="I960" s="147"/>
      <c r="L960" s="142"/>
      <c r="M960" s="148"/>
      <c r="T960" s="149"/>
      <c r="AT960" s="144" t="s">
        <v>146</v>
      </c>
      <c r="AU960" s="144" t="s">
        <v>92</v>
      </c>
      <c r="AV960" s="11" t="s">
        <v>92</v>
      </c>
      <c r="AW960" s="11" t="s">
        <v>38</v>
      </c>
      <c r="AX960" s="11" t="s">
        <v>90</v>
      </c>
      <c r="AY960" s="144" t="s">
        <v>140</v>
      </c>
    </row>
    <row r="961" spans="2:65" s="1" customFormat="1" ht="24.2" customHeight="1">
      <c r="B961" s="33"/>
      <c r="C961" s="128" t="s">
        <v>479</v>
      </c>
      <c r="D961" s="128" t="s">
        <v>141</v>
      </c>
      <c r="E961" s="129" t="s">
        <v>1143</v>
      </c>
      <c r="F961" s="130" t="s">
        <v>1144</v>
      </c>
      <c r="G961" s="131" t="s">
        <v>177</v>
      </c>
      <c r="H961" s="132">
        <v>126.255</v>
      </c>
      <c r="I961" s="133"/>
      <c r="J961" s="134">
        <f>ROUND(I961*H961,2)</f>
        <v>0</v>
      </c>
      <c r="K961" s="135"/>
      <c r="L961" s="33"/>
      <c r="M961" s="136" t="s">
        <v>1</v>
      </c>
      <c r="N961" s="137" t="s">
        <v>47</v>
      </c>
      <c r="P961" s="138">
        <f>O961*H961</f>
        <v>0</v>
      </c>
      <c r="Q961" s="138">
        <v>0</v>
      </c>
      <c r="R961" s="138">
        <f>Q961*H961</f>
        <v>0</v>
      </c>
      <c r="S961" s="138">
        <v>0.9</v>
      </c>
      <c r="T961" s="139">
        <f>S961*H961</f>
        <v>113.62949999999999</v>
      </c>
      <c r="AR961" s="140" t="s">
        <v>145</v>
      </c>
      <c r="AT961" s="140" t="s">
        <v>141</v>
      </c>
      <c r="AU961" s="140" t="s">
        <v>92</v>
      </c>
      <c r="AY961" s="17" t="s">
        <v>140</v>
      </c>
      <c r="BE961" s="141">
        <f>IF(N961="základní",J961,0)</f>
        <v>0</v>
      </c>
      <c r="BF961" s="141">
        <f>IF(N961="snížená",J961,0)</f>
        <v>0</v>
      </c>
      <c r="BG961" s="141">
        <f>IF(N961="zákl. přenesená",J961,0)</f>
        <v>0</v>
      </c>
      <c r="BH961" s="141">
        <f>IF(N961="sníž. přenesená",J961,0)</f>
        <v>0</v>
      </c>
      <c r="BI961" s="141">
        <f>IF(N961="nulová",J961,0)</f>
        <v>0</v>
      </c>
      <c r="BJ961" s="17" t="s">
        <v>90</v>
      </c>
      <c r="BK961" s="141">
        <f>ROUND(I961*H961,2)</f>
        <v>0</v>
      </c>
      <c r="BL961" s="17" t="s">
        <v>145</v>
      </c>
      <c r="BM961" s="140" t="s">
        <v>1145</v>
      </c>
    </row>
    <row r="962" spans="2:65" s="11" customFormat="1">
      <c r="B962" s="142"/>
      <c r="D962" s="143" t="s">
        <v>146</v>
      </c>
      <c r="E962" s="144" t="s">
        <v>1</v>
      </c>
      <c r="F962" s="145" t="s">
        <v>1146</v>
      </c>
      <c r="H962" s="146">
        <v>126.255</v>
      </c>
      <c r="I962" s="147"/>
      <c r="L962" s="142"/>
      <c r="M962" s="148"/>
      <c r="T962" s="149"/>
      <c r="AT962" s="144" t="s">
        <v>146</v>
      </c>
      <c r="AU962" s="144" t="s">
        <v>92</v>
      </c>
      <c r="AV962" s="11" t="s">
        <v>92</v>
      </c>
      <c r="AW962" s="11" t="s">
        <v>38</v>
      </c>
      <c r="AX962" s="11" t="s">
        <v>90</v>
      </c>
      <c r="AY962" s="144" t="s">
        <v>140</v>
      </c>
    </row>
    <row r="963" spans="2:65" s="1" customFormat="1" ht="24.2" customHeight="1">
      <c r="B963" s="33"/>
      <c r="C963" s="128" t="s">
        <v>341</v>
      </c>
      <c r="D963" s="128" t="s">
        <v>141</v>
      </c>
      <c r="E963" s="129" t="s">
        <v>1147</v>
      </c>
      <c r="F963" s="130" t="s">
        <v>1148</v>
      </c>
      <c r="G963" s="131" t="s">
        <v>150</v>
      </c>
      <c r="H963" s="132">
        <v>55</v>
      </c>
      <c r="I963" s="133"/>
      <c r="J963" s="134">
        <f>ROUND(I963*H963,2)</f>
        <v>0</v>
      </c>
      <c r="K963" s="135"/>
      <c r="L963" s="33"/>
      <c r="M963" s="136" t="s">
        <v>1</v>
      </c>
      <c r="N963" s="137" t="s">
        <v>47</v>
      </c>
      <c r="P963" s="138">
        <f>O963*H963</f>
        <v>0</v>
      </c>
      <c r="Q963" s="138">
        <v>0</v>
      </c>
      <c r="R963" s="138">
        <f>Q963*H963</f>
        <v>0</v>
      </c>
      <c r="S963" s="138">
        <v>0.9</v>
      </c>
      <c r="T963" s="139">
        <f>S963*H963</f>
        <v>49.5</v>
      </c>
      <c r="AR963" s="140" t="s">
        <v>145</v>
      </c>
      <c r="AT963" s="140" t="s">
        <v>141</v>
      </c>
      <c r="AU963" s="140" t="s">
        <v>92</v>
      </c>
      <c r="AY963" s="17" t="s">
        <v>140</v>
      </c>
      <c r="BE963" s="141">
        <f>IF(N963="základní",J963,0)</f>
        <v>0</v>
      </c>
      <c r="BF963" s="141">
        <f>IF(N963="snížená",J963,0)</f>
        <v>0</v>
      </c>
      <c r="BG963" s="141">
        <f>IF(N963="zákl. přenesená",J963,0)</f>
        <v>0</v>
      </c>
      <c r="BH963" s="141">
        <f>IF(N963="sníž. přenesená",J963,0)</f>
        <v>0</v>
      </c>
      <c r="BI963" s="141">
        <f>IF(N963="nulová",J963,0)</f>
        <v>0</v>
      </c>
      <c r="BJ963" s="17" t="s">
        <v>90</v>
      </c>
      <c r="BK963" s="141">
        <f>ROUND(I963*H963,2)</f>
        <v>0</v>
      </c>
      <c r="BL963" s="17" t="s">
        <v>145</v>
      </c>
      <c r="BM963" s="140" t="s">
        <v>1149</v>
      </c>
    </row>
    <row r="964" spans="2:65" s="12" customFormat="1">
      <c r="B964" s="153"/>
      <c r="D964" s="143" t="s">
        <v>146</v>
      </c>
      <c r="E964" s="154" t="s">
        <v>1</v>
      </c>
      <c r="F964" s="155" t="s">
        <v>1072</v>
      </c>
      <c r="H964" s="154" t="s">
        <v>1</v>
      </c>
      <c r="I964" s="156"/>
      <c r="L964" s="153"/>
      <c r="M964" s="157"/>
      <c r="T964" s="158"/>
      <c r="AT964" s="154" t="s">
        <v>146</v>
      </c>
      <c r="AU964" s="154" t="s">
        <v>92</v>
      </c>
      <c r="AV964" s="12" t="s">
        <v>90</v>
      </c>
      <c r="AW964" s="12" t="s">
        <v>38</v>
      </c>
      <c r="AX964" s="12" t="s">
        <v>82</v>
      </c>
      <c r="AY964" s="154" t="s">
        <v>140</v>
      </c>
    </row>
    <row r="965" spans="2:65" s="11" customFormat="1">
      <c r="B965" s="142"/>
      <c r="D965" s="143" t="s">
        <v>146</v>
      </c>
      <c r="E965" s="144" t="s">
        <v>1</v>
      </c>
      <c r="F965" s="145" t="s">
        <v>1073</v>
      </c>
      <c r="H965" s="146">
        <v>55</v>
      </c>
      <c r="I965" s="147"/>
      <c r="L965" s="142"/>
      <c r="M965" s="148"/>
      <c r="T965" s="149"/>
      <c r="AT965" s="144" t="s">
        <v>146</v>
      </c>
      <c r="AU965" s="144" t="s">
        <v>92</v>
      </c>
      <c r="AV965" s="11" t="s">
        <v>92</v>
      </c>
      <c r="AW965" s="11" t="s">
        <v>38</v>
      </c>
      <c r="AX965" s="11" t="s">
        <v>90</v>
      </c>
      <c r="AY965" s="144" t="s">
        <v>140</v>
      </c>
    </row>
    <row r="966" spans="2:65" s="1" customFormat="1" ht="24.2" customHeight="1">
      <c r="B966" s="33"/>
      <c r="C966" s="128" t="s">
        <v>486</v>
      </c>
      <c r="D966" s="128" t="s">
        <v>141</v>
      </c>
      <c r="E966" s="129" t="s">
        <v>1150</v>
      </c>
      <c r="F966" s="130" t="s">
        <v>1151</v>
      </c>
      <c r="G966" s="131" t="s">
        <v>144</v>
      </c>
      <c r="H966" s="132">
        <v>11.313000000000001</v>
      </c>
      <c r="I966" s="133"/>
      <c r="J966" s="134">
        <f>ROUND(I966*H966,2)</f>
        <v>0</v>
      </c>
      <c r="K966" s="135"/>
      <c r="L966" s="33"/>
      <c r="M966" s="136" t="s">
        <v>1</v>
      </c>
      <c r="N966" s="137" t="s">
        <v>47</v>
      </c>
      <c r="P966" s="138">
        <f>O966*H966</f>
        <v>0</v>
      </c>
      <c r="Q966" s="138">
        <v>0</v>
      </c>
      <c r="R966" s="138">
        <f>Q966*H966</f>
        <v>0</v>
      </c>
      <c r="S966" s="138">
        <v>7.4999999999999997E-2</v>
      </c>
      <c r="T966" s="139">
        <f>S966*H966</f>
        <v>0.84847499999999998</v>
      </c>
      <c r="AR966" s="140" t="s">
        <v>145</v>
      </c>
      <c r="AT966" s="140" t="s">
        <v>141</v>
      </c>
      <c r="AU966" s="140" t="s">
        <v>92</v>
      </c>
      <c r="AY966" s="17" t="s">
        <v>140</v>
      </c>
      <c r="BE966" s="141">
        <f>IF(N966="základní",J966,0)</f>
        <v>0</v>
      </c>
      <c r="BF966" s="141">
        <f>IF(N966="snížená",J966,0)</f>
        <v>0</v>
      </c>
      <c r="BG966" s="141">
        <f>IF(N966="zákl. přenesená",J966,0)</f>
        <v>0</v>
      </c>
      <c r="BH966" s="141">
        <f>IF(N966="sníž. přenesená",J966,0)</f>
        <v>0</v>
      </c>
      <c r="BI966" s="141">
        <f>IF(N966="nulová",J966,0)</f>
        <v>0</v>
      </c>
      <c r="BJ966" s="17" t="s">
        <v>90</v>
      </c>
      <c r="BK966" s="141">
        <f>ROUND(I966*H966,2)</f>
        <v>0</v>
      </c>
      <c r="BL966" s="17" t="s">
        <v>145</v>
      </c>
      <c r="BM966" s="140" t="s">
        <v>1152</v>
      </c>
    </row>
    <row r="967" spans="2:65" s="12" customFormat="1">
      <c r="B967" s="153"/>
      <c r="D967" s="143" t="s">
        <v>146</v>
      </c>
      <c r="E967" s="154" t="s">
        <v>1</v>
      </c>
      <c r="F967" s="155" t="s">
        <v>1153</v>
      </c>
      <c r="H967" s="154" t="s">
        <v>1</v>
      </c>
      <c r="I967" s="156"/>
      <c r="L967" s="153"/>
      <c r="M967" s="157"/>
      <c r="T967" s="158"/>
      <c r="AT967" s="154" t="s">
        <v>146</v>
      </c>
      <c r="AU967" s="154" t="s">
        <v>92</v>
      </c>
      <c r="AV967" s="12" t="s">
        <v>90</v>
      </c>
      <c r="AW967" s="12" t="s">
        <v>38</v>
      </c>
      <c r="AX967" s="12" t="s">
        <v>82</v>
      </c>
      <c r="AY967" s="154" t="s">
        <v>140</v>
      </c>
    </row>
    <row r="968" spans="2:65" s="12" customFormat="1">
      <c r="B968" s="153"/>
      <c r="D968" s="143" t="s">
        <v>146</v>
      </c>
      <c r="E968" s="154" t="s">
        <v>1</v>
      </c>
      <c r="F968" s="155" t="s">
        <v>711</v>
      </c>
      <c r="H968" s="154" t="s">
        <v>1</v>
      </c>
      <c r="I968" s="156"/>
      <c r="L968" s="153"/>
      <c r="M968" s="157"/>
      <c r="T968" s="158"/>
      <c r="AT968" s="154" t="s">
        <v>146</v>
      </c>
      <c r="AU968" s="154" t="s">
        <v>92</v>
      </c>
      <c r="AV968" s="12" t="s">
        <v>90</v>
      </c>
      <c r="AW968" s="12" t="s">
        <v>38</v>
      </c>
      <c r="AX968" s="12" t="s">
        <v>82</v>
      </c>
      <c r="AY968" s="154" t="s">
        <v>140</v>
      </c>
    </row>
    <row r="969" spans="2:65" s="11" customFormat="1" ht="22.5">
      <c r="B969" s="142"/>
      <c r="D969" s="143" t="s">
        <v>146</v>
      </c>
      <c r="E969" s="144" t="s">
        <v>1</v>
      </c>
      <c r="F969" s="145" t="s">
        <v>1154</v>
      </c>
      <c r="H969" s="146">
        <v>4.4729999999999999</v>
      </c>
      <c r="I969" s="147"/>
      <c r="L969" s="142"/>
      <c r="M969" s="148"/>
      <c r="T969" s="149"/>
      <c r="AT969" s="144" t="s">
        <v>146</v>
      </c>
      <c r="AU969" s="144" t="s">
        <v>92</v>
      </c>
      <c r="AV969" s="11" t="s">
        <v>92</v>
      </c>
      <c r="AW969" s="11" t="s">
        <v>38</v>
      </c>
      <c r="AX969" s="11" t="s">
        <v>82</v>
      </c>
      <c r="AY969" s="144" t="s">
        <v>140</v>
      </c>
    </row>
    <row r="970" spans="2:65" s="13" customFormat="1">
      <c r="B970" s="160"/>
      <c r="D970" s="143" t="s">
        <v>146</v>
      </c>
      <c r="E970" s="161" t="s">
        <v>1</v>
      </c>
      <c r="F970" s="162" t="s">
        <v>286</v>
      </c>
      <c r="H970" s="163">
        <v>4.4729999999999999</v>
      </c>
      <c r="I970" s="164"/>
      <c r="L970" s="160"/>
      <c r="M970" s="165"/>
      <c r="T970" s="166"/>
      <c r="AT970" s="161" t="s">
        <v>146</v>
      </c>
      <c r="AU970" s="161" t="s">
        <v>92</v>
      </c>
      <c r="AV970" s="13" t="s">
        <v>151</v>
      </c>
      <c r="AW970" s="13" t="s">
        <v>38</v>
      </c>
      <c r="AX970" s="13" t="s">
        <v>82</v>
      </c>
      <c r="AY970" s="161" t="s">
        <v>140</v>
      </c>
    </row>
    <row r="971" spans="2:65" s="12" customFormat="1">
      <c r="B971" s="153"/>
      <c r="D971" s="143" t="s">
        <v>146</v>
      </c>
      <c r="E971" s="154" t="s">
        <v>1</v>
      </c>
      <c r="F971" s="155" t="s">
        <v>902</v>
      </c>
      <c r="H971" s="154" t="s">
        <v>1</v>
      </c>
      <c r="I971" s="156"/>
      <c r="L971" s="153"/>
      <c r="M971" s="157"/>
      <c r="T971" s="158"/>
      <c r="AT971" s="154" t="s">
        <v>146</v>
      </c>
      <c r="AU971" s="154" t="s">
        <v>92</v>
      </c>
      <c r="AV971" s="12" t="s">
        <v>90</v>
      </c>
      <c r="AW971" s="12" t="s">
        <v>38</v>
      </c>
      <c r="AX971" s="12" t="s">
        <v>82</v>
      </c>
      <c r="AY971" s="154" t="s">
        <v>140</v>
      </c>
    </row>
    <row r="972" spans="2:65" s="11" customFormat="1">
      <c r="B972" s="142"/>
      <c r="D972" s="143" t="s">
        <v>146</v>
      </c>
      <c r="E972" s="144" t="s">
        <v>1</v>
      </c>
      <c r="F972" s="145" t="s">
        <v>1155</v>
      </c>
      <c r="H972" s="146">
        <v>3.4750000000000001</v>
      </c>
      <c r="I972" s="147"/>
      <c r="L972" s="142"/>
      <c r="M972" s="148"/>
      <c r="T972" s="149"/>
      <c r="AT972" s="144" t="s">
        <v>146</v>
      </c>
      <c r="AU972" s="144" t="s">
        <v>92</v>
      </c>
      <c r="AV972" s="11" t="s">
        <v>92</v>
      </c>
      <c r="AW972" s="11" t="s">
        <v>38</v>
      </c>
      <c r="AX972" s="11" t="s">
        <v>82</v>
      </c>
      <c r="AY972" s="144" t="s">
        <v>140</v>
      </c>
    </row>
    <row r="973" spans="2:65" s="13" customFormat="1">
      <c r="B973" s="160"/>
      <c r="D973" s="143" t="s">
        <v>146</v>
      </c>
      <c r="E973" s="161" t="s">
        <v>1</v>
      </c>
      <c r="F973" s="162" t="s">
        <v>286</v>
      </c>
      <c r="H973" s="163">
        <v>3.4750000000000001</v>
      </c>
      <c r="I973" s="164"/>
      <c r="L973" s="160"/>
      <c r="M973" s="165"/>
      <c r="T973" s="166"/>
      <c r="AT973" s="161" t="s">
        <v>146</v>
      </c>
      <c r="AU973" s="161" t="s">
        <v>92</v>
      </c>
      <c r="AV973" s="13" t="s">
        <v>151</v>
      </c>
      <c r="AW973" s="13" t="s">
        <v>38</v>
      </c>
      <c r="AX973" s="13" t="s">
        <v>82</v>
      </c>
      <c r="AY973" s="161" t="s">
        <v>140</v>
      </c>
    </row>
    <row r="974" spans="2:65" s="12" customFormat="1">
      <c r="B974" s="153"/>
      <c r="D974" s="143" t="s">
        <v>146</v>
      </c>
      <c r="E974" s="154" t="s">
        <v>1</v>
      </c>
      <c r="F974" s="155" t="s">
        <v>914</v>
      </c>
      <c r="H974" s="154" t="s">
        <v>1</v>
      </c>
      <c r="I974" s="156"/>
      <c r="L974" s="153"/>
      <c r="M974" s="157"/>
      <c r="T974" s="158"/>
      <c r="AT974" s="154" t="s">
        <v>146</v>
      </c>
      <c r="AU974" s="154" t="s">
        <v>92</v>
      </c>
      <c r="AV974" s="12" t="s">
        <v>90</v>
      </c>
      <c r="AW974" s="12" t="s">
        <v>38</v>
      </c>
      <c r="AX974" s="12" t="s">
        <v>82</v>
      </c>
      <c r="AY974" s="154" t="s">
        <v>140</v>
      </c>
    </row>
    <row r="975" spans="2:65" s="11" customFormat="1">
      <c r="B975" s="142"/>
      <c r="D975" s="143" t="s">
        <v>146</v>
      </c>
      <c r="E975" s="144" t="s">
        <v>1</v>
      </c>
      <c r="F975" s="145" t="s">
        <v>1156</v>
      </c>
      <c r="H975" s="146">
        <v>3.0350000000000001</v>
      </c>
      <c r="I975" s="147"/>
      <c r="L975" s="142"/>
      <c r="M975" s="148"/>
      <c r="T975" s="149"/>
      <c r="AT975" s="144" t="s">
        <v>146</v>
      </c>
      <c r="AU975" s="144" t="s">
        <v>92</v>
      </c>
      <c r="AV975" s="11" t="s">
        <v>92</v>
      </c>
      <c r="AW975" s="11" t="s">
        <v>38</v>
      </c>
      <c r="AX975" s="11" t="s">
        <v>82</v>
      </c>
      <c r="AY975" s="144" t="s">
        <v>140</v>
      </c>
    </row>
    <row r="976" spans="2:65" s="11" customFormat="1">
      <c r="B976" s="142"/>
      <c r="D976" s="143" t="s">
        <v>146</v>
      </c>
      <c r="E976" s="144" t="s">
        <v>1</v>
      </c>
      <c r="F976" s="145" t="s">
        <v>1157</v>
      </c>
      <c r="H976" s="146">
        <v>0.33</v>
      </c>
      <c r="I976" s="147"/>
      <c r="L976" s="142"/>
      <c r="M976" s="148"/>
      <c r="T976" s="149"/>
      <c r="AT976" s="144" t="s">
        <v>146</v>
      </c>
      <c r="AU976" s="144" t="s">
        <v>92</v>
      </c>
      <c r="AV976" s="11" t="s">
        <v>92</v>
      </c>
      <c r="AW976" s="11" t="s">
        <v>38</v>
      </c>
      <c r="AX976" s="11" t="s">
        <v>82</v>
      </c>
      <c r="AY976" s="144" t="s">
        <v>140</v>
      </c>
    </row>
    <row r="977" spans="2:65" s="13" customFormat="1">
      <c r="B977" s="160"/>
      <c r="D977" s="143" t="s">
        <v>146</v>
      </c>
      <c r="E977" s="161" t="s">
        <v>1</v>
      </c>
      <c r="F977" s="162" t="s">
        <v>286</v>
      </c>
      <c r="H977" s="163">
        <v>3.3650000000000002</v>
      </c>
      <c r="I977" s="164"/>
      <c r="L977" s="160"/>
      <c r="M977" s="165"/>
      <c r="T977" s="166"/>
      <c r="AT977" s="161" t="s">
        <v>146</v>
      </c>
      <c r="AU977" s="161" t="s">
        <v>92</v>
      </c>
      <c r="AV977" s="13" t="s">
        <v>151</v>
      </c>
      <c r="AW977" s="13" t="s">
        <v>38</v>
      </c>
      <c r="AX977" s="13" t="s">
        <v>82</v>
      </c>
      <c r="AY977" s="161" t="s">
        <v>140</v>
      </c>
    </row>
    <row r="978" spans="2:65" s="14" customFormat="1">
      <c r="B978" s="167"/>
      <c r="D978" s="143" t="s">
        <v>146</v>
      </c>
      <c r="E978" s="168" t="s">
        <v>1</v>
      </c>
      <c r="F978" s="169" t="s">
        <v>287</v>
      </c>
      <c r="H978" s="170">
        <v>11.313000000000001</v>
      </c>
      <c r="I978" s="171"/>
      <c r="L978" s="167"/>
      <c r="M978" s="172"/>
      <c r="T978" s="173"/>
      <c r="AT978" s="168" t="s">
        <v>146</v>
      </c>
      <c r="AU978" s="168" t="s">
        <v>92</v>
      </c>
      <c r="AV978" s="14" t="s">
        <v>145</v>
      </c>
      <c r="AW978" s="14" t="s">
        <v>38</v>
      </c>
      <c r="AX978" s="14" t="s">
        <v>90</v>
      </c>
      <c r="AY978" s="168" t="s">
        <v>140</v>
      </c>
    </row>
    <row r="979" spans="2:65" s="1" customFormat="1" ht="24.2" customHeight="1">
      <c r="B979" s="33"/>
      <c r="C979" s="128" t="s">
        <v>345</v>
      </c>
      <c r="D979" s="128" t="s">
        <v>141</v>
      </c>
      <c r="E979" s="129" t="s">
        <v>1158</v>
      </c>
      <c r="F979" s="130" t="s">
        <v>1159</v>
      </c>
      <c r="G979" s="131" t="s">
        <v>144</v>
      </c>
      <c r="H979" s="132">
        <v>5.1050000000000004</v>
      </c>
      <c r="I979" s="133"/>
      <c r="J979" s="134">
        <f>ROUND(I979*H979,2)</f>
        <v>0</v>
      </c>
      <c r="K979" s="135"/>
      <c r="L979" s="33"/>
      <c r="M979" s="136" t="s">
        <v>1</v>
      </c>
      <c r="N979" s="137" t="s">
        <v>47</v>
      </c>
      <c r="P979" s="138">
        <f>O979*H979</f>
        <v>0</v>
      </c>
      <c r="Q979" s="138">
        <v>0</v>
      </c>
      <c r="R979" s="138">
        <f>Q979*H979</f>
        <v>0</v>
      </c>
      <c r="S979" s="138">
        <v>6.2E-2</v>
      </c>
      <c r="T979" s="139">
        <f>S979*H979</f>
        <v>0.31651000000000001</v>
      </c>
      <c r="AR979" s="140" t="s">
        <v>145</v>
      </c>
      <c r="AT979" s="140" t="s">
        <v>141</v>
      </c>
      <c r="AU979" s="140" t="s">
        <v>92</v>
      </c>
      <c r="AY979" s="17" t="s">
        <v>140</v>
      </c>
      <c r="BE979" s="141">
        <f>IF(N979="základní",J979,0)</f>
        <v>0</v>
      </c>
      <c r="BF979" s="141">
        <f>IF(N979="snížená",J979,0)</f>
        <v>0</v>
      </c>
      <c r="BG979" s="141">
        <f>IF(N979="zákl. přenesená",J979,0)</f>
        <v>0</v>
      </c>
      <c r="BH979" s="141">
        <f>IF(N979="sníž. přenesená",J979,0)</f>
        <v>0</v>
      </c>
      <c r="BI979" s="141">
        <f>IF(N979="nulová",J979,0)</f>
        <v>0</v>
      </c>
      <c r="BJ979" s="17" t="s">
        <v>90</v>
      </c>
      <c r="BK979" s="141">
        <f>ROUND(I979*H979,2)</f>
        <v>0</v>
      </c>
      <c r="BL979" s="17" t="s">
        <v>145</v>
      </c>
      <c r="BM979" s="140" t="s">
        <v>1160</v>
      </c>
    </row>
    <row r="980" spans="2:65" s="12" customFormat="1">
      <c r="B980" s="153"/>
      <c r="D980" s="143" t="s">
        <v>146</v>
      </c>
      <c r="E980" s="154" t="s">
        <v>1</v>
      </c>
      <c r="F980" s="155" t="s">
        <v>1153</v>
      </c>
      <c r="H980" s="154" t="s">
        <v>1</v>
      </c>
      <c r="I980" s="156"/>
      <c r="L980" s="153"/>
      <c r="M980" s="157"/>
      <c r="T980" s="158"/>
      <c r="AT980" s="154" t="s">
        <v>146</v>
      </c>
      <c r="AU980" s="154" t="s">
        <v>92</v>
      </c>
      <c r="AV980" s="12" t="s">
        <v>90</v>
      </c>
      <c r="AW980" s="12" t="s">
        <v>38</v>
      </c>
      <c r="AX980" s="12" t="s">
        <v>82</v>
      </c>
      <c r="AY980" s="154" t="s">
        <v>140</v>
      </c>
    </row>
    <row r="981" spans="2:65" s="12" customFormat="1">
      <c r="B981" s="153"/>
      <c r="D981" s="143" t="s">
        <v>146</v>
      </c>
      <c r="E981" s="154" t="s">
        <v>1</v>
      </c>
      <c r="F981" s="155" t="s">
        <v>711</v>
      </c>
      <c r="H981" s="154" t="s">
        <v>1</v>
      </c>
      <c r="I981" s="156"/>
      <c r="L981" s="153"/>
      <c r="M981" s="157"/>
      <c r="T981" s="158"/>
      <c r="AT981" s="154" t="s">
        <v>146</v>
      </c>
      <c r="AU981" s="154" t="s">
        <v>92</v>
      </c>
      <c r="AV981" s="12" t="s">
        <v>90</v>
      </c>
      <c r="AW981" s="12" t="s">
        <v>38</v>
      </c>
      <c r="AX981" s="12" t="s">
        <v>82</v>
      </c>
      <c r="AY981" s="154" t="s">
        <v>140</v>
      </c>
    </row>
    <row r="982" spans="2:65" s="11" customFormat="1">
      <c r="B982" s="142"/>
      <c r="D982" s="143" t="s">
        <v>146</v>
      </c>
      <c r="E982" s="144" t="s">
        <v>1</v>
      </c>
      <c r="F982" s="145" t="s">
        <v>1161</v>
      </c>
      <c r="H982" s="146">
        <v>2.9449999999999998</v>
      </c>
      <c r="I982" s="147"/>
      <c r="L982" s="142"/>
      <c r="M982" s="148"/>
      <c r="T982" s="149"/>
      <c r="AT982" s="144" t="s">
        <v>146</v>
      </c>
      <c r="AU982" s="144" t="s">
        <v>92</v>
      </c>
      <c r="AV982" s="11" t="s">
        <v>92</v>
      </c>
      <c r="AW982" s="11" t="s">
        <v>38</v>
      </c>
      <c r="AX982" s="11" t="s">
        <v>82</v>
      </c>
      <c r="AY982" s="144" t="s">
        <v>140</v>
      </c>
    </row>
    <row r="983" spans="2:65" s="13" customFormat="1">
      <c r="B983" s="160"/>
      <c r="D983" s="143" t="s">
        <v>146</v>
      </c>
      <c r="E983" s="161" t="s">
        <v>1</v>
      </c>
      <c r="F983" s="162" t="s">
        <v>286</v>
      </c>
      <c r="H983" s="163">
        <v>2.9449999999999998</v>
      </c>
      <c r="I983" s="164"/>
      <c r="L983" s="160"/>
      <c r="M983" s="165"/>
      <c r="T983" s="166"/>
      <c r="AT983" s="161" t="s">
        <v>146</v>
      </c>
      <c r="AU983" s="161" t="s">
        <v>92</v>
      </c>
      <c r="AV983" s="13" t="s">
        <v>151</v>
      </c>
      <c r="AW983" s="13" t="s">
        <v>38</v>
      </c>
      <c r="AX983" s="13" t="s">
        <v>82</v>
      </c>
      <c r="AY983" s="161" t="s">
        <v>140</v>
      </c>
    </row>
    <row r="984" spans="2:65" s="12" customFormat="1">
      <c r="B984" s="153"/>
      <c r="D984" s="143" t="s">
        <v>146</v>
      </c>
      <c r="E984" s="154" t="s">
        <v>1</v>
      </c>
      <c r="F984" s="155" t="s">
        <v>902</v>
      </c>
      <c r="H984" s="154" t="s">
        <v>1</v>
      </c>
      <c r="I984" s="156"/>
      <c r="L984" s="153"/>
      <c r="M984" s="157"/>
      <c r="T984" s="158"/>
      <c r="AT984" s="154" t="s">
        <v>146</v>
      </c>
      <c r="AU984" s="154" t="s">
        <v>92</v>
      </c>
      <c r="AV984" s="12" t="s">
        <v>90</v>
      </c>
      <c r="AW984" s="12" t="s">
        <v>38</v>
      </c>
      <c r="AX984" s="12" t="s">
        <v>82</v>
      </c>
      <c r="AY984" s="154" t="s">
        <v>140</v>
      </c>
    </row>
    <row r="985" spans="2:65" s="11" customFormat="1">
      <c r="B985" s="142"/>
      <c r="D985" s="143" t="s">
        <v>146</v>
      </c>
      <c r="E985" s="144" t="s">
        <v>1</v>
      </c>
      <c r="F985" s="145" t="s">
        <v>1162</v>
      </c>
      <c r="H985" s="146">
        <v>1.08</v>
      </c>
      <c r="I985" s="147"/>
      <c r="L985" s="142"/>
      <c r="M985" s="148"/>
      <c r="T985" s="149"/>
      <c r="AT985" s="144" t="s">
        <v>146</v>
      </c>
      <c r="AU985" s="144" t="s">
        <v>92</v>
      </c>
      <c r="AV985" s="11" t="s">
        <v>92</v>
      </c>
      <c r="AW985" s="11" t="s">
        <v>38</v>
      </c>
      <c r="AX985" s="11" t="s">
        <v>82</v>
      </c>
      <c r="AY985" s="144" t="s">
        <v>140</v>
      </c>
    </row>
    <row r="986" spans="2:65" s="13" customFormat="1">
      <c r="B986" s="160"/>
      <c r="D986" s="143" t="s">
        <v>146</v>
      </c>
      <c r="E986" s="161" t="s">
        <v>1</v>
      </c>
      <c r="F986" s="162" t="s">
        <v>286</v>
      </c>
      <c r="H986" s="163">
        <v>1.08</v>
      </c>
      <c r="I986" s="164"/>
      <c r="L986" s="160"/>
      <c r="M986" s="165"/>
      <c r="T986" s="166"/>
      <c r="AT986" s="161" t="s">
        <v>146</v>
      </c>
      <c r="AU986" s="161" t="s">
        <v>92</v>
      </c>
      <c r="AV986" s="13" t="s">
        <v>151</v>
      </c>
      <c r="AW986" s="13" t="s">
        <v>38</v>
      </c>
      <c r="AX986" s="13" t="s">
        <v>82</v>
      </c>
      <c r="AY986" s="161" t="s">
        <v>140</v>
      </c>
    </row>
    <row r="987" spans="2:65" s="12" customFormat="1">
      <c r="B987" s="153"/>
      <c r="D987" s="143" t="s">
        <v>146</v>
      </c>
      <c r="E987" s="154" t="s">
        <v>1</v>
      </c>
      <c r="F987" s="155" t="s">
        <v>914</v>
      </c>
      <c r="H987" s="154" t="s">
        <v>1</v>
      </c>
      <c r="I987" s="156"/>
      <c r="L987" s="153"/>
      <c r="M987" s="157"/>
      <c r="T987" s="158"/>
      <c r="AT987" s="154" t="s">
        <v>146</v>
      </c>
      <c r="AU987" s="154" t="s">
        <v>92</v>
      </c>
      <c r="AV987" s="12" t="s">
        <v>90</v>
      </c>
      <c r="AW987" s="12" t="s">
        <v>38</v>
      </c>
      <c r="AX987" s="12" t="s">
        <v>82</v>
      </c>
      <c r="AY987" s="154" t="s">
        <v>140</v>
      </c>
    </row>
    <row r="988" spans="2:65" s="11" customFormat="1">
      <c r="B988" s="142"/>
      <c r="D988" s="143" t="s">
        <v>146</v>
      </c>
      <c r="E988" s="144" t="s">
        <v>1</v>
      </c>
      <c r="F988" s="145" t="s">
        <v>1162</v>
      </c>
      <c r="H988" s="146">
        <v>1.08</v>
      </c>
      <c r="I988" s="147"/>
      <c r="L988" s="142"/>
      <c r="M988" s="148"/>
      <c r="T988" s="149"/>
      <c r="AT988" s="144" t="s">
        <v>146</v>
      </c>
      <c r="AU988" s="144" t="s">
        <v>92</v>
      </c>
      <c r="AV988" s="11" t="s">
        <v>92</v>
      </c>
      <c r="AW988" s="11" t="s">
        <v>38</v>
      </c>
      <c r="AX988" s="11" t="s">
        <v>82</v>
      </c>
      <c r="AY988" s="144" t="s">
        <v>140</v>
      </c>
    </row>
    <row r="989" spans="2:65" s="13" customFormat="1">
      <c r="B989" s="160"/>
      <c r="D989" s="143" t="s">
        <v>146</v>
      </c>
      <c r="E989" s="161" t="s">
        <v>1</v>
      </c>
      <c r="F989" s="162" t="s">
        <v>286</v>
      </c>
      <c r="H989" s="163">
        <v>1.08</v>
      </c>
      <c r="I989" s="164"/>
      <c r="L989" s="160"/>
      <c r="M989" s="165"/>
      <c r="T989" s="166"/>
      <c r="AT989" s="161" t="s">
        <v>146</v>
      </c>
      <c r="AU989" s="161" t="s">
        <v>92</v>
      </c>
      <c r="AV989" s="13" t="s">
        <v>151</v>
      </c>
      <c r="AW989" s="13" t="s">
        <v>38</v>
      </c>
      <c r="AX989" s="13" t="s">
        <v>82</v>
      </c>
      <c r="AY989" s="161" t="s">
        <v>140</v>
      </c>
    </row>
    <row r="990" spans="2:65" s="14" customFormat="1">
      <c r="B990" s="167"/>
      <c r="D990" s="143" t="s">
        <v>146</v>
      </c>
      <c r="E990" s="168" t="s">
        <v>1</v>
      </c>
      <c r="F990" s="169" t="s">
        <v>287</v>
      </c>
      <c r="H990" s="170">
        <v>5.1050000000000004</v>
      </c>
      <c r="I990" s="171"/>
      <c r="L990" s="167"/>
      <c r="M990" s="172"/>
      <c r="T990" s="173"/>
      <c r="AT990" s="168" t="s">
        <v>146</v>
      </c>
      <c r="AU990" s="168" t="s">
        <v>92</v>
      </c>
      <c r="AV990" s="14" t="s">
        <v>145</v>
      </c>
      <c r="AW990" s="14" t="s">
        <v>38</v>
      </c>
      <c r="AX990" s="14" t="s">
        <v>90</v>
      </c>
      <c r="AY990" s="168" t="s">
        <v>140</v>
      </c>
    </row>
    <row r="991" spans="2:65" s="1" customFormat="1" ht="24.2" customHeight="1">
      <c r="B991" s="33"/>
      <c r="C991" s="128" t="s">
        <v>493</v>
      </c>
      <c r="D991" s="128" t="s">
        <v>141</v>
      </c>
      <c r="E991" s="129" t="s">
        <v>1163</v>
      </c>
      <c r="F991" s="130" t="s">
        <v>1164</v>
      </c>
      <c r="G991" s="131" t="s">
        <v>144</v>
      </c>
      <c r="H991" s="132">
        <v>293.38400000000001</v>
      </c>
      <c r="I991" s="133"/>
      <c r="J991" s="134">
        <f>ROUND(I991*H991,2)</f>
        <v>0</v>
      </c>
      <c r="K991" s="135"/>
      <c r="L991" s="33"/>
      <c r="M991" s="136" t="s">
        <v>1</v>
      </c>
      <c r="N991" s="137" t="s">
        <v>47</v>
      </c>
      <c r="P991" s="138">
        <f>O991*H991</f>
        <v>0</v>
      </c>
      <c r="Q991" s="138">
        <v>0</v>
      </c>
      <c r="R991" s="138">
        <f>Q991*H991</f>
        <v>0</v>
      </c>
      <c r="S991" s="138">
        <v>5.3999999999999999E-2</v>
      </c>
      <c r="T991" s="139">
        <f>S991*H991</f>
        <v>15.842736</v>
      </c>
      <c r="AR991" s="140" t="s">
        <v>145</v>
      </c>
      <c r="AT991" s="140" t="s">
        <v>141</v>
      </c>
      <c r="AU991" s="140" t="s">
        <v>92</v>
      </c>
      <c r="AY991" s="17" t="s">
        <v>140</v>
      </c>
      <c r="BE991" s="141">
        <f>IF(N991="základní",J991,0)</f>
        <v>0</v>
      </c>
      <c r="BF991" s="141">
        <f>IF(N991="snížená",J991,0)</f>
        <v>0</v>
      </c>
      <c r="BG991" s="141">
        <f>IF(N991="zákl. přenesená",J991,0)</f>
        <v>0</v>
      </c>
      <c r="BH991" s="141">
        <f>IF(N991="sníž. přenesená",J991,0)</f>
        <v>0</v>
      </c>
      <c r="BI991" s="141">
        <f>IF(N991="nulová",J991,0)</f>
        <v>0</v>
      </c>
      <c r="BJ991" s="17" t="s">
        <v>90</v>
      </c>
      <c r="BK991" s="141">
        <f>ROUND(I991*H991,2)</f>
        <v>0</v>
      </c>
      <c r="BL991" s="17" t="s">
        <v>145</v>
      </c>
      <c r="BM991" s="140" t="s">
        <v>1165</v>
      </c>
    </row>
    <row r="992" spans="2:65" s="12" customFormat="1">
      <c r="B992" s="153"/>
      <c r="D992" s="143" t="s">
        <v>146</v>
      </c>
      <c r="E992" s="154" t="s">
        <v>1</v>
      </c>
      <c r="F992" s="155" t="s">
        <v>1153</v>
      </c>
      <c r="H992" s="154" t="s">
        <v>1</v>
      </c>
      <c r="I992" s="156"/>
      <c r="L992" s="153"/>
      <c r="M992" s="157"/>
      <c r="T992" s="158"/>
      <c r="AT992" s="154" t="s">
        <v>146</v>
      </c>
      <c r="AU992" s="154" t="s">
        <v>92</v>
      </c>
      <c r="AV992" s="12" t="s">
        <v>90</v>
      </c>
      <c r="AW992" s="12" t="s">
        <v>38</v>
      </c>
      <c r="AX992" s="12" t="s">
        <v>82</v>
      </c>
      <c r="AY992" s="154" t="s">
        <v>140</v>
      </c>
    </row>
    <row r="993" spans="2:51" s="11" customFormat="1">
      <c r="B993" s="142"/>
      <c r="D993" s="143" t="s">
        <v>146</v>
      </c>
      <c r="E993" s="144" t="s">
        <v>1</v>
      </c>
      <c r="F993" s="145" t="s">
        <v>1166</v>
      </c>
      <c r="H993" s="146">
        <v>11.7</v>
      </c>
      <c r="I993" s="147"/>
      <c r="L993" s="142"/>
      <c r="M993" s="148"/>
      <c r="T993" s="149"/>
      <c r="AT993" s="144" t="s">
        <v>146</v>
      </c>
      <c r="AU993" s="144" t="s">
        <v>92</v>
      </c>
      <c r="AV993" s="11" t="s">
        <v>92</v>
      </c>
      <c r="AW993" s="11" t="s">
        <v>38</v>
      </c>
      <c r="AX993" s="11" t="s">
        <v>82</v>
      </c>
      <c r="AY993" s="144" t="s">
        <v>140</v>
      </c>
    </row>
    <row r="994" spans="2:51" s="13" customFormat="1">
      <c r="B994" s="160"/>
      <c r="D994" s="143" t="s">
        <v>146</v>
      </c>
      <c r="E994" s="161" t="s">
        <v>1</v>
      </c>
      <c r="F994" s="162" t="s">
        <v>286</v>
      </c>
      <c r="H994" s="163">
        <v>11.7</v>
      </c>
      <c r="I994" s="164"/>
      <c r="L994" s="160"/>
      <c r="M994" s="165"/>
      <c r="T994" s="166"/>
      <c r="AT994" s="161" t="s">
        <v>146</v>
      </c>
      <c r="AU994" s="161" t="s">
        <v>92</v>
      </c>
      <c r="AV994" s="13" t="s">
        <v>151</v>
      </c>
      <c r="AW994" s="13" t="s">
        <v>38</v>
      </c>
      <c r="AX994" s="13" t="s">
        <v>82</v>
      </c>
      <c r="AY994" s="161" t="s">
        <v>140</v>
      </c>
    </row>
    <row r="995" spans="2:51" s="12" customFormat="1">
      <c r="B995" s="153"/>
      <c r="D995" s="143" t="s">
        <v>146</v>
      </c>
      <c r="E995" s="154" t="s">
        <v>1</v>
      </c>
      <c r="F995" s="155" t="s">
        <v>711</v>
      </c>
      <c r="H995" s="154" t="s">
        <v>1</v>
      </c>
      <c r="I995" s="156"/>
      <c r="L995" s="153"/>
      <c r="M995" s="157"/>
      <c r="T995" s="158"/>
      <c r="AT995" s="154" t="s">
        <v>146</v>
      </c>
      <c r="AU995" s="154" t="s">
        <v>92</v>
      </c>
      <c r="AV995" s="12" t="s">
        <v>90</v>
      </c>
      <c r="AW995" s="12" t="s">
        <v>38</v>
      </c>
      <c r="AX995" s="12" t="s">
        <v>82</v>
      </c>
      <c r="AY995" s="154" t="s">
        <v>140</v>
      </c>
    </row>
    <row r="996" spans="2:51" s="11" customFormat="1">
      <c r="B996" s="142"/>
      <c r="D996" s="143" t="s">
        <v>146</v>
      </c>
      <c r="E996" s="144" t="s">
        <v>1</v>
      </c>
      <c r="F996" s="145" t="s">
        <v>1167</v>
      </c>
      <c r="H996" s="146">
        <v>19.457999999999998</v>
      </c>
      <c r="I996" s="147"/>
      <c r="L996" s="142"/>
      <c r="M996" s="148"/>
      <c r="T996" s="149"/>
      <c r="AT996" s="144" t="s">
        <v>146</v>
      </c>
      <c r="AU996" s="144" t="s">
        <v>92</v>
      </c>
      <c r="AV996" s="11" t="s">
        <v>92</v>
      </c>
      <c r="AW996" s="11" t="s">
        <v>38</v>
      </c>
      <c r="AX996" s="11" t="s">
        <v>82</v>
      </c>
      <c r="AY996" s="144" t="s">
        <v>140</v>
      </c>
    </row>
    <row r="997" spans="2:51" s="11" customFormat="1">
      <c r="B997" s="142"/>
      <c r="D997" s="143" t="s">
        <v>146</v>
      </c>
      <c r="E997" s="144" t="s">
        <v>1</v>
      </c>
      <c r="F997" s="145" t="s">
        <v>1168</v>
      </c>
      <c r="H997" s="146">
        <v>36.063000000000002</v>
      </c>
      <c r="I997" s="147"/>
      <c r="L997" s="142"/>
      <c r="M997" s="148"/>
      <c r="T997" s="149"/>
      <c r="AT997" s="144" t="s">
        <v>146</v>
      </c>
      <c r="AU997" s="144" t="s">
        <v>92</v>
      </c>
      <c r="AV997" s="11" t="s">
        <v>92</v>
      </c>
      <c r="AW997" s="11" t="s">
        <v>38</v>
      </c>
      <c r="AX997" s="11" t="s">
        <v>82</v>
      </c>
      <c r="AY997" s="144" t="s">
        <v>140</v>
      </c>
    </row>
    <row r="998" spans="2:51" s="11" customFormat="1" ht="22.5">
      <c r="B998" s="142"/>
      <c r="D998" s="143" t="s">
        <v>146</v>
      </c>
      <c r="E998" s="144" t="s">
        <v>1</v>
      </c>
      <c r="F998" s="145" t="s">
        <v>1169</v>
      </c>
      <c r="H998" s="146">
        <v>38.384999999999998</v>
      </c>
      <c r="I998" s="147"/>
      <c r="L998" s="142"/>
      <c r="M998" s="148"/>
      <c r="T998" s="149"/>
      <c r="AT998" s="144" t="s">
        <v>146</v>
      </c>
      <c r="AU998" s="144" t="s">
        <v>92</v>
      </c>
      <c r="AV998" s="11" t="s">
        <v>92</v>
      </c>
      <c r="AW998" s="11" t="s">
        <v>38</v>
      </c>
      <c r="AX998" s="11" t="s">
        <v>82</v>
      </c>
      <c r="AY998" s="144" t="s">
        <v>140</v>
      </c>
    </row>
    <row r="999" spans="2:51" s="13" customFormat="1">
      <c r="B999" s="160"/>
      <c r="D999" s="143" t="s">
        <v>146</v>
      </c>
      <c r="E999" s="161" t="s">
        <v>1</v>
      </c>
      <c r="F999" s="162" t="s">
        <v>286</v>
      </c>
      <c r="H999" s="163">
        <v>93.906000000000006</v>
      </c>
      <c r="I999" s="164"/>
      <c r="L999" s="160"/>
      <c r="M999" s="165"/>
      <c r="T999" s="166"/>
      <c r="AT999" s="161" t="s">
        <v>146</v>
      </c>
      <c r="AU999" s="161" t="s">
        <v>92</v>
      </c>
      <c r="AV999" s="13" t="s">
        <v>151</v>
      </c>
      <c r="AW999" s="13" t="s">
        <v>38</v>
      </c>
      <c r="AX999" s="13" t="s">
        <v>82</v>
      </c>
      <c r="AY999" s="161" t="s">
        <v>140</v>
      </c>
    </row>
    <row r="1000" spans="2:51" s="12" customFormat="1">
      <c r="B1000" s="153"/>
      <c r="D1000" s="143" t="s">
        <v>146</v>
      </c>
      <c r="E1000" s="154" t="s">
        <v>1</v>
      </c>
      <c r="F1000" s="155" t="s">
        <v>902</v>
      </c>
      <c r="H1000" s="154" t="s">
        <v>1</v>
      </c>
      <c r="I1000" s="156"/>
      <c r="L1000" s="153"/>
      <c r="M1000" s="157"/>
      <c r="T1000" s="158"/>
      <c r="AT1000" s="154" t="s">
        <v>146</v>
      </c>
      <c r="AU1000" s="154" t="s">
        <v>92</v>
      </c>
      <c r="AV1000" s="12" t="s">
        <v>90</v>
      </c>
      <c r="AW1000" s="12" t="s">
        <v>38</v>
      </c>
      <c r="AX1000" s="12" t="s">
        <v>82</v>
      </c>
      <c r="AY1000" s="154" t="s">
        <v>140</v>
      </c>
    </row>
    <row r="1001" spans="2:51" s="11" customFormat="1">
      <c r="B1001" s="142"/>
      <c r="D1001" s="143" t="s">
        <v>146</v>
      </c>
      <c r="E1001" s="144" t="s">
        <v>1</v>
      </c>
      <c r="F1001" s="145" t="s">
        <v>1170</v>
      </c>
      <c r="H1001" s="146">
        <v>19.03</v>
      </c>
      <c r="I1001" s="147"/>
      <c r="L1001" s="142"/>
      <c r="M1001" s="148"/>
      <c r="T1001" s="149"/>
      <c r="AT1001" s="144" t="s">
        <v>146</v>
      </c>
      <c r="AU1001" s="144" t="s">
        <v>92</v>
      </c>
      <c r="AV1001" s="11" t="s">
        <v>92</v>
      </c>
      <c r="AW1001" s="11" t="s">
        <v>38</v>
      </c>
      <c r="AX1001" s="11" t="s">
        <v>82</v>
      </c>
      <c r="AY1001" s="144" t="s">
        <v>140</v>
      </c>
    </row>
    <row r="1002" spans="2:51" s="11" customFormat="1">
      <c r="B1002" s="142"/>
      <c r="D1002" s="143" t="s">
        <v>146</v>
      </c>
      <c r="E1002" s="144" t="s">
        <v>1</v>
      </c>
      <c r="F1002" s="145" t="s">
        <v>1171</v>
      </c>
      <c r="H1002" s="146">
        <v>40.25</v>
      </c>
      <c r="I1002" s="147"/>
      <c r="L1002" s="142"/>
      <c r="M1002" s="148"/>
      <c r="T1002" s="149"/>
      <c r="AT1002" s="144" t="s">
        <v>146</v>
      </c>
      <c r="AU1002" s="144" t="s">
        <v>92</v>
      </c>
      <c r="AV1002" s="11" t="s">
        <v>92</v>
      </c>
      <c r="AW1002" s="11" t="s">
        <v>38</v>
      </c>
      <c r="AX1002" s="11" t="s">
        <v>82</v>
      </c>
      <c r="AY1002" s="144" t="s">
        <v>140</v>
      </c>
    </row>
    <row r="1003" spans="2:51" s="11" customFormat="1" ht="22.5">
      <c r="B1003" s="142"/>
      <c r="D1003" s="143" t="s">
        <v>146</v>
      </c>
      <c r="E1003" s="144" t="s">
        <v>1</v>
      </c>
      <c r="F1003" s="145" t="s">
        <v>1172</v>
      </c>
      <c r="H1003" s="146">
        <v>36.578000000000003</v>
      </c>
      <c r="I1003" s="147"/>
      <c r="L1003" s="142"/>
      <c r="M1003" s="148"/>
      <c r="T1003" s="149"/>
      <c r="AT1003" s="144" t="s">
        <v>146</v>
      </c>
      <c r="AU1003" s="144" t="s">
        <v>92</v>
      </c>
      <c r="AV1003" s="11" t="s">
        <v>92</v>
      </c>
      <c r="AW1003" s="11" t="s">
        <v>38</v>
      </c>
      <c r="AX1003" s="11" t="s">
        <v>82</v>
      </c>
      <c r="AY1003" s="144" t="s">
        <v>140</v>
      </c>
    </row>
    <row r="1004" spans="2:51" s="13" customFormat="1">
      <c r="B1004" s="160"/>
      <c r="D1004" s="143" t="s">
        <v>146</v>
      </c>
      <c r="E1004" s="161" t="s">
        <v>1</v>
      </c>
      <c r="F1004" s="162" t="s">
        <v>286</v>
      </c>
      <c r="H1004" s="163">
        <v>95.858000000000004</v>
      </c>
      <c r="I1004" s="164"/>
      <c r="L1004" s="160"/>
      <c r="M1004" s="165"/>
      <c r="T1004" s="166"/>
      <c r="AT1004" s="161" t="s">
        <v>146</v>
      </c>
      <c r="AU1004" s="161" t="s">
        <v>92</v>
      </c>
      <c r="AV1004" s="13" t="s">
        <v>151</v>
      </c>
      <c r="AW1004" s="13" t="s">
        <v>38</v>
      </c>
      <c r="AX1004" s="13" t="s">
        <v>82</v>
      </c>
      <c r="AY1004" s="161" t="s">
        <v>140</v>
      </c>
    </row>
    <row r="1005" spans="2:51" s="12" customFormat="1">
      <c r="B1005" s="153"/>
      <c r="D1005" s="143" t="s">
        <v>146</v>
      </c>
      <c r="E1005" s="154" t="s">
        <v>1</v>
      </c>
      <c r="F1005" s="155" t="s">
        <v>914</v>
      </c>
      <c r="H1005" s="154" t="s">
        <v>1</v>
      </c>
      <c r="I1005" s="156"/>
      <c r="L1005" s="153"/>
      <c r="M1005" s="157"/>
      <c r="T1005" s="158"/>
      <c r="AT1005" s="154" t="s">
        <v>146</v>
      </c>
      <c r="AU1005" s="154" t="s">
        <v>92</v>
      </c>
      <c r="AV1005" s="12" t="s">
        <v>90</v>
      </c>
      <c r="AW1005" s="12" t="s">
        <v>38</v>
      </c>
      <c r="AX1005" s="12" t="s">
        <v>82</v>
      </c>
      <c r="AY1005" s="154" t="s">
        <v>140</v>
      </c>
    </row>
    <row r="1006" spans="2:51" s="11" customFormat="1">
      <c r="B1006" s="142"/>
      <c r="D1006" s="143" t="s">
        <v>146</v>
      </c>
      <c r="E1006" s="144" t="s">
        <v>1</v>
      </c>
      <c r="F1006" s="145" t="s">
        <v>1170</v>
      </c>
      <c r="H1006" s="146">
        <v>19.03</v>
      </c>
      <c r="I1006" s="147"/>
      <c r="L1006" s="142"/>
      <c r="M1006" s="148"/>
      <c r="T1006" s="149"/>
      <c r="AT1006" s="144" t="s">
        <v>146</v>
      </c>
      <c r="AU1006" s="144" t="s">
        <v>92</v>
      </c>
      <c r="AV1006" s="11" t="s">
        <v>92</v>
      </c>
      <c r="AW1006" s="11" t="s">
        <v>38</v>
      </c>
      <c r="AX1006" s="11" t="s">
        <v>82</v>
      </c>
      <c r="AY1006" s="144" t="s">
        <v>140</v>
      </c>
    </row>
    <row r="1007" spans="2:51" s="11" customFormat="1">
      <c r="B1007" s="142"/>
      <c r="D1007" s="143" t="s">
        <v>146</v>
      </c>
      <c r="E1007" s="144" t="s">
        <v>1</v>
      </c>
      <c r="F1007" s="145" t="s">
        <v>1171</v>
      </c>
      <c r="H1007" s="146">
        <v>40.25</v>
      </c>
      <c r="I1007" s="147"/>
      <c r="L1007" s="142"/>
      <c r="M1007" s="148"/>
      <c r="T1007" s="149"/>
      <c r="AT1007" s="144" t="s">
        <v>146</v>
      </c>
      <c r="AU1007" s="144" t="s">
        <v>92</v>
      </c>
      <c r="AV1007" s="11" t="s">
        <v>92</v>
      </c>
      <c r="AW1007" s="11" t="s">
        <v>38</v>
      </c>
      <c r="AX1007" s="11" t="s">
        <v>82</v>
      </c>
      <c r="AY1007" s="144" t="s">
        <v>140</v>
      </c>
    </row>
    <row r="1008" spans="2:51" s="11" customFormat="1" ht="22.5">
      <c r="B1008" s="142"/>
      <c r="D1008" s="143" t="s">
        <v>146</v>
      </c>
      <c r="E1008" s="144" t="s">
        <v>1</v>
      </c>
      <c r="F1008" s="145" t="s">
        <v>1173</v>
      </c>
      <c r="H1008" s="146">
        <v>32.64</v>
      </c>
      <c r="I1008" s="147"/>
      <c r="L1008" s="142"/>
      <c r="M1008" s="148"/>
      <c r="T1008" s="149"/>
      <c r="AT1008" s="144" t="s">
        <v>146</v>
      </c>
      <c r="AU1008" s="144" t="s">
        <v>92</v>
      </c>
      <c r="AV1008" s="11" t="s">
        <v>92</v>
      </c>
      <c r="AW1008" s="11" t="s">
        <v>38</v>
      </c>
      <c r="AX1008" s="11" t="s">
        <v>82</v>
      </c>
      <c r="AY1008" s="144" t="s">
        <v>140</v>
      </c>
    </row>
    <row r="1009" spans="2:65" s="13" customFormat="1">
      <c r="B1009" s="160"/>
      <c r="D1009" s="143" t="s">
        <v>146</v>
      </c>
      <c r="E1009" s="161" t="s">
        <v>1</v>
      </c>
      <c r="F1009" s="162" t="s">
        <v>286</v>
      </c>
      <c r="H1009" s="163">
        <v>91.92</v>
      </c>
      <c r="I1009" s="164"/>
      <c r="L1009" s="160"/>
      <c r="M1009" s="165"/>
      <c r="T1009" s="166"/>
      <c r="AT1009" s="161" t="s">
        <v>146</v>
      </c>
      <c r="AU1009" s="161" t="s">
        <v>92</v>
      </c>
      <c r="AV1009" s="13" t="s">
        <v>151</v>
      </c>
      <c r="AW1009" s="13" t="s">
        <v>38</v>
      </c>
      <c r="AX1009" s="13" t="s">
        <v>82</v>
      </c>
      <c r="AY1009" s="161" t="s">
        <v>140</v>
      </c>
    </row>
    <row r="1010" spans="2:65" s="14" customFormat="1">
      <c r="B1010" s="167"/>
      <c r="D1010" s="143" t="s">
        <v>146</v>
      </c>
      <c r="E1010" s="168" t="s">
        <v>1</v>
      </c>
      <c r="F1010" s="169" t="s">
        <v>287</v>
      </c>
      <c r="H1010" s="170">
        <v>293.38400000000001</v>
      </c>
      <c r="I1010" s="171"/>
      <c r="L1010" s="167"/>
      <c r="M1010" s="172"/>
      <c r="T1010" s="173"/>
      <c r="AT1010" s="168" t="s">
        <v>146</v>
      </c>
      <c r="AU1010" s="168" t="s">
        <v>92</v>
      </c>
      <c r="AV1010" s="14" t="s">
        <v>145</v>
      </c>
      <c r="AW1010" s="14" t="s">
        <v>38</v>
      </c>
      <c r="AX1010" s="14" t="s">
        <v>90</v>
      </c>
      <c r="AY1010" s="168" t="s">
        <v>140</v>
      </c>
    </row>
    <row r="1011" spans="2:65" s="1" customFormat="1" ht="24.2" customHeight="1">
      <c r="B1011" s="33"/>
      <c r="C1011" s="128" t="s">
        <v>349</v>
      </c>
      <c r="D1011" s="128" t="s">
        <v>141</v>
      </c>
      <c r="E1011" s="129" t="s">
        <v>1174</v>
      </c>
      <c r="F1011" s="130" t="s">
        <v>1175</v>
      </c>
      <c r="G1011" s="131" t="s">
        <v>144</v>
      </c>
      <c r="H1011" s="132">
        <v>84.009</v>
      </c>
      <c r="I1011" s="133"/>
      <c r="J1011" s="134">
        <f>ROUND(I1011*H1011,2)</f>
        <v>0</v>
      </c>
      <c r="K1011" s="135"/>
      <c r="L1011" s="33"/>
      <c r="M1011" s="136" t="s">
        <v>1</v>
      </c>
      <c r="N1011" s="137" t="s">
        <v>47</v>
      </c>
      <c r="P1011" s="138">
        <f>O1011*H1011</f>
        <v>0</v>
      </c>
      <c r="Q1011" s="138">
        <v>0</v>
      </c>
      <c r="R1011" s="138">
        <f>Q1011*H1011</f>
        <v>0</v>
      </c>
      <c r="S1011" s="138">
        <v>4.7E-2</v>
      </c>
      <c r="T1011" s="139">
        <f>S1011*H1011</f>
        <v>3.948423</v>
      </c>
      <c r="AR1011" s="140" t="s">
        <v>145</v>
      </c>
      <c r="AT1011" s="140" t="s">
        <v>141</v>
      </c>
      <c r="AU1011" s="140" t="s">
        <v>92</v>
      </c>
      <c r="AY1011" s="17" t="s">
        <v>140</v>
      </c>
      <c r="BE1011" s="141">
        <f>IF(N1011="základní",J1011,0)</f>
        <v>0</v>
      </c>
      <c r="BF1011" s="141">
        <f>IF(N1011="snížená",J1011,0)</f>
        <v>0</v>
      </c>
      <c r="BG1011" s="141">
        <f>IF(N1011="zákl. přenesená",J1011,0)</f>
        <v>0</v>
      </c>
      <c r="BH1011" s="141">
        <f>IF(N1011="sníž. přenesená",J1011,0)</f>
        <v>0</v>
      </c>
      <c r="BI1011" s="141">
        <f>IF(N1011="nulová",J1011,0)</f>
        <v>0</v>
      </c>
      <c r="BJ1011" s="17" t="s">
        <v>90</v>
      </c>
      <c r="BK1011" s="141">
        <f>ROUND(I1011*H1011,2)</f>
        <v>0</v>
      </c>
      <c r="BL1011" s="17" t="s">
        <v>145</v>
      </c>
      <c r="BM1011" s="140" t="s">
        <v>1176</v>
      </c>
    </row>
    <row r="1012" spans="2:65" s="12" customFormat="1">
      <c r="B1012" s="153"/>
      <c r="D1012" s="143" t="s">
        <v>146</v>
      </c>
      <c r="E1012" s="154" t="s">
        <v>1</v>
      </c>
      <c r="F1012" s="155" t="s">
        <v>1153</v>
      </c>
      <c r="H1012" s="154" t="s">
        <v>1</v>
      </c>
      <c r="I1012" s="156"/>
      <c r="L1012" s="153"/>
      <c r="M1012" s="157"/>
      <c r="T1012" s="158"/>
      <c r="AT1012" s="154" t="s">
        <v>146</v>
      </c>
      <c r="AU1012" s="154" t="s">
        <v>92</v>
      </c>
      <c r="AV1012" s="12" t="s">
        <v>90</v>
      </c>
      <c r="AW1012" s="12" t="s">
        <v>38</v>
      </c>
      <c r="AX1012" s="12" t="s">
        <v>82</v>
      </c>
      <c r="AY1012" s="154" t="s">
        <v>140</v>
      </c>
    </row>
    <row r="1013" spans="2:65" s="12" customFormat="1">
      <c r="B1013" s="153"/>
      <c r="D1013" s="143" t="s">
        <v>146</v>
      </c>
      <c r="E1013" s="154" t="s">
        <v>1</v>
      </c>
      <c r="F1013" s="155" t="s">
        <v>711</v>
      </c>
      <c r="H1013" s="154" t="s">
        <v>1</v>
      </c>
      <c r="I1013" s="156"/>
      <c r="L1013" s="153"/>
      <c r="M1013" s="157"/>
      <c r="T1013" s="158"/>
      <c r="AT1013" s="154" t="s">
        <v>146</v>
      </c>
      <c r="AU1013" s="154" t="s">
        <v>92</v>
      </c>
      <c r="AV1013" s="12" t="s">
        <v>90</v>
      </c>
      <c r="AW1013" s="12" t="s">
        <v>38</v>
      </c>
      <c r="AX1013" s="12" t="s">
        <v>82</v>
      </c>
      <c r="AY1013" s="154" t="s">
        <v>140</v>
      </c>
    </row>
    <row r="1014" spans="2:65" s="11" customFormat="1">
      <c r="B1014" s="142"/>
      <c r="D1014" s="143" t="s">
        <v>146</v>
      </c>
      <c r="E1014" s="144" t="s">
        <v>1</v>
      </c>
      <c r="F1014" s="145" t="s">
        <v>1177</v>
      </c>
      <c r="H1014" s="146">
        <v>18.48</v>
      </c>
      <c r="I1014" s="147"/>
      <c r="L1014" s="142"/>
      <c r="M1014" s="148"/>
      <c r="T1014" s="149"/>
      <c r="AT1014" s="144" t="s">
        <v>146</v>
      </c>
      <c r="AU1014" s="144" t="s">
        <v>92</v>
      </c>
      <c r="AV1014" s="11" t="s">
        <v>92</v>
      </c>
      <c r="AW1014" s="11" t="s">
        <v>38</v>
      </c>
      <c r="AX1014" s="11" t="s">
        <v>82</v>
      </c>
      <c r="AY1014" s="144" t="s">
        <v>140</v>
      </c>
    </row>
    <row r="1015" spans="2:65" s="11" customFormat="1">
      <c r="B1015" s="142"/>
      <c r="D1015" s="143" t="s">
        <v>146</v>
      </c>
      <c r="E1015" s="144" t="s">
        <v>1</v>
      </c>
      <c r="F1015" s="145" t="s">
        <v>1178</v>
      </c>
      <c r="H1015" s="146">
        <v>30.773</v>
      </c>
      <c r="I1015" s="147"/>
      <c r="L1015" s="142"/>
      <c r="M1015" s="148"/>
      <c r="T1015" s="149"/>
      <c r="AT1015" s="144" t="s">
        <v>146</v>
      </c>
      <c r="AU1015" s="144" t="s">
        <v>92</v>
      </c>
      <c r="AV1015" s="11" t="s">
        <v>92</v>
      </c>
      <c r="AW1015" s="11" t="s">
        <v>38</v>
      </c>
      <c r="AX1015" s="11" t="s">
        <v>82</v>
      </c>
      <c r="AY1015" s="144" t="s">
        <v>140</v>
      </c>
    </row>
    <row r="1016" spans="2:65" s="13" customFormat="1">
      <c r="B1016" s="160"/>
      <c r="D1016" s="143" t="s">
        <v>146</v>
      </c>
      <c r="E1016" s="161" t="s">
        <v>1</v>
      </c>
      <c r="F1016" s="162" t="s">
        <v>286</v>
      </c>
      <c r="H1016" s="163">
        <v>49.253</v>
      </c>
      <c r="I1016" s="164"/>
      <c r="L1016" s="160"/>
      <c r="M1016" s="165"/>
      <c r="T1016" s="166"/>
      <c r="AT1016" s="161" t="s">
        <v>146</v>
      </c>
      <c r="AU1016" s="161" t="s">
        <v>92</v>
      </c>
      <c r="AV1016" s="13" t="s">
        <v>151</v>
      </c>
      <c r="AW1016" s="13" t="s">
        <v>38</v>
      </c>
      <c r="AX1016" s="13" t="s">
        <v>82</v>
      </c>
      <c r="AY1016" s="161" t="s">
        <v>140</v>
      </c>
    </row>
    <row r="1017" spans="2:65" s="12" customFormat="1">
      <c r="B1017" s="153"/>
      <c r="D1017" s="143" t="s">
        <v>146</v>
      </c>
      <c r="E1017" s="154" t="s">
        <v>1</v>
      </c>
      <c r="F1017" s="155" t="s">
        <v>902</v>
      </c>
      <c r="H1017" s="154" t="s">
        <v>1</v>
      </c>
      <c r="I1017" s="156"/>
      <c r="L1017" s="153"/>
      <c r="M1017" s="157"/>
      <c r="T1017" s="158"/>
      <c r="AT1017" s="154" t="s">
        <v>146</v>
      </c>
      <c r="AU1017" s="154" t="s">
        <v>92</v>
      </c>
      <c r="AV1017" s="12" t="s">
        <v>90</v>
      </c>
      <c r="AW1017" s="12" t="s">
        <v>38</v>
      </c>
      <c r="AX1017" s="12" t="s">
        <v>82</v>
      </c>
      <c r="AY1017" s="154" t="s">
        <v>140</v>
      </c>
    </row>
    <row r="1018" spans="2:65" s="11" customFormat="1">
      <c r="B1018" s="142"/>
      <c r="D1018" s="143" t="s">
        <v>146</v>
      </c>
      <c r="E1018" s="144" t="s">
        <v>1</v>
      </c>
      <c r="F1018" s="145" t="s">
        <v>1179</v>
      </c>
      <c r="H1018" s="146">
        <v>16.402999999999999</v>
      </c>
      <c r="I1018" s="147"/>
      <c r="L1018" s="142"/>
      <c r="M1018" s="148"/>
      <c r="T1018" s="149"/>
      <c r="AT1018" s="144" t="s">
        <v>146</v>
      </c>
      <c r="AU1018" s="144" t="s">
        <v>92</v>
      </c>
      <c r="AV1018" s="11" t="s">
        <v>92</v>
      </c>
      <c r="AW1018" s="11" t="s">
        <v>38</v>
      </c>
      <c r="AX1018" s="11" t="s">
        <v>82</v>
      </c>
      <c r="AY1018" s="144" t="s">
        <v>140</v>
      </c>
    </row>
    <row r="1019" spans="2:65" s="13" customFormat="1">
      <c r="B1019" s="160"/>
      <c r="D1019" s="143" t="s">
        <v>146</v>
      </c>
      <c r="E1019" s="161" t="s">
        <v>1</v>
      </c>
      <c r="F1019" s="162" t="s">
        <v>286</v>
      </c>
      <c r="H1019" s="163">
        <v>16.402999999999999</v>
      </c>
      <c r="I1019" s="164"/>
      <c r="L1019" s="160"/>
      <c r="M1019" s="165"/>
      <c r="T1019" s="166"/>
      <c r="AT1019" s="161" t="s">
        <v>146</v>
      </c>
      <c r="AU1019" s="161" t="s">
        <v>92</v>
      </c>
      <c r="AV1019" s="13" t="s">
        <v>151</v>
      </c>
      <c r="AW1019" s="13" t="s">
        <v>38</v>
      </c>
      <c r="AX1019" s="13" t="s">
        <v>82</v>
      </c>
      <c r="AY1019" s="161" t="s">
        <v>140</v>
      </c>
    </row>
    <row r="1020" spans="2:65" s="12" customFormat="1">
      <c r="B1020" s="153"/>
      <c r="D1020" s="143" t="s">
        <v>146</v>
      </c>
      <c r="E1020" s="154" t="s">
        <v>1</v>
      </c>
      <c r="F1020" s="155" t="s">
        <v>914</v>
      </c>
      <c r="H1020" s="154" t="s">
        <v>1</v>
      </c>
      <c r="I1020" s="156"/>
      <c r="L1020" s="153"/>
      <c r="M1020" s="157"/>
      <c r="T1020" s="158"/>
      <c r="AT1020" s="154" t="s">
        <v>146</v>
      </c>
      <c r="AU1020" s="154" t="s">
        <v>92</v>
      </c>
      <c r="AV1020" s="12" t="s">
        <v>90</v>
      </c>
      <c r="AW1020" s="12" t="s">
        <v>38</v>
      </c>
      <c r="AX1020" s="12" t="s">
        <v>82</v>
      </c>
      <c r="AY1020" s="154" t="s">
        <v>140</v>
      </c>
    </row>
    <row r="1021" spans="2:65" s="11" customFormat="1">
      <c r="B1021" s="142"/>
      <c r="D1021" s="143" t="s">
        <v>146</v>
      </c>
      <c r="E1021" s="144" t="s">
        <v>1</v>
      </c>
      <c r="F1021" s="145" t="s">
        <v>1180</v>
      </c>
      <c r="H1021" s="146">
        <v>18.353000000000002</v>
      </c>
      <c r="I1021" s="147"/>
      <c r="L1021" s="142"/>
      <c r="M1021" s="148"/>
      <c r="T1021" s="149"/>
      <c r="AT1021" s="144" t="s">
        <v>146</v>
      </c>
      <c r="AU1021" s="144" t="s">
        <v>92</v>
      </c>
      <c r="AV1021" s="11" t="s">
        <v>92</v>
      </c>
      <c r="AW1021" s="11" t="s">
        <v>38</v>
      </c>
      <c r="AX1021" s="11" t="s">
        <v>82</v>
      </c>
      <c r="AY1021" s="144" t="s">
        <v>140</v>
      </c>
    </row>
    <row r="1022" spans="2:65" s="13" customFormat="1">
      <c r="B1022" s="160"/>
      <c r="D1022" s="143" t="s">
        <v>146</v>
      </c>
      <c r="E1022" s="161" t="s">
        <v>1</v>
      </c>
      <c r="F1022" s="162" t="s">
        <v>286</v>
      </c>
      <c r="H1022" s="163">
        <v>18.353000000000002</v>
      </c>
      <c r="I1022" s="164"/>
      <c r="L1022" s="160"/>
      <c r="M1022" s="165"/>
      <c r="T1022" s="166"/>
      <c r="AT1022" s="161" t="s">
        <v>146</v>
      </c>
      <c r="AU1022" s="161" t="s">
        <v>92</v>
      </c>
      <c r="AV1022" s="13" t="s">
        <v>151</v>
      </c>
      <c r="AW1022" s="13" t="s">
        <v>38</v>
      </c>
      <c r="AX1022" s="13" t="s">
        <v>82</v>
      </c>
      <c r="AY1022" s="161" t="s">
        <v>140</v>
      </c>
    </row>
    <row r="1023" spans="2:65" s="14" customFormat="1">
      <c r="B1023" s="167"/>
      <c r="D1023" s="143" t="s">
        <v>146</v>
      </c>
      <c r="E1023" s="168" t="s">
        <v>1</v>
      </c>
      <c r="F1023" s="169" t="s">
        <v>287</v>
      </c>
      <c r="H1023" s="170">
        <v>84.009000000000015</v>
      </c>
      <c r="I1023" s="171"/>
      <c r="L1023" s="167"/>
      <c r="M1023" s="172"/>
      <c r="T1023" s="173"/>
      <c r="AT1023" s="168" t="s">
        <v>146</v>
      </c>
      <c r="AU1023" s="168" t="s">
        <v>92</v>
      </c>
      <c r="AV1023" s="14" t="s">
        <v>145</v>
      </c>
      <c r="AW1023" s="14" t="s">
        <v>38</v>
      </c>
      <c r="AX1023" s="14" t="s">
        <v>90</v>
      </c>
      <c r="AY1023" s="168" t="s">
        <v>140</v>
      </c>
    </row>
    <row r="1024" spans="2:65" s="1" customFormat="1" ht="21.75" customHeight="1">
      <c r="B1024" s="33"/>
      <c r="C1024" s="128" t="s">
        <v>500</v>
      </c>
      <c r="D1024" s="128" t="s">
        <v>141</v>
      </c>
      <c r="E1024" s="129" t="s">
        <v>1181</v>
      </c>
      <c r="F1024" s="130" t="s">
        <v>1182</v>
      </c>
      <c r="G1024" s="131" t="s">
        <v>144</v>
      </c>
      <c r="H1024" s="132">
        <v>12.077999999999999</v>
      </c>
      <c r="I1024" s="133"/>
      <c r="J1024" s="134">
        <f>ROUND(I1024*H1024,2)</f>
        <v>0</v>
      </c>
      <c r="K1024" s="135"/>
      <c r="L1024" s="33"/>
      <c r="M1024" s="136" t="s">
        <v>1</v>
      </c>
      <c r="N1024" s="137" t="s">
        <v>47</v>
      </c>
      <c r="P1024" s="138">
        <f>O1024*H1024</f>
        <v>0</v>
      </c>
      <c r="Q1024" s="138">
        <v>0</v>
      </c>
      <c r="R1024" s="138">
        <f>Q1024*H1024</f>
        <v>0</v>
      </c>
      <c r="S1024" s="138">
        <v>6.3E-2</v>
      </c>
      <c r="T1024" s="139">
        <f>S1024*H1024</f>
        <v>0.76091399999999998</v>
      </c>
      <c r="AR1024" s="140" t="s">
        <v>145</v>
      </c>
      <c r="AT1024" s="140" t="s">
        <v>141</v>
      </c>
      <c r="AU1024" s="140" t="s">
        <v>92</v>
      </c>
      <c r="AY1024" s="17" t="s">
        <v>140</v>
      </c>
      <c r="BE1024" s="141">
        <f>IF(N1024="základní",J1024,0)</f>
        <v>0</v>
      </c>
      <c r="BF1024" s="141">
        <f>IF(N1024="snížená",J1024,0)</f>
        <v>0</v>
      </c>
      <c r="BG1024" s="141">
        <f>IF(N1024="zákl. přenesená",J1024,0)</f>
        <v>0</v>
      </c>
      <c r="BH1024" s="141">
        <f>IF(N1024="sníž. přenesená",J1024,0)</f>
        <v>0</v>
      </c>
      <c r="BI1024" s="141">
        <f>IF(N1024="nulová",J1024,0)</f>
        <v>0</v>
      </c>
      <c r="BJ1024" s="17" t="s">
        <v>90</v>
      </c>
      <c r="BK1024" s="141">
        <f>ROUND(I1024*H1024,2)</f>
        <v>0</v>
      </c>
      <c r="BL1024" s="17" t="s">
        <v>145</v>
      </c>
      <c r="BM1024" s="140" t="s">
        <v>1183</v>
      </c>
    </row>
    <row r="1025" spans="2:65" s="1" customFormat="1" ht="19.5">
      <c r="B1025" s="33"/>
      <c r="D1025" s="143" t="s">
        <v>179</v>
      </c>
      <c r="F1025" s="150" t="s">
        <v>1184</v>
      </c>
      <c r="I1025" s="151"/>
      <c r="L1025" s="33"/>
      <c r="M1025" s="152"/>
      <c r="T1025" s="57"/>
      <c r="AT1025" s="17" t="s">
        <v>179</v>
      </c>
      <c r="AU1025" s="17" t="s">
        <v>92</v>
      </c>
    </row>
    <row r="1026" spans="2:65" s="12" customFormat="1">
      <c r="B1026" s="153"/>
      <c r="D1026" s="143" t="s">
        <v>146</v>
      </c>
      <c r="E1026" s="154" t="s">
        <v>1</v>
      </c>
      <c r="F1026" s="155" t="s">
        <v>1185</v>
      </c>
      <c r="H1026" s="154" t="s">
        <v>1</v>
      </c>
      <c r="I1026" s="156"/>
      <c r="L1026" s="153"/>
      <c r="M1026" s="157"/>
      <c r="T1026" s="158"/>
      <c r="AT1026" s="154" t="s">
        <v>146</v>
      </c>
      <c r="AU1026" s="154" t="s">
        <v>92</v>
      </c>
      <c r="AV1026" s="12" t="s">
        <v>90</v>
      </c>
      <c r="AW1026" s="12" t="s">
        <v>38</v>
      </c>
      <c r="AX1026" s="12" t="s">
        <v>82</v>
      </c>
      <c r="AY1026" s="154" t="s">
        <v>140</v>
      </c>
    </row>
    <row r="1027" spans="2:65" s="12" customFormat="1">
      <c r="B1027" s="153"/>
      <c r="D1027" s="143" t="s">
        <v>146</v>
      </c>
      <c r="E1027" s="154" t="s">
        <v>1</v>
      </c>
      <c r="F1027" s="155" t="s">
        <v>711</v>
      </c>
      <c r="H1027" s="154" t="s">
        <v>1</v>
      </c>
      <c r="I1027" s="156"/>
      <c r="L1027" s="153"/>
      <c r="M1027" s="157"/>
      <c r="T1027" s="158"/>
      <c r="AT1027" s="154" t="s">
        <v>146</v>
      </c>
      <c r="AU1027" s="154" t="s">
        <v>92</v>
      </c>
      <c r="AV1027" s="12" t="s">
        <v>90</v>
      </c>
      <c r="AW1027" s="12" t="s">
        <v>38</v>
      </c>
      <c r="AX1027" s="12" t="s">
        <v>82</v>
      </c>
      <c r="AY1027" s="154" t="s">
        <v>140</v>
      </c>
    </row>
    <row r="1028" spans="2:65" s="11" customFormat="1">
      <c r="B1028" s="142"/>
      <c r="D1028" s="143" t="s">
        <v>146</v>
      </c>
      <c r="E1028" s="144" t="s">
        <v>1</v>
      </c>
      <c r="F1028" s="145" t="s">
        <v>1186</v>
      </c>
      <c r="H1028" s="146">
        <v>5.44</v>
      </c>
      <c r="I1028" s="147"/>
      <c r="L1028" s="142"/>
      <c r="M1028" s="148"/>
      <c r="T1028" s="149"/>
      <c r="AT1028" s="144" t="s">
        <v>146</v>
      </c>
      <c r="AU1028" s="144" t="s">
        <v>92</v>
      </c>
      <c r="AV1028" s="11" t="s">
        <v>92</v>
      </c>
      <c r="AW1028" s="11" t="s">
        <v>38</v>
      </c>
      <c r="AX1028" s="11" t="s">
        <v>82</v>
      </c>
      <c r="AY1028" s="144" t="s">
        <v>140</v>
      </c>
    </row>
    <row r="1029" spans="2:65" s="11" customFormat="1">
      <c r="B1029" s="142"/>
      <c r="D1029" s="143" t="s">
        <v>146</v>
      </c>
      <c r="E1029" s="144" t="s">
        <v>1</v>
      </c>
      <c r="F1029" s="145" t="s">
        <v>1187</v>
      </c>
      <c r="H1029" s="146">
        <v>6.6379999999999999</v>
      </c>
      <c r="I1029" s="147"/>
      <c r="L1029" s="142"/>
      <c r="M1029" s="148"/>
      <c r="T1029" s="149"/>
      <c r="AT1029" s="144" t="s">
        <v>146</v>
      </c>
      <c r="AU1029" s="144" t="s">
        <v>92</v>
      </c>
      <c r="AV1029" s="11" t="s">
        <v>92</v>
      </c>
      <c r="AW1029" s="11" t="s">
        <v>38</v>
      </c>
      <c r="AX1029" s="11" t="s">
        <v>82</v>
      </c>
      <c r="AY1029" s="144" t="s">
        <v>140</v>
      </c>
    </row>
    <row r="1030" spans="2:65" s="14" customFormat="1">
      <c r="B1030" s="167"/>
      <c r="D1030" s="143" t="s">
        <v>146</v>
      </c>
      <c r="E1030" s="168" t="s">
        <v>1</v>
      </c>
      <c r="F1030" s="169" t="s">
        <v>287</v>
      </c>
      <c r="H1030" s="170">
        <v>12.077999999999999</v>
      </c>
      <c r="I1030" s="171"/>
      <c r="L1030" s="167"/>
      <c r="M1030" s="172"/>
      <c r="T1030" s="173"/>
      <c r="AT1030" s="168" t="s">
        <v>146</v>
      </c>
      <c r="AU1030" s="168" t="s">
        <v>92</v>
      </c>
      <c r="AV1030" s="14" t="s">
        <v>145</v>
      </c>
      <c r="AW1030" s="14" t="s">
        <v>38</v>
      </c>
      <c r="AX1030" s="14" t="s">
        <v>90</v>
      </c>
      <c r="AY1030" s="168" t="s">
        <v>140</v>
      </c>
    </row>
    <row r="1031" spans="2:65" s="1" customFormat="1" ht="24.2" customHeight="1">
      <c r="B1031" s="33"/>
      <c r="C1031" s="128" t="s">
        <v>353</v>
      </c>
      <c r="D1031" s="128" t="s">
        <v>141</v>
      </c>
      <c r="E1031" s="129" t="s">
        <v>1188</v>
      </c>
      <c r="F1031" s="130" t="s">
        <v>1189</v>
      </c>
      <c r="G1031" s="131" t="s">
        <v>144</v>
      </c>
      <c r="H1031" s="132">
        <v>2.1</v>
      </c>
      <c r="I1031" s="133"/>
      <c r="J1031" s="134">
        <f>ROUND(I1031*H1031,2)</f>
        <v>0</v>
      </c>
      <c r="K1031" s="135"/>
      <c r="L1031" s="33"/>
      <c r="M1031" s="136" t="s">
        <v>1</v>
      </c>
      <c r="N1031" s="137" t="s">
        <v>47</v>
      </c>
      <c r="P1031" s="138">
        <f>O1031*H1031</f>
        <v>0</v>
      </c>
      <c r="Q1031" s="138">
        <v>0</v>
      </c>
      <c r="R1031" s="138">
        <f>Q1031*H1031</f>
        <v>0</v>
      </c>
      <c r="S1031" s="138">
        <v>5.0999999999999997E-2</v>
      </c>
      <c r="T1031" s="139">
        <f>S1031*H1031</f>
        <v>0.1071</v>
      </c>
      <c r="AR1031" s="140" t="s">
        <v>145</v>
      </c>
      <c r="AT1031" s="140" t="s">
        <v>141</v>
      </c>
      <c r="AU1031" s="140" t="s">
        <v>92</v>
      </c>
      <c r="AY1031" s="17" t="s">
        <v>140</v>
      </c>
      <c r="BE1031" s="141">
        <f>IF(N1031="základní",J1031,0)</f>
        <v>0</v>
      </c>
      <c r="BF1031" s="141">
        <f>IF(N1031="snížená",J1031,0)</f>
        <v>0</v>
      </c>
      <c r="BG1031" s="141">
        <f>IF(N1031="zákl. přenesená",J1031,0)</f>
        <v>0</v>
      </c>
      <c r="BH1031" s="141">
        <f>IF(N1031="sníž. přenesená",J1031,0)</f>
        <v>0</v>
      </c>
      <c r="BI1031" s="141">
        <f>IF(N1031="nulová",J1031,0)</f>
        <v>0</v>
      </c>
      <c r="BJ1031" s="17" t="s">
        <v>90</v>
      </c>
      <c r="BK1031" s="141">
        <f>ROUND(I1031*H1031,2)</f>
        <v>0</v>
      </c>
      <c r="BL1031" s="17" t="s">
        <v>145</v>
      </c>
      <c r="BM1031" s="140" t="s">
        <v>1190</v>
      </c>
    </row>
    <row r="1032" spans="2:65" s="12" customFormat="1">
      <c r="B1032" s="153"/>
      <c r="D1032" s="143" t="s">
        <v>146</v>
      </c>
      <c r="E1032" s="154" t="s">
        <v>1</v>
      </c>
      <c r="F1032" s="155" t="s">
        <v>1191</v>
      </c>
      <c r="H1032" s="154" t="s">
        <v>1</v>
      </c>
      <c r="I1032" s="156"/>
      <c r="L1032" s="153"/>
      <c r="M1032" s="157"/>
      <c r="T1032" s="158"/>
      <c r="AT1032" s="154" t="s">
        <v>146</v>
      </c>
      <c r="AU1032" s="154" t="s">
        <v>92</v>
      </c>
      <c r="AV1032" s="12" t="s">
        <v>90</v>
      </c>
      <c r="AW1032" s="12" t="s">
        <v>38</v>
      </c>
      <c r="AX1032" s="12" t="s">
        <v>82</v>
      </c>
      <c r="AY1032" s="154" t="s">
        <v>140</v>
      </c>
    </row>
    <row r="1033" spans="2:65" s="12" customFormat="1">
      <c r="B1033" s="153"/>
      <c r="D1033" s="143" t="s">
        <v>146</v>
      </c>
      <c r="E1033" s="154" t="s">
        <v>1</v>
      </c>
      <c r="F1033" s="155" t="s">
        <v>914</v>
      </c>
      <c r="H1033" s="154" t="s">
        <v>1</v>
      </c>
      <c r="I1033" s="156"/>
      <c r="L1033" s="153"/>
      <c r="M1033" s="157"/>
      <c r="T1033" s="158"/>
      <c r="AT1033" s="154" t="s">
        <v>146</v>
      </c>
      <c r="AU1033" s="154" t="s">
        <v>92</v>
      </c>
      <c r="AV1033" s="12" t="s">
        <v>90</v>
      </c>
      <c r="AW1033" s="12" t="s">
        <v>38</v>
      </c>
      <c r="AX1033" s="12" t="s">
        <v>82</v>
      </c>
      <c r="AY1033" s="154" t="s">
        <v>140</v>
      </c>
    </row>
    <row r="1034" spans="2:65" s="11" customFormat="1">
      <c r="B1034" s="142"/>
      <c r="D1034" s="143" t="s">
        <v>146</v>
      </c>
      <c r="E1034" s="144" t="s">
        <v>1</v>
      </c>
      <c r="F1034" s="145" t="s">
        <v>1192</v>
      </c>
      <c r="H1034" s="146">
        <v>2.1</v>
      </c>
      <c r="I1034" s="147"/>
      <c r="L1034" s="142"/>
      <c r="M1034" s="148"/>
      <c r="T1034" s="149"/>
      <c r="AT1034" s="144" t="s">
        <v>146</v>
      </c>
      <c r="AU1034" s="144" t="s">
        <v>92</v>
      </c>
      <c r="AV1034" s="11" t="s">
        <v>92</v>
      </c>
      <c r="AW1034" s="11" t="s">
        <v>38</v>
      </c>
      <c r="AX1034" s="11" t="s">
        <v>82</v>
      </c>
      <c r="AY1034" s="144" t="s">
        <v>140</v>
      </c>
    </row>
    <row r="1035" spans="2:65" s="14" customFormat="1">
      <c r="B1035" s="167"/>
      <c r="D1035" s="143" t="s">
        <v>146</v>
      </c>
      <c r="E1035" s="168" t="s">
        <v>1</v>
      </c>
      <c r="F1035" s="169" t="s">
        <v>287</v>
      </c>
      <c r="H1035" s="170">
        <v>2.1</v>
      </c>
      <c r="I1035" s="171"/>
      <c r="L1035" s="167"/>
      <c r="M1035" s="172"/>
      <c r="T1035" s="173"/>
      <c r="AT1035" s="168" t="s">
        <v>146</v>
      </c>
      <c r="AU1035" s="168" t="s">
        <v>92</v>
      </c>
      <c r="AV1035" s="14" t="s">
        <v>145</v>
      </c>
      <c r="AW1035" s="14" t="s">
        <v>38</v>
      </c>
      <c r="AX1035" s="14" t="s">
        <v>90</v>
      </c>
      <c r="AY1035" s="168" t="s">
        <v>140</v>
      </c>
    </row>
    <row r="1036" spans="2:65" s="1" customFormat="1" ht="24.2" customHeight="1">
      <c r="B1036" s="33"/>
      <c r="C1036" s="128" t="s">
        <v>507</v>
      </c>
      <c r="D1036" s="128" t="s">
        <v>141</v>
      </c>
      <c r="E1036" s="129" t="s">
        <v>1193</v>
      </c>
      <c r="F1036" s="130" t="s">
        <v>1194</v>
      </c>
      <c r="G1036" s="131" t="s">
        <v>144</v>
      </c>
      <c r="H1036" s="132">
        <v>49.02</v>
      </c>
      <c r="I1036" s="133"/>
      <c r="J1036" s="134">
        <f>ROUND(I1036*H1036,2)</f>
        <v>0</v>
      </c>
      <c r="K1036" s="135"/>
      <c r="L1036" s="33"/>
      <c r="M1036" s="136" t="s">
        <v>1</v>
      </c>
      <c r="N1036" s="137" t="s">
        <v>47</v>
      </c>
      <c r="P1036" s="138">
        <f>O1036*H1036</f>
        <v>0</v>
      </c>
      <c r="Q1036" s="138">
        <v>0</v>
      </c>
      <c r="R1036" s="138">
        <f>Q1036*H1036</f>
        <v>0</v>
      </c>
      <c r="S1036" s="138">
        <v>4.2999999999999997E-2</v>
      </c>
      <c r="T1036" s="139">
        <f>S1036*H1036</f>
        <v>2.1078600000000001</v>
      </c>
      <c r="AR1036" s="140" t="s">
        <v>145</v>
      </c>
      <c r="AT1036" s="140" t="s">
        <v>141</v>
      </c>
      <c r="AU1036" s="140" t="s">
        <v>92</v>
      </c>
      <c r="AY1036" s="17" t="s">
        <v>140</v>
      </c>
      <c r="BE1036" s="141">
        <f>IF(N1036="základní",J1036,0)</f>
        <v>0</v>
      </c>
      <c r="BF1036" s="141">
        <f>IF(N1036="snížená",J1036,0)</f>
        <v>0</v>
      </c>
      <c r="BG1036" s="141">
        <f>IF(N1036="zákl. přenesená",J1036,0)</f>
        <v>0</v>
      </c>
      <c r="BH1036" s="141">
        <f>IF(N1036="sníž. přenesená",J1036,0)</f>
        <v>0</v>
      </c>
      <c r="BI1036" s="141">
        <f>IF(N1036="nulová",J1036,0)</f>
        <v>0</v>
      </c>
      <c r="BJ1036" s="17" t="s">
        <v>90</v>
      </c>
      <c r="BK1036" s="141">
        <f>ROUND(I1036*H1036,2)</f>
        <v>0</v>
      </c>
      <c r="BL1036" s="17" t="s">
        <v>145</v>
      </c>
      <c r="BM1036" s="140" t="s">
        <v>1195</v>
      </c>
    </row>
    <row r="1037" spans="2:65" s="12" customFormat="1">
      <c r="B1037" s="153"/>
      <c r="D1037" s="143" t="s">
        <v>146</v>
      </c>
      <c r="E1037" s="154" t="s">
        <v>1</v>
      </c>
      <c r="F1037" s="155" t="s">
        <v>1191</v>
      </c>
      <c r="H1037" s="154" t="s">
        <v>1</v>
      </c>
      <c r="I1037" s="156"/>
      <c r="L1037" s="153"/>
      <c r="M1037" s="157"/>
      <c r="T1037" s="158"/>
      <c r="AT1037" s="154" t="s">
        <v>146</v>
      </c>
      <c r="AU1037" s="154" t="s">
        <v>92</v>
      </c>
      <c r="AV1037" s="12" t="s">
        <v>90</v>
      </c>
      <c r="AW1037" s="12" t="s">
        <v>38</v>
      </c>
      <c r="AX1037" s="12" t="s">
        <v>82</v>
      </c>
      <c r="AY1037" s="154" t="s">
        <v>140</v>
      </c>
    </row>
    <row r="1038" spans="2:65" s="12" customFormat="1">
      <c r="B1038" s="153"/>
      <c r="D1038" s="143" t="s">
        <v>146</v>
      </c>
      <c r="E1038" s="154" t="s">
        <v>1</v>
      </c>
      <c r="F1038" s="155" t="s">
        <v>902</v>
      </c>
      <c r="H1038" s="154" t="s">
        <v>1</v>
      </c>
      <c r="I1038" s="156"/>
      <c r="L1038" s="153"/>
      <c r="M1038" s="157"/>
      <c r="T1038" s="158"/>
      <c r="AT1038" s="154" t="s">
        <v>146</v>
      </c>
      <c r="AU1038" s="154" t="s">
        <v>92</v>
      </c>
      <c r="AV1038" s="12" t="s">
        <v>90</v>
      </c>
      <c r="AW1038" s="12" t="s">
        <v>38</v>
      </c>
      <c r="AX1038" s="12" t="s">
        <v>82</v>
      </c>
      <c r="AY1038" s="154" t="s">
        <v>140</v>
      </c>
    </row>
    <row r="1039" spans="2:65" s="11" customFormat="1">
      <c r="B1039" s="142"/>
      <c r="D1039" s="143" t="s">
        <v>146</v>
      </c>
      <c r="E1039" s="144" t="s">
        <v>1</v>
      </c>
      <c r="F1039" s="145" t="s">
        <v>1196</v>
      </c>
      <c r="H1039" s="146">
        <v>24.51</v>
      </c>
      <c r="I1039" s="147"/>
      <c r="L1039" s="142"/>
      <c r="M1039" s="148"/>
      <c r="T1039" s="149"/>
      <c r="AT1039" s="144" t="s">
        <v>146</v>
      </c>
      <c r="AU1039" s="144" t="s">
        <v>92</v>
      </c>
      <c r="AV1039" s="11" t="s">
        <v>92</v>
      </c>
      <c r="AW1039" s="11" t="s">
        <v>38</v>
      </c>
      <c r="AX1039" s="11" t="s">
        <v>82</v>
      </c>
      <c r="AY1039" s="144" t="s">
        <v>140</v>
      </c>
    </row>
    <row r="1040" spans="2:65" s="13" customFormat="1">
      <c r="B1040" s="160"/>
      <c r="D1040" s="143" t="s">
        <v>146</v>
      </c>
      <c r="E1040" s="161" t="s">
        <v>1</v>
      </c>
      <c r="F1040" s="162" t="s">
        <v>286</v>
      </c>
      <c r="H1040" s="163">
        <v>24.51</v>
      </c>
      <c r="I1040" s="164"/>
      <c r="L1040" s="160"/>
      <c r="M1040" s="165"/>
      <c r="T1040" s="166"/>
      <c r="AT1040" s="161" t="s">
        <v>146</v>
      </c>
      <c r="AU1040" s="161" t="s">
        <v>92</v>
      </c>
      <c r="AV1040" s="13" t="s">
        <v>151</v>
      </c>
      <c r="AW1040" s="13" t="s">
        <v>38</v>
      </c>
      <c r="AX1040" s="13" t="s">
        <v>82</v>
      </c>
      <c r="AY1040" s="161" t="s">
        <v>140</v>
      </c>
    </row>
    <row r="1041" spans="2:65" s="12" customFormat="1">
      <c r="B1041" s="153"/>
      <c r="D1041" s="143" t="s">
        <v>146</v>
      </c>
      <c r="E1041" s="154" t="s">
        <v>1</v>
      </c>
      <c r="F1041" s="155" t="s">
        <v>914</v>
      </c>
      <c r="H1041" s="154" t="s">
        <v>1</v>
      </c>
      <c r="I1041" s="156"/>
      <c r="L1041" s="153"/>
      <c r="M1041" s="157"/>
      <c r="T1041" s="158"/>
      <c r="AT1041" s="154" t="s">
        <v>146</v>
      </c>
      <c r="AU1041" s="154" t="s">
        <v>92</v>
      </c>
      <c r="AV1041" s="12" t="s">
        <v>90</v>
      </c>
      <c r="AW1041" s="12" t="s">
        <v>38</v>
      </c>
      <c r="AX1041" s="12" t="s">
        <v>82</v>
      </c>
      <c r="AY1041" s="154" t="s">
        <v>140</v>
      </c>
    </row>
    <row r="1042" spans="2:65" s="11" customFormat="1">
      <c r="B1042" s="142"/>
      <c r="D1042" s="143" t="s">
        <v>146</v>
      </c>
      <c r="E1042" s="144" t="s">
        <v>1</v>
      </c>
      <c r="F1042" s="145" t="s">
        <v>1196</v>
      </c>
      <c r="H1042" s="146">
        <v>24.51</v>
      </c>
      <c r="I1042" s="147"/>
      <c r="L1042" s="142"/>
      <c r="M1042" s="148"/>
      <c r="T1042" s="149"/>
      <c r="AT1042" s="144" t="s">
        <v>146</v>
      </c>
      <c r="AU1042" s="144" t="s">
        <v>92</v>
      </c>
      <c r="AV1042" s="11" t="s">
        <v>92</v>
      </c>
      <c r="AW1042" s="11" t="s">
        <v>38</v>
      </c>
      <c r="AX1042" s="11" t="s">
        <v>82</v>
      </c>
      <c r="AY1042" s="144" t="s">
        <v>140</v>
      </c>
    </row>
    <row r="1043" spans="2:65" s="13" customFormat="1">
      <c r="B1043" s="160"/>
      <c r="D1043" s="143" t="s">
        <v>146</v>
      </c>
      <c r="E1043" s="161" t="s">
        <v>1</v>
      </c>
      <c r="F1043" s="162" t="s">
        <v>286</v>
      </c>
      <c r="H1043" s="163">
        <v>24.51</v>
      </c>
      <c r="I1043" s="164"/>
      <c r="L1043" s="160"/>
      <c r="M1043" s="165"/>
      <c r="T1043" s="166"/>
      <c r="AT1043" s="161" t="s">
        <v>146</v>
      </c>
      <c r="AU1043" s="161" t="s">
        <v>92</v>
      </c>
      <c r="AV1043" s="13" t="s">
        <v>151</v>
      </c>
      <c r="AW1043" s="13" t="s">
        <v>38</v>
      </c>
      <c r="AX1043" s="13" t="s">
        <v>82</v>
      </c>
      <c r="AY1043" s="161" t="s">
        <v>140</v>
      </c>
    </row>
    <row r="1044" spans="2:65" s="14" customFormat="1">
      <c r="B1044" s="167"/>
      <c r="D1044" s="143" t="s">
        <v>146</v>
      </c>
      <c r="E1044" s="168" t="s">
        <v>1</v>
      </c>
      <c r="F1044" s="169" t="s">
        <v>287</v>
      </c>
      <c r="H1044" s="170">
        <v>49.02</v>
      </c>
      <c r="I1044" s="171"/>
      <c r="L1044" s="167"/>
      <c r="M1044" s="172"/>
      <c r="T1044" s="173"/>
      <c r="AT1044" s="168" t="s">
        <v>146</v>
      </c>
      <c r="AU1044" s="168" t="s">
        <v>92</v>
      </c>
      <c r="AV1044" s="14" t="s">
        <v>145</v>
      </c>
      <c r="AW1044" s="14" t="s">
        <v>38</v>
      </c>
      <c r="AX1044" s="14" t="s">
        <v>90</v>
      </c>
      <c r="AY1044" s="168" t="s">
        <v>140</v>
      </c>
    </row>
    <row r="1045" spans="2:65" s="1" customFormat="1" ht="24.2" customHeight="1">
      <c r="B1045" s="33"/>
      <c r="C1045" s="128" t="s">
        <v>356</v>
      </c>
      <c r="D1045" s="128" t="s">
        <v>141</v>
      </c>
      <c r="E1045" s="129" t="s">
        <v>1197</v>
      </c>
      <c r="F1045" s="130" t="s">
        <v>1198</v>
      </c>
      <c r="G1045" s="131" t="s">
        <v>157</v>
      </c>
      <c r="H1045" s="132">
        <v>3</v>
      </c>
      <c r="I1045" s="133"/>
      <c r="J1045" s="134">
        <f>ROUND(I1045*H1045,2)</f>
        <v>0</v>
      </c>
      <c r="K1045" s="135"/>
      <c r="L1045" s="33"/>
      <c r="M1045" s="136" t="s">
        <v>1</v>
      </c>
      <c r="N1045" s="137" t="s">
        <v>47</v>
      </c>
      <c r="P1045" s="138">
        <f>O1045*H1045</f>
        <v>0</v>
      </c>
      <c r="Q1045" s="138">
        <v>0</v>
      </c>
      <c r="R1045" s="138">
        <f>Q1045*H1045</f>
        <v>0</v>
      </c>
      <c r="S1045" s="138">
        <v>1.2E-2</v>
      </c>
      <c r="T1045" s="139">
        <f>S1045*H1045</f>
        <v>3.6000000000000004E-2</v>
      </c>
      <c r="AR1045" s="140" t="s">
        <v>145</v>
      </c>
      <c r="AT1045" s="140" t="s">
        <v>141</v>
      </c>
      <c r="AU1045" s="140" t="s">
        <v>92</v>
      </c>
      <c r="AY1045" s="17" t="s">
        <v>140</v>
      </c>
      <c r="BE1045" s="141">
        <f>IF(N1045="základní",J1045,0)</f>
        <v>0</v>
      </c>
      <c r="BF1045" s="141">
        <f>IF(N1045="snížená",J1045,0)</f>
        <v>0</v>
      </c>
      <c r="BG1045" s="141">
        <f>IF(N1045="zákl. přenesená",J1045,0)</f>
        <v>0</v>
      </c>
      <c r="BH1045" s="141">
        <f>IF(N1045="sníž. přenesená",J1045,0)</f>
        <v>0</v>
      </c>
      <c r="BI1045" s="141">
        <f>IF(N1045="nulová",J1045,0)</f>
        <v>0</v>
      </c>
      <c r="BJ1045" s="17" t="s">
        <v>90</v>
      </c>
      <c r="BK1045" s="141">
        <f>ROUND(I1045*H1045,2)</f>
        <v>0</v>
      </c>
      <c r="BL1045" s="17" t="s">
        <v>145</v>
      </c>
      <c r="BM1045" s="140" t="s">
        <v>1199</v>
      </c>
    </row>
    <row r="1046" spans="2:65" s="12" customFormat="1">
      <c r="B1046" s="153"/>
      <c r="D1046" s="143" t="s">
        <v>146</v>
      </c>
      <c r="E1046" s="154" t="s">
        <v>1</v>
      </c>
      <c r="F1046" s="155" t="s">
        <v>1200</v>
      </c>
      <c r="H1046" s="154" t="s">
        <v>1</v>
      </c>
      <c r="I1046" s="156"/>
      <c r="L1046" s="153"/>
      <c r="M1046" s="157"/>
      <c r="T1046" s="158"/>
      <c r="AT1046" s="154" t="s">
        <v>146</v>
      </c>
      <c r="AU1046" s="154" t="s">
        <v>92</v>
      </c>
      <c r="AV1046" s="12" t="s">
        <v>90</v>
      </c>
      <c r="AW1046" s="12" t="s">
        <v>38</v>
      </c>
      <c r="AX1046" s="12" t="s">
        <v>82</v>
      </c>
      <c r="AY1046" s="154" t="s">
        <v>140</v>
      </c>
    </row>
    <row r="1047" spans="2:65" s="12" customFormat="1">
      <c r="B1047" s="153"/>
      <c r="D1047" s="143" t="s">
        <v>146</v>
      </c>
      <c r="E1047" s="154" t="s">
        <v>1</v>
      </c>
      <c r="F1047" s="155" t="s">
        <v>902</v>
      </c>
      <c r="H1047" s="154" t="s">
        <v>1</v>
      </c>
      <c r="I1047" s="156"/>
      <c r="L1047" s="153"/>
      <c r="M1047" s="157"/>
      <c r="T1047" s="158"/>
      <c r="AT1047" s="154" t="s">
        <v>146</v>
      </c>
      <c r="AU1047" s="154" t="s">
        <v>92</v>
      </c>
      <c r="AV1047" s="12" t="s">
        <v>90</v>
      </c>
      <c r="AW1047" s="12" t="s">
        <v>38</v>
      </c>
      <c r="AX1047" s="12" t="s">
        <v>82</v>
      </c>
      <c r="AY1047" s="154" t="s">
        <v>140</v>
      </c>
    </row>
    <row r="1048" spans="2:65" s="11" customFormat="1">
      <c r="B1048" s="142"/>
      <c r="D1048" s="143" t="s">
        <v>146</v>
      </c>
      <c r="E1048" s="144" t="s">
        <v>1</v>
      </c>
      <c r="F1048" s="145" t="s">
        <v>1201</v>
      </c>
      <c r="H1048" s="146">
        <v>1</v>
      </c>
      <c r="I1048" s="147"/>
      <c r="L1048" s="142"/>
      <c r="M1048" s="148"/>
      <c r="T1048" s="149"/>
      <c r="AT1048" s="144" t="s">
        <v>146</v>
      </c>
      <c r="AU1048" s="144" t="s">
        <v>92</v>
      </c>
      <c r="AV1048" s="11" t="s">
        <v>92</v>
      </c>
      <c r="AW1048" s="11" t="s">
        <v>38</v>
      </c>
      <c r="AX1048" s="11" t="s">
        <v>82</v>
      </c>
      <c r="AY1048" s="144" t="s">
        <v>140</v>
      </c>
    </row>
    <row r="1049" spans="2:65" s="11" customFormat="1">
      <c r="B1049" s="142"/>
      <c r="D1049" s="143" t="s">
        <v>146</v>
      </c>
      <c r="E1049" s="144" t="s">
        <v>1</v>
      </c>
      <c r="F1049" s="145" t="s">
        <v>1202</v>
      </c>
      <c r="H1049" s="146">
        <v>1</v>
      </c>
      <c r="I1049" s="147"/>
      <c r="L1049" s="142"/>
      <c r="M1049" s="148"/>
      <c r="T1049" s="149"/>
      <c r="AT1049" s="144" t="s">
        <v>146</v>
      </c>
      <c r="AU1049" s="144" t="s">
        <v>92</v>
      </c>
      <c r="AV1049" s="11" t="s">
        <v>92</v>
      </c>
      <c r="AW1049" s="11" t="s">
        <v>38</v>
      </c>
      <c r="AX1049" s="11" t="s">
        <v>82</v>
      </c>
      <c r="AY1049" s="144" t="s">
        <v>140</v>
      </c>
    </row>
    <row r="1050" spans="2:65" s="11" customFormat="1">
      <c r="B1050" s="142"/>
      <c r="D1050" s="143" t="s">
        <v>146</v>
      </c>
      <c r="E1050" s="144" t="s">
        <v>1</v>
      </c>
      <c r="F1050" s="145" t="s">
        <v>1203</v>
      </c>
      <c r="H1050" s="146">
        <v>1</v>
      </c>
      <c r="I1050" s="147"/>
      <c r="L1050" s="142"/>
      <c r="M1050" s="148"/>
      <c r="T1050" s="149"/>
      <c r="AT1050" s="144" t="s">
        <v>146</v>
      </c>
      <c r="AU1050" s="144" t="s">
        <v>92</v>
      </c>
      <c r="AV1050" s="11" t="s">
        <v>92</v>
      </c>
      <c r="AW1050" s="11" t="s">
        <v>38</v>
      </c>
      <c r="AX1050" s="11" t="s">
        <v>82</v>
      </c>
      <c r="AY1050" s="144" t="s">
        <v>140</v>
      </c>
    </row>
    <row r="1051" spans="2:65" s="14" customFormat="1">
      <c r="B1051" s="167"/>
      <c r="D1051" s="143" t="s">
        <v>146</v>
      </c>
      <c r="E1051" s="168" t="s">
        <v>1</v>
      </c>
      <c r="F1051" s="169" t="s">
        <v>287</v>
      </c>
      <c r="H1051" s="170">
        <v>3</v>
      </c>
      <c r="I1051" s="171"/>
      <c r="L1051" s="167"/>
      <c r="M1051" s="172"/>
      <c r="T1051" s="173"/>
      <c r="AT1051" s="168" t="s">
        <v>146</v>
      </c>
      <c r="AU1051" s="168" t="s">
        <v>92</v>
      </c>
      <c r="AV1051" s="14" t="s">
        <v>145</v>
      </c>
      <c r="AW1051" s="14" t="s">
        <v>38</v>
      </c>
      <c r="AX1051" s="14" t="s">
        <v>90</v>
      </c>
      <c r="AY1051" s="168" t="s">
        <v>140</v>
      </c>
    </row>
    <row r="1052" spans="2:65" s="1" customFormat="1" ht="24.2" customHeight="1">
      <c r="B1052" s="33"/>
      <c r="C1052" s="128" t="s">
        <v>514</v>
      </c>
      <c r="D1052" s="128" t="s">
        <v>141</v>
      </c>
      <c r="E1052" s="129" t="s">
        <v>1204</v>
      </c>
      <c r="F1052" s="130" t="s">
        <v>1205</v>
      </c>
      <c r="G1052" s="131" t="s">
        <v>157</v>
      </c>
      <c r="H1052" s="132">
        <v>8</v>
      </c>
      <c r="I1052" s="133"/>
      <c r="J1052" s="134">
        <f>ROUND(I1052*H1052,2)</f>
        <v>0</v>
      </c>
      <c r="K1052" s="135"/>
      <c r="L1052" s="33"/>
      <c r="M1052" s="136" t="s">
        <v>1</v>
      </c>
      <c r="N1052" s="137" t="s">
        <v>47</v>
      </c>
      <c r="P1052" s="138">
        <f>O1052*H1052</f>
        <v>0</v>
      </c>
      <c r="Q1052" s="138">
        <v>0</v>
      </c>
      <c r="R1052" s="138">
        <f>Q1052*H1052</f>
        <v>0</v>
      </c>
      <c r="S1052" s="138">
        <v>2.5000000000000001E-2</v>
      </c>
      <c r="T1052" s="139">
        <f>S1052*H1052</f>
        <v>0.2</v>
      </c>
      <c r="AR1052" s="140" t="s">
        <v>145</v>
      </c>
      <c r="AT1052" s="140" t="s">
        <v>141</v>
      </c>
      <c r="AU1052" s="140" t="s">
        <v>92</v>
      </c>
      <c r="AY1052" s="17" t="s">
        <v>140</v>
      </c>
      <c r="BE1052" s="141">
        <f>IF(N1052="základní",J1052,0)</f>
        <v>0</v>
      </c>
      <c r="BF1052" s="141">
        <f>IF(N1052="snížená",J1052,0)</f>
        <v>0</v>
      </c>
      <c r="BG1052" s="141">
        <f>IF(N1052="zákl. přenesená",J1052,0)</f>
        <v>0</v>
      </c>
      <c r="BH1052" s="141">
        <f>IF(N1052="sníž. přenesená",J1052,0)</f>
        <v>0</v>
      </c>
      <c r="BI1052" s="141">
        <f>IF(N1052="nulová",J1052,0)</f>
        <v>0</v>
      </c>
      <c r="BJ1052" s="17" t="s">
        <v>90</v>
      </c>
      <c r="BK1052" s="141">
        <f>ROUND(I1052*H1052,2)</f>
        <v>0</v>
      </c>
      <c r="BL1052" s="17" t="s">
        <v>145</v>
      </c>
      <c r="BM1052" s="140" t="s">
        <v>1206</v>
      </c>
    </row>
    <row r="1053" spans="2:65" s="12" customFormat="1">
      <c r="B1053" s="153"/>
      <c r="D1053" s="143" t="s">
        <v>146</v>
      </c>
      <c r="E1053" s="154" t="s">
        <v>1</v>
      </c>
      <c r="F1053" s="155" t="s">
        <v>1200</v>
      </c>
      <c r="H1053" s="154" t="s">
        <v>1</v>
      </c>
      <c r="I1053" s="156"/>
      <c r="L1053" s="153"/>
      <c r="M1053" s="157"/>
      <c r="T1053" s="158"/>
      <c r="AT1053" s="154" t="s">
        <v>146</v>
      </c>
      <c r="AU1053" s="154" t="s">
        <v>92</v>
      </c>
      <c r="AV1053" s="12" t="s">
        <v>90</v>
      </c>
      <c r="AW1053" s="12" t="s">
        <v>38</v>
      </c>
      <c r="AX1053" s="12" t="s">
        <v>82</v>
      </c>
      <c r="AY1053" s="154" t="s">
        <v>140</v>
      </c>
    </row>
    <row r="1054" spans="2:65" s="12" customFormat="1">
      <c r="B1054" s="153"/>
      <c r="D1054" s="143" t="s">
        <v>146</v>
      </c>
      <c r="E1054" s="154" t="s">
        <v>1</v>
      </c>
      <c r="F1054" s="155" t="s">
        <v>902</v>
      </c>
      <c r="H1054" s="154" t="s">
        <v>1</v>
      </c>
      <c r="I1054" s="156"/>
      <c r="L1054" s="153"/>
      <c r="M1054" s="157"/>
      <c r="T1054" s="158"/>
      <c r="AT1054" s="154" t="s">
        <v>146</v>
      </c>
      <c r="AU1054" s="154" t="s">
        <v>92</v>
      </c>
      <c r="AV1054" s="12" t="s">
        <v>90</v>
      </c>
      <c r="AW1054" s="12" t="s">
        <v>38</v>
      </c>
      <c r="AX1054" s="12" t="s">
        <v>82</v>
      </c>
      <c r="AY1054" s="154" t="s">
        <v>140</v>
      </c>
    </row>
    <row r="1055" spans="2:65" s="11" customFormat="1">
      <c r="B1055" s="142"/>
      <c r="D1055" s="143" t="s">
        <v>146</v>
      </c>
      <c r="E1055" s="144" t="s">
        <v>1</v>
      </c>
      <c r="F1055" s="145" t="s">
        <v>1207</v>
      </c>
      <c r="H1055" s="146">
        <v>1</v>
      </c>
      <c r="I1055" s="147"/>
      <c r="L1055" s="142"/>
      <c r="M1055" s="148"/>
      <c r="T1055" s="149"/>
      <c r="AT1055" s="144" t="s">
        <v>146</v>
      </c>
      <c r="AU1055" s="144" t="s">
        <v>92</v>
      </c>
      <c r="AV1055" s="11" t="s">
        <v>92</v>
      </c>
      <c r="AW1055" s="11" t="s">
        <v>38</v>
      </c>
      <c r="AX1055" s="11" t="s">
        <v>82</v>
      </c>
      <c r="AY1055" s="144" t="s">
        <v>140</v>
      </c>
    </row>
    <row r="1056" spans="2:65" s="11" customFormat="1">
      <c r="B1056" s="142"/>
      <c r="D1056" s="143" t="s">
        <v>146</v>
      </c>
      <c r="E1056" s="144" t="s">
        <v>1</v>
      </c>
      <c r="F1056" s="145" t="s">
        <v>1208</v>
      </c>
      <c r="H1056" s="146">
        <v>1</v>
      </c>
      <c r="I1056" s="147"/>
      <c r="L1056" s="142"/>
      <c r="M1056" s="148"/>
      <c r="T1056" s="149"/>
      <c r="AT1056" s="144" t="s">
        <v>146</v>
      </c>
      <c r="AU1056" s="144" t="s">
        <v>92</v>
      </c>
      <c r="AV1056" s="11" t="s">
        <v>92</v>
      </c>
      <c r="AW1056" s="11" t="s">
        <v>38</v>
      </c>
      <c r="AX1056" s="11" t="s">
        <v>82</v>
      </c>
      <c r="AY1056" s="144" t="s">
        <v>140</v>
      </c>
    </row>
    <row r="1057" spans="2:65" s="13" customFormat="1">
      <c r="B1057" s="160"/>
      <c r="D1057" s="143" t="s">
        <v>146</v>
      </c>
      <c r="E1057" s="161" t="s">
        <v>1</v>
      </c>
      <c r="F1057" s="162" t="s">
        <v>286</v>
      </c>
      <c r="H1057" s="163">
        <v>2</v>
      </c>
      <c r="I1057" s="164"/>
      <c r="L1057" s="160"/>
      <c r="M1057" s="165"/>
      <c r="T1057" s="166"/>
      <c r="AT1057" s="161" t="s">
        <v>146</v>
      </c>
      <c r="AU1057" s="161" t="s">
        <v>92</v>
      </c>
      <c r="AV1057" s="13" t="s">
        <v>151</v>
      </c>
      <c r="AW1057" s="13" t="s">
        <v>38</v>
      </c>
      <c r="AX1057" s="13" t="s">
        <v>82</v>
      </c>
      <c r="AY1057" s="161" t="s">
        <v>140</v>
      </c>
    </row>
    <row r="1058" spans="2:65" s="11" customFormat="1">
      <c r="B1058" s="142"/>
      <c r="D1058" s="143" t="s">
        <v>146</v>
      </c>
      <c r="E1058" s="144" t="s">
        <v>1</v>
      </c>
      <c r="F1058" s="145" t="s">
        <v>1209</v>
      </c>
      <c r="H1058" s="146">
        <v>4</v>
      </c>
      <c r="I1058" s="147"/>
      <c r="L1058" s="142"/>
      <c r="M1058" s="148"/>
      <c r="T1058" s="149"/>
      <c r="AT1058" s="144" t="s">
        <v>146</v>
      </c>
      <c r="AU1058" s="144" t="s">
        <v>92</v>
      </c>
      <c r="AV1058" s="11" t="s">
        <v>92</v>
      </c>
      <c r="AW1058" s="11" t="s">
        <v>38</v>
      </c>
      <c r="AX1058" s="11" t="s">
        <v>82</v>
      </c>
      <c r="AY1058" s="144" t="s">
        <v>140</v>
      </c>
    </row>
    <row r="1059" spans="2:65" s="11" customFormat="1" ht="22.5">
      <c r="B1059" s="142"/>
      <c r="D1059" s="143" t="s">
        <v>146</v>
      </c>
      <c r="E1059" s="144" t="s">
        <v>1</v>
      </c>
      <c r="F1059" s="145" t="s">
        <v>1210</v>
      </c>
      <c r="H1059" s="146">
        <v>1</v>
      </c>
      <c r="I1059" s="147"/>
      <c r="L1059" s="142"/>
      <c r="M1059" s="148"/>
      <c r="T1059" s="149"/>
      <c r="AT1059" s="144" t="s">
        <v>146</v>
      </c>
      <c r="AU1059" s="144" t="s">
        <v>92</v>
      </c>
      <c r="AV1059" s="11" t="s">
        <v>92</v>
      </c>
      <c r="AW1059" s="11" t="s">
        <v>38</v>
      </c>
      <c r="AX1059" s="11" t="s">
        <v>82</v>
      </c>
      <c r="AY1059" s="144" t="s">
        <v>140</v>
      </c>
    </row>
    <row r="1060" spans="2:65" s="11" customFormat="1" ht="22.5">
      <c r="B1060" s="142"/>
      <c r="D1060" s="143" t="s">
        <v>146</v>
      </c>
      <c r="E1060" s="144" t="s">
        <v>1</v>
      </c>
      <c r="F1060" s="145" t="s">
        <v>1211</v>
      </c>
      <c r="H1060" s="146">
        <v>1</v>
      </c>
      <c r="I1060" s="147"/>
      <c r="L1060" s="142"/>
      <c r="M1060" s="148"/>
      <c r="T1060" s="149"/>
      <c r="AT1060" s="144" t="s">
        <v>146</v>
      </c>
      <c r="AU1060" s="144" t="s">
        <v>92</v>
      </c>
      <c r="AV1060" s="11" t="s">
        <v>92</v>
      </c>
      <c r="AW1060" s="11" t="s">
        <v>38</v>
      </c>
      <c r="AX1060" s="11" t="s">
        <v>82</v>
      </c>
      <c r="AY1060" s="144" t="s">
        <v>140</v>
      </c>
    </row>
    <row r="1061" spans="2:65" s="14" customFormat="1">
      <c r="B1061" s="167"/>
      <c r="D1061" s="143" t="s">
        <v>146</v>
      </c>
      <c r="E1061" s="168" t="s">
        <v>1</v>
      </c>
      <c r="F1061" s="169" t="s">
        <v>287</v>
      </c>
      <c r="H1061" s="170">
        <v>8</v>
      </c>
      <c r="I1061" s="171"/>
      <c r="L1061" s="167"/>
      <c r="M1061" s="172"/>
      <c r="T1061" s="173"/>
      <c r="AT1061" s="168" t="s">
        <v>146</v>
      </c>
      <c r="AU1061" s="168" t="s">
        <v>92</v>
      </c>
      <c r="AV1061" s="14" t="s">
        <v>145</v>
      </c>
      <c r="AW1061" s="14" t="s">
        <v>38</v>
      </c>
      <c r="AX1061" s="14" t="s">
        <v>90</v>
      </c>
      <c r="AY1061" s="168" t="s">
        <v>140</v>
      </c>
    </row>
    <row r="1062" spans="2:65" s="1" customFormat="1" ht="24.2" customHeight="1">
      <c r="B1062" s="33"/>
      <c r="C1062" s="128" t="s">
        <v>360</v>
      </c>
      <c r="D1062" s="128" t="s">
        <v>141</v>
      </c>
      <c r="E1062" s="129" t="s">
        <v>1212</v>
      </c>
      <c r="F1062" s="130" t="s">
        <v>1213</v>
      </c>
      <c r="G1062" s="131" t="s">
        <v>157</v>
      </c>
      <c r="H1062" s="132">
        <v>8</v>
      </c>
      <c r="I1062" s="133"/>
      <c r="J1062" s="134">
        <f>ROUND(I1062*H1062,2)</f>
        <v>0</v>
      </c>
      <c r="K1062" s="135"/>
      <c r="L1062" s="33"/>
      <c r="M1062" s="136" t="s">
        <v>1</v>
      </c>
      <c r="N1062" s="137" t="s">
        <v>47</v>
      </c>
      <c r="P1062" s="138">
        <f>O1062*H1062</f>
        <v>0</v>
      </c>
      <c r="Q1062" s="138">
        <v>0</v>
      </c>
      <c r="R1062" s="138">
        <f>Q1062*H1062</f>
        <v>0</v>
      </c>
      <c r="S1062" s="138">
        <v>5.3999999999999999E-2</v>
      </c>
      <c r="T1062" s="139">
        <f>S1062*H1062</f>
        <v>0.432</v>
      </c>
      <c r="AR1062" s="140" t="s">
        <v>145</v>
      </c>
      <c r="AT1062" s="140" t="s">
        <v>141</v>
      </c>
      <c r="AU1062" s="140" t="s">
        <v>92</v>
      </c>
      <c r="AY1062" s="17" t="s">
        <v>140</v>
      </c>
      <c r="BE1062" s="141">
        <f>IF(N1062="základní",J1062,0)</f>
        <v>0</v>
      </c>
      <c r="BF1062" s="141">
        <f>IF(N1062="snížená",J1062,0)</f>
        <v>0</v>
      </c>
      <c r="BG1062" s="141">
        <f>IF(N1062="zákl. přenesená",J1062,0)</f>
        <v>0</v>
      </c>
      <c r="BH1062" s="141">
        <f>IF(N1062="sníž. přenesená",J1062,0)</f>
        <v>0</v>
      </c>
      <c r="BI1062" s="141">
        <f>IF(N1062="nulová",J1062,0)</f>
        <v>0</v>
      </c>
      <c r="BJ1062" s="17" t="s">
        <v>90</v>
      </c>
      <c r="BK1062" s="141">
        <f>ROUND(I1062*H1062,2)</f>
        <v>0</v>
      </c>
      <c r="BL1062" s="17" t="s">
        <v>145</v>
      </c>
      <c r="BM1062" s="140" t="s">
        <v>1214</v>
      </c>
    </row>
    <row r="1063" spans="2:65" s="12" customFormat="1">
      <c r="B1063" s="153"/>
      <c r="D1063" s="143" t="s">
        <v>146</v>
      </c>
      <c r="E1063" s="154" t="s">
        <v>1</v>
      </c>
      <c r="F1063" s="155" t="s">
        <v>1200</v>
      </c>
      <c r="H1063" s="154" t="s">
        <v>1</v>
      </c>
      <c r="I1063" s="156"/>
      <c r="L1063" s="153"/>
      <c r="M1063" s="157"/>
      <c r="T1063" s="158"/>
      <c r="AT1063" s="154" t="s">
        <v>146</v>
      </c>
      <c r="AU1063" s="154" t="s">
        <v>92</v>
      </c>
      <c r="AV1063" s="12" t="s">
        <v>90</v>
      </c>
      <c r="AW1063" s="12" t="s">
        <v>38</v>
      </c>
      <c r="AX1063" s="12" t="s">
        <v>82</v>
      </c>
      <c r="AY1063" s="154" t="s">
        <v>140</v>
      </c>
    </row>
    <row r="1064" spans="2:65" s="12" customFormat="1">
      <c r="B1064" s="153"/>
      <c r="D1064" s="143" t="s">
        <v>146</v>
      </c>
      <c r="E1064" s="154" t="s">
        <v>1</v>
      </c>
      <c r="F1064" s="155" t="s">
        <v>711</v>
      </c>
      <c r="H1064" s="154" t="s">
        <v>1</v>
      </c>
      <c r="I1064" s="156"/>
      <c r="L1064" s="153"/>
      <c r="M1064" s="157"/>
      <c r="T1064" s="158"/>
      <c r="AT1064" s="154" t="s">
        <v>146</v>
      </c>
      <c r="AU1064" s="154" t="s">
        <v>92</v>
      </c>
      <c r="AV1064" s="12" t="s">
        <v>90</v>
      </c>
      <c r="AW1064" s="12" t="s">
        <v>38</v>
      </c>
      <c r="AX1064" s="12" t="s">
        <v>82</v>
      </c>
      <c r="AY1064" s="154" t="s">
        <v>140</v>
      </c>
    </row>
    <row r="1065" spans="2:65" s="11" customFormat="1">
      <c r="B1065" s="142"/>
      <c r="D1065" s="143" t="s">
        <v>146</v>
      </c>
      <c r="E1065" s="144" t="s">
        <v>1</v>
      </c>
      <c r="F1065" s="145" t="s">
        <v>1215</v>
      </c>
      <c r="H1065" s="146">
        <v>1</v>
      </c>
      <c r="I1065" s="147"/>
      <c r="L1065" s="142"/>
      <c r="M1065" s="148"/>
      <c r="T1065" s="149"/>
      <c r="AT1065" s="144" t="s">
        <v>146</v>
      </c>
      <c r="AU1065" s="144" t="s">
        <v>92</v>
      </c>
      <c r="AV1065" s="11" t="s">
        <v>92</v>
      </c>
      <c r="AW1065" s="11" t="s">
        <v>38</v>
      </c>
      <c r="AX1065" s="11" t="s">
        <v>82</v>
      </c>
      <c r="AY1065" s="144" t="s">
        <v>140</v>
      </c>
    </row>
    <row r="1066" spans="2:65" s="12" customFormat="1">
      <c r="B1066" s="153"/>
      <c r="D1066" s="143" t="s">
        <v>146</v>
      </c>
      <c r="E1066" s="154" t="s">
        <v>1</v>
      </c>
      <c r="F1066" s="155" t="s">
        <v>902</v>
      </c>
      <c r="H1066" s="154" t="s">
        <v>1</v>
      </c>
      <c r="I1066" s="156"/>
      <c r="L1066" s="153"/>
      <c r="M1066" s="157"/>
      <c r="T1066" s="158"/>
      <c r="AT1066" s="154" t="s">
        <v>146</v>
      </c>
      <c r="AU1066" s="154" t="s">
        <v>92</v>
      </c>
      <c r="AV1066" s="12" t="s">
        <v>90</v>
      </c>
      <c r="AW1066" s="12" t="s">
        <v>38</v>
      </c>
      <c r="AX1066" s="12" t="s">
        <v>82</v>
      </c>
      <c r="AY1066" s="154" t="s">
        <v>140</v>
      </c>
    </row>
    <row r="1067" spans="2:65" s="11" customFormat="1">
      <c r="B1067" s="142"/>
      <c r="D1067" s="143" t="s">
        <v>146</v>
      </c>
      <c r="E1067" s="144" t="s">
        <v>1</v>
      </c>
      <c r="F1067" s="145" t="s">
        <v>1216</v>
      </c>
      <c r="H1067" s="146">
        <v>1</v>
      </c>
      <c r="I1067" s="147"/>
      <c r="L1067" s="142"/>
      <c r="M1067" s="148"/>
      <c r="T1067" s="149"/>
      <c r="AT1067" s="144" t="s">
        <v>146</v>
      </c>
      <c r="AU1067" s="144" t="s">
        <v>92</v>
      </c>
      <c r="AV1067" s="11" t="s">
        <v>92</v>
      </c>
      <c r="AW1067" s="11" t="s">
        <v>38</v>
      </c>
      <c r="AX1067" s="11" t="s">
        <v>82</v>
      </c>
      <c r="AY1067" s="144" t="s">
        <v>140</v>
      </c>
    </row>
    <row r="1068" spans="2:65" s="12" customFormat="1">
      <c r="B1068" s="153"/>
      <c r="D1068" s="143" t="s">
        <v>146</v>
      </c>
      <c r="E1068" s="154" t="s">
        <v>1</v>
      </c>
      <c r="F1068" s="155" t="s">
        <v>914</v>
      </c>
      <c r="H1068" s="154" t="s">
        <v>1</v>
      </c>
      <c r="I1068" s="156"/>
      <c r="L1068" s="153"/>
      <c r="M1068" s="157"/>
      <c r="T1068" s="158"/>
      <c r="AT1068" s="154" t="s">
        <v>146</v>
      </c>
      <c r="AU1068" s="154" t="s">
        <v>92</v>
      </c>
      <c r="AV1068" s="12" t="s">
        <v>90</v>
      </c>
      <c r="AW1068" s="12" t="s">
        <v>38</v>
      </c>
      <c r="AX1068" s="12" t="s">
        <v>82</v>
      </c>
      <c r="AY1068" s="154" t="s">
        <v>140</v>
      </c>
    </row>
    <row r="1069" spans="2:65" s="11" customFormat="1">
      <c r="B1069" s="142"/>
      <c r="D1069" s="143" t="s">
        <v>146</v>
      </c>
      <c r="E1069" s="144" t="s">
        <v>1</v>
      </c>
      <c r="F1069" s="145" t="s">
        <v>1217</v>
      </c>
      <c r="H1069" s="146">
        <v>1</v>
      </c>
      <c r="I1069" s="147"/>
      <c r="L1069" s="142"/>
      <c r="M1069" s="148"/>
      <c r="T1069" s="149"/>
      <c r="AT1069" s="144" t="s">
        <v>146</v>
      </c>
      <c r="AU1069" s="144" t="s">
        <v>92</v>
      </c>
      <c r="AV1069" s="11" t="s">
        <v>92</v>
      </c>
      <c r="AW1069" s="11" t="s">
        <v>38</v>
      </c>
      <c r="AX1069" s="11" t="s">
        <v>82</v>
      </c>
      <c r="AY1069" s="144" t="s">
        <v>140</v>
      </c>
    </row>
    <row r="1070" spans="2:65" s="11" customFormat="1" ht="22.5">
      <c r="B1070" s="142"/>
      <c r="D1070" s="143" t="s">
        <v>146</v>
      </c>
      <c r="E1070" s="144" t="s">
        <v>1</v>
      </c>
      <c r="F1070" s="145" t="s">
        <v>1218</v>
      </c>
      <c r="H1070" s="146">
        <v>3</v>
      </c>
      <c r="I1070" s="147"/>
      <c r="L1070" s="142"/>
      <c r="M1070" s="148"/>
      <c r="T1070" s="149"/>
      <c r="AT1070" s="144" t="s">
        <v>146</v>
      </c>
      <c r="AU1070" s="144" t="s">
        <v>92</v>
      </c>
      <c r="AV1070" s="11" t="s">
        <v>92</v>
      </c>
      <c r="AW1070" s="11" t="s">
        <v>38</v>
      </c>
      <c r="AX1070" s="11" t="s">
        <v>82</v>
      </c>
      <c r="AY1070" s="144" t="s">
        <v>140</v>
      </c>
    </row>
    <row r="1071" spans="2:65" s="11" customFormat="1" ht="22.5">
      <c r="B1071" s="142"/>
      <c r="D1071" s="143" t="s">
        <v>146</v>
      </c>
      <c r="E1071" s="144" t="s">
        <v>1</v>
      </c>
      <c r="F1071" s="145" t="s">
        <v>1219</v>
      </c>
      <c r="H1071" s="146">
        <v>1</v>
      </c>
      <c r="I1071" s="147"/>
      <c r="L1071" s="142"/>
      <c r="M1071" s="148"/>
      <c r="T1071" s="149"/>
      <c r="AT1071" s="144" t="s">
        <v>146</v>
      </c>
      <c r="AU1071" s="144" t="s">
        <v>92</v>
      </c>
      <c r="AV1071" s="11" t="s">
        <v>92</v>
      </c>
      <c r="AW1071" s="11" t="s">
        <v>38</v>
      </c>
      <c r="AX1071" s="11" t="s">
        <v>82</v>
      </c>
      <c r="AY1071" s="144" t="s">
        <v>140</v>
      </c>
    </row>
    <row r="1072" spans="2:65" s="11" customFormat="1" ht="22.5">
      <c r="B1072" s="142"/>
      <c r="D1072" s="143" t="s">
        <v>146</v>
      </c>
      <c r="E1072" s="144" t="s">
        <v>1</v>
      </c>
      <c r="F1072" s="145" t="s">
        <v>1220</v>
      </c>
      <c r="H1072" s="146">
        <v>1</v>
      </c>
      <c r="I1072" s="147"/>
      <c r="L1072" s="142"/>
      <c r="M1072" s="148"/>
      <c r="T1072" s="149"/>
      <c r="AT1072" s="144" t="s">
        <v>146</v>
      </c>
      <c r="AU1072" s="144" t="s">
        <v>92</v>
      </c>
      <c r="AV1072" s="11" t="s">
        <v>92</v>
      </c>
      <c r="AW1072" s="11" t="s">
        <v>38</v>
      </c>
      <c r="AX1072" s="11" t="s">
        <v>82</v>
      </c>
      <c r="AY1072" s="144" t="s">
        <v>140</v>
      </c>
    </row>
    <row r="1073" spans="2:65" s="14" customFormat="1">
      <c r="B1073" s="167"/>
      <c r="D1073" s="143" t="s">
        <v>146</v>
      </c>
      <c r="E1073" s="168" t="s">
        <v>1</v>
      </c>
      <c r="F1073" s="169" t="s">
        <v>287</v>
      </c>
      <c r="H1073" s="170">
        <v>8</v>
      </c>
      <c r="I1073" s="171"/>
      <c r="L1073" s="167"/>
      <c r="M1073" s="172"/>
      <c r="T1073" s="173"/>
      <c r="AT1073" s="168" t="s">
        <v>146</v>
      </c>
      <c r="AU1073" s="168" t="s">
        <v>92</v>
      </c>
      <c r="AV1073" s="14" t="s">
        <v>145</v>
      </c>
      <c r="AW1073" s="14" t="s">
        <v>38</v>
      </c>
      <c r="AX1073" s="14" t="s">
        <v>90</v>
      </c>
      <c r="AY1073" s="168" t="s">
        <v>140</v>
      </c>
    </row>
    <row r="1074" spans="2:65" s="1" customFormat="1" ht="24.2" customHeight="1">
      <c r="B1074" s="33"/>
      <c r="C1074" s="128" t="s">
        <v>522</v>
      </c>
      <c r="D1074" s="128" t="s">
        <v>141</v>
      </c>
      <c r="E1074" s="129" t="s">
        <v>1221</v>
      </c>
      <c r="F1074" s="130" t="s">
        <v>1222</v>
      </c>
      <c r="G1074" s="131" t="s">
        <v>157</v>
      </c>
      <c r="H1074" s="132">
        <v>15</v>
      </c>
      <c r="I1074" s="133"/>
      <c r="J1074" s="134">
        <f>ROUND(I1074*H1074,2)</f>
        <v>0</v>
      </c>
      <c r="K1074" s="135"/>
      <c r="L1074" s="33"/>
      <c r="M1074" s="136" t="s">
        <v>1</v>
      </c>
      <c r="N1074" s="137" t="s">
        <v>47</v>
      </c>
      <c r="P1074" s="138">
        <f>O1074*H1074</f>
        <v>0</v>
      </c>
      <c r="Q1074" s="138">
        <v>0</v>
      </c>
      <c r="R1074" s="138">
        <f>Q1074*H1074</f>
        <v>0</v>
      </c>
      <c r="S1074" s="138">
        <v>7.3999999999999996E-2</v>
      </c>
      <c r="T1074" s="139">
        <f>S1074*H1074</f>
        <v>1.1099999999999999</v>
      </c>
      <c r="AR1074" s="140" t="s">
        <v>145</v>
      </c>
      <c r="AT1074" s="140" t="s">
        <v>141</v>
      </c>
      <c r="AU1074" s="140" t="s">
        <v>92</v>
      </c>
      <c r="AY1074" s="17" t="s">
        <v>140</v>
      </c>
      <c r="BE1074" s="141">
        <f>IF(N1074="základní",J1074,0)</f>
        <v>0</v>
      </c>
      <c r="BF1074" s="141">
        <f>IF(N1074="snížená",J1074,0)</f>
        <v>0</v>
      </c>
      <c r="BG1074" s="141">
        <f>IF(N1074="zákl. přenesená",J1074,0)</f>
        <v>0</v>
      </c>
      <c r="BH1074" s="141">
        <f>IF(N1074="sníž. přenesená",J1074,0)</f>
        <v>0</v>
      </c>
      <c r="BI1074" s="141">
        <f>IF(N1074="nulová",J1074,0)</f>
        <v>0</v>
      </c>
      <c r="BJ1074" s="17" t="s">
        <v>90</v>
      </c>
      <c r="BK1074" s="141">
        <f>ROUND(I1074*H1074,2)</f>
        <v>0</v>
      </c>
      <c r="BL1074" s="17" t="s">
        <v>145</v>
      </c>
      <c r="BM1074" s="140" t="s">
        <v>1223</v>
      </c>
    </row>
    <row r="1075" spans="2:65" s="12" customFormat="1">
      <c r="B1075" s="153"/>
      <c r="D1075" s="143" t="s">
        <v>146</v>
      </c>
      <c r="E1075" s="154" t="s">
        <v>1</v>
      </c>
      <c r="F1075" s="155" t="s">
        <v>1200</v>
      </c>
      <c r="H1075" s="154" t="s">
        <v>1</v>
      </c>
      <c r="I1075" s="156"/>
      <c r="L1075" s="153"/>
      <c r="M1075" s="157"/>
      <c r="T1075" s="158"/>
      <c r="AT1075" s="154" t="s">
        <v>146</v>
      </c>
      <c r="AU1075" s="154" t="s">
        <v>92</v>
      </c>
      <c r="AV1075" s="12" t="s">
        <v>90</v>
      </c>
      <c r="AW1075" s="12" t="s">
        <v>38</v>
      </c>
      <c r="AX1075" s="12" t="s">
        <v>82</v>
      </c>
      <c r="AY1075" s="154" t="s">
        <v>140</v>
      </c>
    </row>
    <row r="1076" spans="2:65" s="12" customFormat="1">
      <c r="B1076" s="153"/>
      <c r="D1076" s="143" t="s">
        <v>146</v>
      </c>
      <c r="E1076" s="154" t="s">
        <v>1</v>
      </c>
      <c r="F1076" s="155" t="s">
        <v>711</v>
      </c>
      <c r="H1076" s="154" t="s">
        <v>1</v>
      </c>
      <c r="I1076" s="156"/>
      <c r="L1076" s="153"/>
      <c r="M1076" s="157"/>
      <c r="T1076" s="158"/>
      <c r="AT1076" s="154" t="s">
        <v>146</v>
      </c>
      <c r="AU1076" s="154" t="s">
        <v>92</v>
      </c>
      <c r="AV1076" s="12" t="s">
        <v>90</v>
      </c>
      <c r="AW1076" s="12" t="s">
        <v>38</v>
      </c>
      <c r="AX1076" s="12" t="s">
        <v>82</v>
      </c>
      <c r="AY1076" s="154" t="s">
        <v>140</v>
      </c>
    </row>
    <row r="1077" spans="2:65" s="11" customFormat="1">
      <c r="B1077" s="142"/>
      <c r="D1077" s="143" t="s">
        <v>146</v>
      </c>
      <c r="E1077" s="144" t="s">
        <v>1</v>
      </c>
      <c r="F1077" s="145" t="s">
        <v>1224</v>
      </c>
      <c r="H1077" s="146">
        <v>1</v>
      </c>
      <c r="I1077" s="147"/>
      <c r="L1077" s="142"/>
      <c r="M1077" s="148"/>
      <c r="T1077" s="149"/>
      <c r="AT1077" s="144" t="s">
        <v>146</v>
      </c>
      <c r="AU1077" s="144" t="s">
        <v>92</v>
      </c>
      <c r="AV1077" s="11" t="s">
        <v>92</v>
      </c>
      <c r="AW1077" s="11" t="s">
        <v>38</v>
      </c>
      <c r="AX1077" s="11" t="s">
        <v>82</v>
      </c>
      <c r="AY1077" s="144" t="s">
        <v>140</v>
      </c>
    </row>
    <row r="1078" spans="2:65" s="11" customFormat="1">
      <c r="B1078" s="142"/>
      <c r="D1078" s="143" t="s">
        <v>146</v>
      </c>
      <c r="E1078" s="144" t="s">
        <v>1</v>
      </c>
      <c r="F1078" s="145" t="s">
        <v>1225</v>
      </c>
      <c r="H1078" s="146">
        <v>1</v>
      </c>
      <c r="I1078" s="147"/>
      <c r="L1078" s="142"/>
      <c r="M1078" s="148"/>
      <c r="T1078" s="149"/>
      <c r="AT1078" s="144" t="s">
        <v>146</v>
      </c>
      <c r="AU1078" s="144" t="s">
        <v>92</v>
      </c>
      <c r="AV1078" s="11" t="s">
        <v>92</v>
      </c>
      <c r="AW1078" s="11" t="s">
        <v>38</v>
      </c>
      <c r="AX1078" s="11" t="s">
        <v>82</v>
      </c>
      <c r="AY1078" s="144" t="s">
        <v>140</v>
      </c>
    </row>
    <row r="1079" spans="2:65" s="11" customFormat="1">
      <c r="B1079" s="142"/>
      <c r="D1079" s="143" t="s">
        <v>146</v>
      </c>
      <c r="E1079" s="144" t="s">
        <v>1</v>
      </c>
      <c r="F1079" s="145" t="s">
        <v>1226</v>
      </c>
      <c r="H1079" s="146">
        <v>1</v>
      </c>
      <c r="I1079" s="147"/>
      <c r="L1079" s="142"/>
      <c r="M1079" s="148"/>
      <c r="T1079" s="149"/>
      <c r="AT1079" s="144" t="s">
        <v>146</v>
      </c>
      <c r="AU1079" s="144" t="s">
        <v>92</v>
      </c>
      <c r="AV1079" s="11" t="s">
        <v>92</v>
      </c>
      <c r="AW1079" s="11" t="s">
        <v>38</v>
      </c>
      <c r="AX1079" s="11" t="s">
        <v>82</v>
      </c>
      <c r="AY1079" s="144" t="s">
        <v>140</v>
      </c>
    </row>
    <row r="1080" spans="2:65" s="13" customFormat="1">
      <c r="B1080" s="160"/>
      <c r="D1080" s="143" t="s">
        <v>146</v>
      </c>
      <c r="E1080" s="161" t="s">
        <v>1</v>
      </c>
      <c r="F1080" s="162" t="s">
        <v>286</v>
      </c>
      <c r="H1080" s="163">
        <v>3</v>
      </c>
      <c r="I1080" s="164"/>
      <c r="L1080" s="160"/>
      <c r="M1080" s="165"/>
      <c r="T1080" s="166"/>
      <c r="AT1080" s="161" t="s">
        <v>146</v>
      </c>
      <c r="AU1080" s="161" t="s">
        <v>92</v>
      </c>
      <c r="AV1080" s="13" t="s">
        <v>151</v>
      </c>
      <c r="AW1080" s="13" t="s">
        <v>38</v>
      </c>
      <c r="AX1080" s="13" t="s">
        <v>82</v>
      </c>
      <c r="AY1080" s="161" t="s">
        <v>140</v>
      </c>
    </row>
    <row r="1081" spans="2:65" s="12" customFormat="1">
      <c r="B1081" s="153"/>
      <c r="D1081" s="143" t="s">
        <v>146</v>
      </c>
      <c r="E1081" s="154" t="s">
        <v>1</v>
      </c>
      <c r="F1081" s="155" t="s">
        <v>902</v>
      </c>
      <c r="H1081" s="154" t="s">
        <v>1</v>
      </c>
      <c r="I1081" s="156"/>
      <c r="L1081" s="153"/>
      <c r="M1081" s="157"/>
      <c r="T1081" s="158"/>
      <c r="AT1081" s="154" t="s">
        <v>146</v>
      </c>
      <c r="AU1081" s="154" t="s">
        <v>92</v>
      </c>
      <c r="AV1081" s="12" t="s">
        <v>90</v>
      </c>
      <c r="AW1081" s="12" t="s">
        <v>38</v>
      </c>
      <c r="AX1081" s="12" t="s">
        <v>82</v>
      </c>
      <c r="AY1081" s="154" t="s">
        <v>140</v>
      </c>
    </row>
    <row r="1082" spans="2:65" s="11" customFormat="1">
      <c r="B1082" s="142"/>
      <c r="D1082" s="143" t="s">
        <v>146</v>
      </c>
      <c r="E1082" s="144" t="s">
        <v>1</v>
      </c>
      <c r="F1082" s="145" t="s">
        <v>1227</v>
      </c>
      <c r="H1082" s="146">
        <v>1</v>
      </c>
      <c r="I1082" s="147"/>
      <c r="L1082" s="142"/>
      <c r="M1082" s="148"/>
      <c r="T1082" s="149"/>
      <c r="AT1082" s="144" t="s">
        <v>146</v>
      </c>
      <c r="AU1082" s="144" t="s">
        <v>92</v>
      </c>
      <c r="AV1082" s="11" t="s">
        <v>92</v>
      </c>
      <c r="AW1082" s="11" t="s">
        <v>38</v>
      </c>
      <c r="AX1082" s="11" t="s">
        <v>82</v>
      </c>
      <c r="AY1082" s="144" t="s">
        <v>140</v>
      </c>
    </row>
    <row r="1083" spans="2:65" s="11" customFormat="1">
      <c r="B1083" s="142"/>
      <c r="D1083" s="143" t="s">
        <v>146</v>
      </c>
      <c r="E1083" s="144" t="s">
        <v>1</v>
      </c>
      <c r="F1083" s="145" t="s">
        <v>1228</v>
      </c>
      <c r="H1083" s="146">
        <v>1</v>
      </c>
      <c r="I1083" s="147"/>
      <c r="L1083" s="142"/>
      <c r="M1083" s="148"/>
      <c r="T1083" s="149"/>
      <c r="AT1083" s="144" t="s">
        <v>146</v>
      </c>
      <c r="AU1083" s="144" t="s">
        <v>92</v>
      </c>
      <c r="AV1083" s="11" t="s">
        <v>92</v>
      </c>
      <c r="AW1083" s="11" t="s">
        <v>38</v>
      </c>
      <c r="AX1083" s="11" t="s">
        <v>82</v>
      </c>
      <c r="AY1083" s="144" t="s">
        <v>140</v>
      </c>
    </row>
    <row r="1084" spans="2:65" s="11" customFormat="1">
      <c r="B1084" s="142"/>
      <c r="D1084" s="143" t="s">
        <v>146</v>
      </c>
      <c r="E1084" s="144" t="s">
        <v>1</v>
      </c>
      <c r="F1084" s="145" t="s">
        <v>1229</v>
      </c>
      <c r="H1084" s="146">
        <v>1</v>
      </c>
      <c r="I1084" s="147"/>
      <c r="L1084" s="142"/>
      <c r="M1084" s="148"/>
      <c r="T1084" s="149"/>
      <c r="AT1084" s="144" t="s">
        <v>146</v>
      </c>
      <c r="AU1084" s="144" t="s">
        <v>92</v>
      </c>
      <c r="AV1084" s="11" t="s">
        <v>92</v>
      </c>
      <c r="AW1084" s="11" t="s">
        <v>38</v>
      </c>
      <c r="AX1084" s="11" t="s">
        <v>82</v>
      </c>
      <c r="AY1084" s="144" t="s">
        <v>140</v>
      </c>
    </row>
    <row r="1085" spans="2:65" s="13" customFormat="1">
      <c r="B1085" s="160"/>
      <c r="D1085" s="143" t="s">
        <v>146</v>
      </c>
      <c r="E1085" s="161" t="s">
        <v>1</v>
      </c>
      <c r="F1085" s="162" t="s">
        <v>286</v>
      </c>
      <c r="H1085" s="163">
        <v>3</v>
      </c>
      <c r="I1085" s="164"/>
      <c r="L1085" s="160"/>
      <c r="M1085" s="165"/>
      <c r="T1085" s="166"/>
      <c r="AT1085" s="161" t="s">
        <v>146</v>
      </c>
      <c r="AU1085" s="161" t="s">
        <v>92</v>
      </c>
      <c r="AV1085" s="13" t="s">
        <v>151</v>
      </c>
      <c r="AW1085" s="13" t="s">
        <v>38</v>
      </c>
      <c r="AX1085" s="13" t="s">
        <v>82</v>
      </c>
      <c r="AY1085" s="161" t="s">
        <v>140</v>
      </c>
    </row>
    <row r="1086" spans="2:65" s="12" customFormat="1">
      <c r="B1086" s="153"/>
      <c r="D1086" s="143" t="s">
        <v>146</v>
      </c>
      <c r="E1086" s="154" t="s">
        <v>1</v>
      </c>
      <c r="F1086" s="155" t="s">
        <v>914</v>
      </c>
      <c r="H1086" s="154" t="s">
        <v>1</v>
      </c>
      <c r="I1086" s="156"/>
      <c r="L1086" s="153"/>
      <c r="M1086" s="157"/>
      <c r="T1086" s="158"/>
      <c r="AT1086" s="154" t="s">
        <v>146</v>
      </c>
      <c r="AU1086" s="154" t="s">
        <v>92</v>
      </c>
      <c r="AV1086" s="12" t="s">
        <v>90</v>
      </c>
      <c r="AW1086" s="12" t="s">
        <v>38</v>
      </c>
      <c r="AX1086" s="12" t="s">
        <v>82</v>
      </c>
      <c r="AY1086" s="154" t="s">
        <v>140</v>
      </c>
    </row>
    <row r="1087" spans="2:65" s="11" customFormat="1">
      <c r="B1087" s="142"/>
      <c r="D1087" s="143" t="s">
        <v>146</v>
      </c>
      <c r="E1087" s="144" t="s">
        <v>1</v>
      </c>
      <c r="F1087" s="145" t="s">
        <v>1230</v>
      </c>
      <c r="H1087" s="146">
        <v>1</v>
      </c>
      <c r="I1087" s="147"/>
      <c r="L1087" s="142"/>
      <c r="M1087" s="148"/>
      <c r="T1087" s="149"/>
      <c r="AT1087" s="144" t="s">
        <v>146</v>
      </c>
      <c r="AU1087" s="144" t="s">
        <v>92</v>
      </c>
      <c r="AV1087" s="11" t="s">
        <v>92</v>
      </c>
      <c r="AW1087" s="11" t="s">
        <v>38</v>
      </c>
      <c r="AX1087" s="11" t="s">
        <v>82</v>
      </c>
      <c r="AY1087" s="144" t="s">
        <v>140</v>
      </c>
    </row>
    <row r="1088" spans="2:65" s="11" customFormat="1">
      <c r="B1088" s="142"/>
      <c r="D1088" s="143" t="s">
        <v>146</v>
      </c>
      <c r="E1088" s="144" t="s">
        <v>1</v>
      </c>
      <c r="F1088" s="145" t="s">
        <v>1231</v>
      </c>
      <c r="H1088" s="146">
        <v>1</v>
      </c>
      <c r="I1088" s="147"/>
      <c r="L1088" s="142"/>
      <c r="M1088" s="148"/>
      <c r="T1088" s="149"/>
      <c r="AT1088" s="144" t="s">
        <v>146</v>
      </c>
      <c r="AU1088" s="144" t="s">
        <v>92</v>
      </c>
      <c r="AV1088" s="11" t="s">
        <v>92</v>
      </c>
      <c r="AW1088" s="11" t="s">
        <v>38</v>
      </c>
      <c r="AX1088" s="11" t="s">
        <v>82</v>
      </c>
      <c r="AY1088" s="144" t="s">
        <v>140</v>
      </c>
    </row>
    <row r="1089" spans="2:65" s="11" customFormat="1">
      <c r="B1089" s="142"/>
      <c r="D1089" s="143" t="s">
        <v>146</v>
      </c>
      <c r="E1089" s="144" t="s">
        <v>1</v>
      </c>
      <c r="F1089" s="145" t="s">
        <v>1232</v>
      </c>
      <c r="H1089" s="146">
        <v>1</v>
      </c>
      <c r="I1089" s="147"/>
      <c r="L1089" s="142"/>
      <c r="M1089" s="148"/>
      <c r="T1089" s="149"/>
      <c r="AT1089" s="144" t="s">
        <v>146</v>
      </c>
      <c r="AU1089" s="144" t="s">
        <v>92</v>
      </c>
      <c r="AV1089" s="11" t="s">
        <v>92</v>
      </c>
      <c r="AW1089" s="11" t="s">
        <v>38</v>
      </c>
      <c r="AX1089" s="11" t="s">
        <v>82</v>
      </c>
      <c r="AY1089" s="144" t="s">
        <v>140</v>
      </c>
    </row>
    <row r="1090" spans="2:65" s="11" customFormat="1">
      <c r="B1090" s="142"/>
      <c r="D1090" s="143" t="s">
        <v>146</v>
      </c>
      <c r="E1090" s="144" t="s">
        <v>1</v>
      </c>
      <c r="F1090" s="145" t="s">
        <v>1233</v>
      </c>
      <c r="H1090" s="146">
        <v>1</v>
      </c>
      <c r="I1090" s="147"/>
      <c r="L1090" s="142"/>
      <c r="M1090" s="148"/>
      <c r="T1090" s="149"/>
      <c r="AT1090" s="144" t="s">
        <v>146</v>
      </c>
      <c r="AU1090" s="144" t="s">
        <v>92</v>
      </c>
      <c r="AV1090" s="11" t="s">
        <v>92</v>
      </c>
      <c r="AW1090" s="11" t="s">
        <v>38</v>
      </c>
      <c r="AX1090" s="11" t="s">
        <v>82</v>
      </c>
      <c r="AY1090" s="144" t="s">
        <v>140</v>
      </c>
    </row>
    <row r="1091" spans="2:65" s="13" customFormat="1">
      <c r="B1091" s="160"/>
      <c r="D1091" s="143" t="s">
        <v>146</v>
      </c>
      <c r="E1091" s="161" t="s">
        <v>1</v>
      </c>
      <c r="F1091" s="162" t="s">
        <v>286</v>
      </c>
      <c r="H1091" s="163">
        <v>4</v>
      </c>
      <c r="I1091" s="164"/>
      <c r="L1091" s="160"/>
      <c r="M1091" s="165"/>
      <c r="T1091" s="166"/>
      <c r="AT1091" s="161" t="s">
        <v>146</v>
      </c>
      <c r="AU1091" s="161" t="s">
        <v>92</v>
      </c>
      <c r="AV1091" s="13" t="s">
        <v>151</v>
      </c>
      <c r="AW1091" s="13" t="s">
        <v>38</v>
      </c>
      <c r="AX1091" s="13" t="s">
        <v>82</v>
      </c>
      <c r="AY1091" s="161" t="s">
        <v>140</v>
      </c>
    </row>
    <row r="1092" spans="2:65" s="11" customFormat="1">
      <c r="B1092" s="142"/>
      <c r="D1092" s="143" t="s">
        <v>146</v>
      </c>
      <c r="E1092" s="144" t="s">
        <v>1</v>
      </c>
      <c r="F1092" s="145" t="s">
        <v>1234</v>
      </c>
      <c r="H1092" s="146">
        <v>2</v>
      </c>
      <c r="I1092" s="147"/>
      <c r="L1092" s="142"/>
      <c r="M1092" s="148"/>
      <c r="T1092" s="149"/>
      <c r="AT1092" s="144" t="s">
        <v>146</v>
      </c>
      <c r="AU1092" s="144" t="s">
        <v>92</v>
      </c>
      <c r="AV1092" s="11" t="s">
        <v>92</v>
      </c>
      <c r="AW1092" s="11" t="s">
        <v>38</v>
      </c>
      <c r="AX1092" s="11" t="s">
        <v>82</v>
      </c>
      <c r="AY1092" s="144" t="s">
        <v>140</v>
      </c>
    </row>
    <row r="1093" spans="2:65" s="11" customFormat="1" ht="22.5">
      <c r="B1093" s="142"/>
      <c r="D1093" s="143" t="s">
        <v>146</v>
      </c>
      <c r="E1093" s="144" t="s">
        <v>1</v>
      </c>
      <c r="F1093" s="145" t="s">
        <v>1235</v>
      </c>
      <c r="H1093" s="146">
        <v>1</v>
      </c>
      <c r="I1093" s="147"/>
      <c r="L1093" s="142"/>
      <c r="M1093" s="148"/>
      <c r="T1093" s="149"/>
      <c r="AT1093" s="144" t="s">
        <v>146</v>
      </c>
      <c r="AU1093" s="144" t="s">
        <v>92</v>
      </c>
      <c r="AV1093" s="11" t="s">
        <v>92</v>
      </c>
      <c r="AW1093" s="11" t="s">
        <v>38</v>
      </c>
      <c r="AX1093" s="11" t="s">
        <v>82</v>
      </c>
      <c r="AY1093" s="144" t="s">
        <v>140</v>
      </c>
    </row>
    <row r="1094" spans="2:65" s="11" customFormat="1" ht="22.5">
      <c r="B1094" s="142"/>
      <c r="D1094" s="143" t="s">
        <v>146</v>
      </c>
      <c r="E1094" s="144" t="s">
        <v>1</v>
      </c>
      <c r="F1094" s="145" t="s">
        <v>1236</v>
      </c>
      <c r="H1094" s="146">
        <v>1</v>
      </c>
      <c r="I1094" s="147"/>
      <c r="L1094" s="142"/>
      <c r="M1094" s="148"/>
      <c r="T1094" s="149"/>
      <c r="AT1094" s="144" t="s">
        <v>146</v>
      </c>
      <c r="AU1094" s="144" t="s">
        <v>92</v>
      </c>
      <c r="AV1094" s="11" t="s">
        <v>92</v>
      </c>
      <c r="AW1094" s="11" t="s">
        <v>38</v>
      </c>
      <c r="AX1094" s="11" t="s">
        <v>82</v>
      </c>
      <c r="AY1094" s="144" t="s">
        <v>140</v>
      </c>
    </row>
    <row r="1095" spans="2:65" s="11" customFormat="1" ht="22.5">
      <c r="B1095" s="142"/>
      <c r="D1095" s="143" t="s">
        <v>146</v>
      </c>
      <c r="E1095" s="144" t="s">
        <v>1</v>
      </c>
      <c r="F1095" s="145" t="s">
        <v>1237</v>
      </c>
      <c r="H1095" s="146">
        <v>1</v>
      </c>
      <c r="I1095" s="147"/>
      <c r="L1095" s="142"/>
      <c r="M1095" s="148"/>
      <c r="T1095" s="149"/>
      <c r="AT1095" s="144" t="s">
        <v>146</v>
      </c>
      <c r="AU1095" s="144" t="s">
        <v>92</v>
      </c>
      <c r="AV1095" s="11" t="s">
        <v>92</v>
      </c>
      <c r="AW1095" s="11" t="s">
        <v>38</v>
      </c>
      <c r="AX1095" s="11" t="s">
        <v>82</v>
      </c>
      <c r="AY1095" s="144" t="s">
        <v>140</v>
      </c>
    </row>
    <row r="1096" spans="2:65" s="13" customFormat="1">
      <c r="B1096" s="160"/>
      <c r="D1096" s="143" t="s">
        <v>146</v>
      </c>
      <c r="E1096" s="161" t="s">
        <v>1</v>
      </c>
      <c r="F1096" s="162" t="s">
        <v>286</v>
      </c>
      <c r="H1096" s="163">
        <v>5</v>
      </c>
      <c r="I1096" s="164"/>
      <c r="L1096" s="160"/>
      <c r="M1096" s="165"/>
      <c r="T1096" s="166"/>
      <c r="AT1096" s="161" t="s">
        <v>146</v>
      </c>
      <c r="AU1096" s="161" t="s">
        <v>92</v>
      </c>
      <c r="AV1096" s="13" t="s">
        <v>151</v>
      </c>
      <c r="AW1096" s="13" t="s">
        <v>38</v>
      </c>
      <c r="AX1096" s="13" t="s">
        <v>82</v>
      </c>
      <c r="AY1096" s="161" t="s">
        <v>140</v>
      </c>
    </row>
    <row r="1097" spans="2:65" s="14" customFormat="1">
      <c r="B1097" s="167"/>
      <c r="D1097" s="143" t="s">
        <v>146</v>
      </c>
      <c r="E1097" s="168" t="s">
        <v>1</v>
      </c>
      <c r="F1097" s="169" t="s">
        <v>287</v>
      </c>
      <c r="H1097" s="170">
        <v>15</v>
      </c>
      <c r="I1097" s="171"/>
      <c r="L1097" s="167"/>
      <c r="M1097" s="172"/>
      <c r="T1097" s="173"/>
      <c r="AT1097" s="168" t="s">
        <v>146</v>
      </c>
      <c r="AU1097" s="168" t="s">
        <v>92</v>
      </c>
      <c r="AV1097" s="14" t="s">
        <v>145</v>
      </c>
      <c r="AW1097" s="14" t="s">
        <v>38</v>
      </c>
      <c r="AX1097" s="14" t="s">
        <v>90</v>
      </c>
      <c r="AY1097" s="168" t="s">
        <v>140</v>
      </c>
    </row>
    <row r="1098" spans="2:65" s="1" customFormat="1" ht="24.2" customHeight="1">
      <c r="B1098" s="33"/>
      <c r="C1098" s="128" t="s">
        <v>363</v>
      </c>
      <c r="D1098" s="128" t="s">
        <v>141</v>
      </c>
      <c r="E1098" s="129" t="s">
        <v>1238</v>
      </c>
      <c r="F1098" s="130" t="s">
        <v>1239</v>
      </c>
      <c r="G1098" s="131" t="s">
        <v>157</v>
      </c>
      <c r="H1098" s="132">
        <v>11</v>
      </c>
      <c r="I1098" s="133"/>
      <c r="J1098" s="134">
        <f>ROUND(I1098*H1098,2)</f>
        <v>0</v>
      </c>
      <c r="K1098" s="135"/>
      <c r="L1098" s="33"/>
      <c r="M1098" s="136" t="s">
        <v>1</v>
      </c>
      <c r="N1098" s="137" t="s">
        <v>47</v>
      </c>
      <c r="P1098" s="138">
        <f>O1098*H1098</f>
        <v>0</v>
      </c>
      <c r="Q1098" s="138">
        <v>0</v>
      </c>
      <c r="R1098" s="138">
        <f>Q1098*H1098</f>
        <v>0</v>
      </c>
      <c r="S1098" s="138">
        <v>9.9000000000000005E-2</v>
      </c>
      <c r="T1098" s="139">
        <f>S1098*H1098</f>
        <v>1.089</v>
      </c>
      <c r="AR1098" s="140" t="s">
        <v>145</v>
      </c>
      <c r="AT1098" s="140" t="s">
        <v>141</v>
      </c>
      <c r="AU1098" s="140" t="s">
        <v>92</v>
      </c>
      <c r="AY1098" s="17" t="s">
        <v>140</v>
      </c>
      <c r="BE1098" s="141">
        <f>IF(N1098="základní",J1098,0)</f>
        <v>0</v>
      </c>
      <c r="BF1098" s="141">
        <f>IF(N1098="snížená",J1098,0)</f>
        <v>0</v>
      </c>
      <c r="BG1098" s="141">
        <f>IF(N1098="zákl. přenesená",J1098,0)</f>
        <v>0</v>
      </c>
      <c r="BH1098" s="141">
        <f>IF(N1098="sníž. přenesená",J1098,0)</f>
        <v>0</v>
      </c>
      <c r="BI1098" s="141">
        <f>IF(N1098="nulová",J1098,0)</f>
        <v>0</v>
      </c>
      <c r="BJ1098" s="17" t="s">
        <v>90</v>
      </c>
      <c r="BK1098" s="141">
        <f>ROUND(I1098*H1098,2)</f>
        <v>0</v>
      </c>
      <c r="BL1098" s="17" t="s">
        <v>145</v>
      </c>
      <c r="BM1098" s="140" t="s">
        <v>1240</v>
      </c>
    </row>
    <row r="1099" spans="2:65" s="12" customFormat="1">
      <c r="B1099" s="153"/>
      <c r="D1099" s="143" t="s">
        <v>146</v>
      </c>
      <c r="E1099" s="154" t="s">
        <v>1</v>
      </c>
      <c r="F1099" s="155" t="s">
        <v>1200</v>
      </c>
      <c r="H1099" s="154" t="s">
        <v>1</v>
      </c>
      <c r="I1099" s="156"/>
      <c r="L1099" s="153"/>
      <c r="M1099" s="157"/>
      <c r="T1099" s="158"/>
      <c r="AT1099" s="154" t="s">
        <v>146</v>
      </c>
      <c r="AU1099" s="154" t="s">
        <v>92</v>
      </c>
      <c r="AV1099" s="12" t="s">
        <v>90</v>
      </c>
      <c r="AW1099" s="12" t="s">
        <v>38</v>
      </c>
      <c r="AX1099" s="12" t="s">
        <v>82</v>
      </c>
      <c r="AY1099" s="154" t="s">
        <v>140</v>
      </c>
    </row>
    <row r="1100" spans="2:65" s="12" customFormat="1">
      <c r="B1100" s="153"/>
      <c r="D1100" s="143" t="s">
        <v>146</v>
      </c>
      <c r="E1100" s="154" t="s">
        <v>1</v>
      </c>
      <c r="F1100" s="155" t="s">
        <v>711</v>
      </c>
      <c r="H1100" s="154" t="s">
        <v>1</v>
      </c>
      <c r="I1100" s="156"/>
      <c r="L1100" s="153"/>
      <c r="M1100" s="157"/>
      <c r="T1100" s="158"/>
      <c r="AT1100" s="154" t="s">
        <v>146</v>
      </c>
      <c r="AU1100" s="154" t="s">
        <v>92</v>
      </c>
      <c r="AV1100" s="12" t="s">
        <v>90</v>
      </c>
      <c r="AW1100" s="12" t="s">
        <v>38</v>
      </c>
      <c r="AX1100" s="12" t="s">
        <v>82</v>
      </c>
      <c r="AY1100" s="154" t="s">
        <v>140</v>
      </c>
    </row>
    <row r="1101" spans="2:65" s="11" customFormat="1">
      <c r="B1101" s="142"/>
      <c r="D1101" s="143" t="s">
        <v>146</v>
      </c>
      <c r="E1101" s="144" t="s">
        <v>1</v>
      </c>
      <c r="F1101" s="145" t="s">
        <v>1241</v>
      </c>
      <c r="H1101" s="146">
        <v>1</v>
      </c>
      <c r="I1101" s="147"/>
      <c r="L1101" s="142"/>
      <c r="M1101" s="148"/>
      <c r="T1101" s="149"/>
      <c r="AT1101" s="144" t="s">
        <v>146</v>
      </c>
      <c r="AU1101" s="144" t="s">
        <v>92</v>
      </c>
      <c r="AV1101" s="11" t="s">
        <v>92</v>
      </c>
      <c r="AW1101" s="11" t="s">
        <v>38</v>
      </c>
      <c r="AX1101" s="11" t="s">
        <v>82</v>
      </c>
      <c r="AY1101" s="144" t="s">
        <v>140</v>
      </c>
    </row>
    <row r="1102" spans="2:65" s="13" customFormat="1">
      <c r="B1102" s="160"/>
      <c r="D1102" s="143" t="s">
        <v>146</v>
      </c>
      <c r="E1102" s="161" t="s">
        <v>1</v>
      </c>
      <c r="F1102" s="162" t="s">
        <v>286</v>
      </c>
      <c r="H1102" s="163">
        <v>1</v>
      </c>
      <c r="I1102" s="164"/>
      <c r="L1102" s="160"/>
      <c r="M1102" s="165"/>
      <c r="T1102" s="166"/>
      <c r="AT1102" s="161" t="s">
        <v>146</v>
      </c>
      <c r="AU1102" s="161" t="s">
        <v>92</v>
      </c>
      <c r="AV1102" s="13" t="s">
        <v>151</v>
      </c>
      <c r="AW1102" s="13" t="s">
        <v>38</v>
      </c>
      <c r="AX1102" s="13" t="s">
        <v>82</v>
      </c>
      <c r="AY1102" s="161" t="s">
        <v>140</v>
      </c>
    </row>
    <row r="1103" spans="2:65" s="12" customFormat="1">
      <c r="B1103" s="153"/>
      <c r="D1103" s="143" t="s">
        <v>146</v>
      </c>
      <c r="E1103" s="154" t="s">
        <v>1</v>
      </c>
      <c r="F1103" s="155" t="s">
        <v>902</v>
      </c>
      <c r="H1103" s="154" t="s">
        <v>1</v>
      </c>
      <c r="I1103" s="156"/>
      <c r="L1103" s="153"/>
      <c r="M1103" s="157"/>
      <c r="T1103" s="158"/>
      <c r="AT1103" s="154" t="s">
        <v>146</v>
      </c>
      <c r="AU1103" s="154" t="s">
        <v>92</v>
      </c>
      <c r="AV1103" s="12" t="s">
        <v>90</v>
      </c>
      <c r="AW1103" s="12" t="s">
        <v>38</v>
      </c>
      <c r="AX1103" s="12" t="s">
        <v>82</v>
      </c>
      <c r="AY1103" s="154" t="s">
        <v>140</v>
      </c>
    </row>
    <row r="1104" spans="2:65" s="11" customFormat="1">
      <c r="B1104" s="142"/>
      <c r="D1104" s="143" t="s">
        <v>146</v>
      </c>
      <c r="E1104" s="144" t="s">
        <v>1</v>
      </c>
      <c r="F1104" s="145" t="s">
        <v>1242</v>
      </c>
      <c r="H1104" s="146">
        <v>1</v>
      </c>
      <c r="I1104" s="147"/>
      <c r="L1104" s="142"/>
      <c r="M1104" s="148"/>
      <c r="T1104" s="149"/>
      <c r="AT1104" s="144" t="s">
        <v>146</v>
      </c>
      <c r="AU1104" s="144" t="s">
        <v>92</v>
      </c>
      <c r="AV1104" s="11" t="s">
        <v>92</v>
      </c>
      <c r="AW1104" s="11" t="s">
        <v>38</v>
      </c>
      <c r="AX1104" s="11" t="s">
        <v>82</v>
      </c>
      <c r="AY1104" s="144" t="s">
        <v>140</v>
      </c>
    </row>
    <row r="1105" spans="2:65" s="11" customFormat="1">
      <c r="B1105" s="142"/>
      <c r="D1105" s="143" t="s">
        <v>146</v>
      </c>
      <c r="E1105" s="144" t="s">
        <v>1</v>
      </c>
      <c r="F1105" s="145" t="s">
        <v>1243</v>
      </c>
      <c r="H1105" s="146">
        <v>1</v>
      </c>
      <c r="I1105" s="147"/>
      <c r="L1105" s="142"/>
      <c r="M1105" s="148"/>
      <c r="T1105" s="149"/>
      <c r="AT1105" s="144" t="s">
        <v>146</v>
      </c>
      <c r="AU1105" s="144" t="s">
        <v>92</v>
      </c>
      <c r="AV1105" s="11" t="s">
        <v>92</v>
      </c>
      <c r="AW1105" s="11" t="s">
        <v>38</v>
      </c>
      <c r="AX1105" s="11" t="s">
        <v>82</v>
      </c>
      <c r="AY1105" s="144" t="s">
        <v>140</v>
      </c>
    </row>
    <row r="1106" spans="2:65" s="11" customFormat="1">
      <c r="B1106" s="142"/>
      <c r="D1106" s="143" t="s">
        <v>146</v>
      </c>
      <c r="E1106" s="144" t="s">
        <v>1</v>
      </c>
      <c r="F1106" s="145" t="s">
        <v>1244</v>
      </c>
      <c r="H1106" s="146">
        <v>1</v>
      </c>
      <c r="I1106" s="147"/>
      <c r="L1106" s="142"/>
      <c r="M1106" s="148"/>
      <c r="T1106" s="149"/>
      <c r="AT1106" s="144" t="s">
        <v>146</v>
      </c>
      <c r="AU1106" s="144" t="s">
        <v>92</v>
      </c>
      <c r="AV1106" s="11" t="s">
        <v>92</v>
      </c>
      <c r="AW1106" s="11" t="s">
        <v>38</v>
      </c>
      <c r="AX1106" s="11" t="s">
        <v>82</v>
      </c>
      <c r="AY1106" s="144" t="s">
        <v>140</v>
      </c>
    </row>
    <row r="1107" spans="2:65" s="11" customFormat="1">
      <c r="B1107" s="142"/>
      <c r="D1107" s="143" t="s">
        <v>146</v>
      </c>
      <c r="E1107" s="144" t="s">
        <v>1</v>
      </c>
      <c r="F1107" s="145" t="s">
        <v>1245</v>
      </c>
      <c r="H1107" s="146">
        <v>1</v>
      </c>
      <c r="I1107" s="147"/>
      <c r="L1107" s="142"/>
      <c r="M1107" s="148"/>
      <c r="T1107" s="149"/>
      <c r="AT1107" s="144" t="s">
        <v>146</v>
      </c>
      <c r="AU1107" s="144" t="s">
        <v>92</v>
      </c>
      <c r="AV1107" s="11" t="s">
        <v>92</v>
      </c>
      <c r="AW1107" s="11" t="s">
        <v>38</v>
      </c>
      <c r="AX1107" s="11" t="s">
        <v>82</v>
      </c>
      <c r="AY1107" s="144" t="s">
        <v>140</v>
      </c>
    </row>
    <row r="1108" spans="2:65" s="11" customFormat="1">
      <c r="B1108" s="142"/>
      <c r="D1108" s="143" t="s">
        <v>146</v>
      </c>
      <c r="E1108" s="144" t="s">
        <v>1</v>
      </c>
      <c r="F1108" s="145" t="s">
        <v>1246</v>
      </c>
      <c r="H1108" s="146">
        <v>1</v>
      </c>
      <c r="I1108" s="147"/>
      <c r="L1108" s="142"/>
      <c r="M1108" s="148"/>
      <c r="T1108" s="149"/>
      <c r="AT1108" s="144" t="s">
        <v>146</v>
      </c>
      <c r="AU1108" s="144" t="s">
        <v>92</v>
      </c>
      <c r="AV1108" s="11" t="s">
        <v>92</v>
      </c>
      <c r="AW1108" s="11" t="s">
        <v>38</v>
      </c>
      <c r="AX1108" s="11" t="s">
        <v>82</v>
      </c>
      <c r="AY1108" s="144" t="s">
        <v>140</v>
      </c>
    </row>
    <row r="1109" spans="2:65" s="13" customFormat="1">
      <c r="B1109" s="160"/>
      <c r="D1109" s="143" t="s">
        <v>146</v>
      </c>
      <c r="E1109" s="161" t="s">
        <v>1</v>
      </c>
      <c r="F1109" s="162" t="s">
        <v>286</v>
      </c>
      <c r="H1109" s="163">
        <v>5</v>
      </c>
      <c r="I1109" s="164"/>
      <c r="L1109" s="160"/>
      <c r="M1109" s="165"/>
      <c r="T1109" s="166"/>
      <c r="AT1109" s="161" t="s">
        <v>146</v>
      </c>
      <c r="AU1109" s="161" t="s">
        <v>92</v>
      </c>
      <c r="AV1109" s="13" t="s">
        <v>151</v>
      </c>
      <c r="AW1109" s="13" t="s">
        <v>38</v>
      </c>
      <c r="AX1109" s="13" t="s">
        <v>82</v>
      </c>
      <c r="AY1109" s="161" t="s">
        <v>140</v>
      </c>
    </row>
    <row r="1110" spans="2:65" s="12" customFormat="1">
      <c r="B1110" s="153"/>
      <c r="D1110" s="143" t="s">
        <v>146</v>
      </c>
      <c r="E1110" s="154" t="s">
        <v>1</v>
      </c>
      <c r="F1110" s="155" t="s">
        <v>914</v>
      </c>
      <c r="H1110" s="154" t="s">
        <v>1</v>
      </c>
      <c r="I1110" s="156"/>
      <c r="L1110" s="153"/>
      <c r="M1110" s="157"/>
      <c r="T1110" s="158"/>
      <c r="AT1110" s="154" t="s">
        <v>146</v>
      </c>
      <c r="AU1110" s="154" t="s">
        <v>92</v>
      </c>
      <c r="AV1110" s="12" t="s">
        <v>90</v>
      </c>
      <c r="AW1110" s="12" t="s">
        <v>38</v>
      </c>
      <c r="AX1110" s="12" t="s">
        <v>82</v>
      </c>
      <c r="AY1110" s="154" t="s">
        <v>140</v>
      </c>
    </row>
    <row r="1111" spans="2:65" s="11" customFormat="1">
      <c r="B1111" s="142"/>
      <c r="D1111" s="143" t="s">
        <v>146</v>
      </c>
      <c r="E1111" s="144" t="s">
        <v>1</v>
      </c>
      <c r="F1111" s="145" t="s">
        <v>1247</v>
      </c>
      <c r="H1111" s="146">
        <v>1</v>
      </c>
      <c r="I1111" s="147"/>
      <c r="L1111" s="142"/>
      <c r="M1111" s="148"/>
      <c r="T1111" s="149"/>
      <c r="AT1111" s="144" t="s">
        <v>146</v>
      </c>
      <c r="AU1111" s="144" t="s">
        <v>92</v>
      </c>
      <c r="AV1111" s="11" t="s">
        <v>92</v>
      </c>
      <c r="AW1111" s="11" t="s">
        <v>38</v>
      </c>
      <c r="AX1111" s="11" t="s">
        <v>82</v>
      </c>
      <c r="AY1111" s="144" t="s">
        <v>140</v>
      </c>
    </row>
    <row r="1112" spans="2:65" s="11" customFormat="1">
      <c r="B1112" s="142"/>
      <c r="D1112" s="143" t="s">
        <v>146</v>
      </c>
      <c r="E1112" s="144" t="s">
        <v>1</v>
      </c>
      <c r="F1112" s="145" t="s">
        <v>1248</v>
      </c>
      <c r="H1112" s="146">
        <v>1</v>
      </c>
      <c r="I1112" s="147"/>
      <c r="L1112" s="142"/>
      <c r="M1112" s="148"/>
      <c r="T1112" s="149"/>
      <c r="AT1112" s="144" t="s">
        <v>146</v>
      </c>
      <c r="AU1112" s="144" t="s">
        <v>92</v>
      </c>
      <c r="AV1112" s="11" t="s">
        <v>92</v>
      </c>
      <c r="AW1112" s="11" t="s">
        <v>38</v>
      </c>
      <c r="AX1112" s="11" t="s">
        <v>82</v>
      </c>
      <c r="AY1112" s="144" t="s">
        <v>140</v>
      </c>
    </row>
    <row r="1113" spans="2:65" s="11" customFormat="1">
      <c r="B1113" s="142"/>
      <c r="D1113" s="143" t="s">
        <v>146</v>
      </c>
      <c r="E1113" s="144" t="s">
        <v>1</v>
      </c>
      <c r="F1113" s="145" t="s">
        <v>1249</v>
      </c>
      <c r="H1113" s="146">
        <v>1</v>
      </c>
      <c r="I1113" s="147"/>
      <c r="L1113" s="142"/>
      <c r="M1113" s="148"/>
      <c r="T1113" s="149"/>
      <c r="AT1113" s="144" t="s">
        <v>146</v>
      </c>
      <c r="AU1113" s="144" t="s">
        <v>92</v>
      </c>
      <c r="AV1113" s="11" t="s">
        <v>92</v>
      </c>
      <c r="AW1113" s="11" t="s">
        <v>38</v>
      </c>
      <c r="AX1113" s="11" t="s">
        <v>82</v>
      </c>
      <c r="AY1113" s="144" t="s">
        <v>140</v>
      </c>
    </row>
    <row r="1114" spans="2:65" s="11" customFormat="1">
      <c r="B1114" s="142"/>
      <c r="D1114" s="143" t="s">
        <v>146</v>
      </c>
      <c r="E1114" s="144" t="s">
        <v>1</v>
      </c>
      <c r="F1114" s="145" t="s">
        <v>1250</v>
      </c>
      <c r="H1114" s="146">
        <v>1</v>
      </c>
      <c r="I1114" s="147"/>
      <c r="L1114" s="142"/>
      <c r="M1114" s="148"/>
      <c r="T1114" s="149"/>
      <c r="AT1114" s="144" t="s">
        <v>146</v>
      </c>
      <c r="AU1114" s="144" t="s">
        <v>92</v>
      </c>
      <c r="AV1114" s="11" t="s">
        <v>92</v>
      </c>
      <c r="AW1114" s="11" t="s">
        <v>38</v>
      </c>
      <c r="AX1114" s="11" t="s">
        <v>82</v>
      </c>
      <c r="AY1114" s="144" t="s">
        <v>140</v>
      </c>
    </row>
    <row r="1115" spans="2:65" s="13" customFormat="1">
      <c r="B1115" s="160"/>
      <c r="D1115" s="143" t="s">
        <v>146</v>
      </c>
      <c r="E1115" s="161" t="s">
        <v>1</v>
      </c>
      <c r="F1115" s="162" t="s">
        <v>286</v>
      </c>
      <c r="H1115" s="163">
        <v>4</v>
      </c>
      <c r="I1115" s="164"/>
      <c r="L1115" s="160"/>
      <c r="M1115" s="165"/>
      <c r="T1115" s="166"/>
      <c r="AT1115" s="161" t="s">
        <v>146</v>
      </c>
      <c r="AU1115" s="161" t="s">
        <v>92</v>
      </c>
      <c r="AV1115" s="13" t="s">
        <v>151</v>
      </c>
      <c r="AW1115" s="13" t="s">
        <v>38</v>
      </c>
      <c r="AX1115" s="13" t="s">
        <v>82</v>
      </c>
      <c r="AY1115" s="161" t="s">
        <v>140</v>
      </c>
    </row>
    <row r="1116" spans="2:65" s="11" customFormat="1" ht="22.5">
      <c r="B1116" s="142"/>
      <c r="D1116" s="143" t="s">
        <v>146</v>
      </c>
      <c r="E1116" s="144" t="s">
        <v>1</v>
      </c>
      <c r="F1116" s="145" t="s">
        <v>1251</v>
      </c>
      <c r="H1116" s="146">
        <v>1</v>
      </c>
      <c r="I1116" s="147"/>
      <c r="L1116" s="142"/>
      <c r="M1116" s="148"/>
      <c r="T1116" s="149"/>
      <c r="AT1116" s="144" t="s">
        <v>146</v>
      </c>
      <c r="AU1116" s="144" t="s">
        <v>92</v>
      </c>
      <c r="AV1116" s="11" t="s">
        <v>92</v>
      </c>
      <c r="AW1116" s="11" t="s">
        <v>38</v>
      </c>
      <c r="AX1116" s="11" t="s">
        <v>82</v>
      </c>
      <c r="AY1116" s="144" t="s">
        <v>140</v>
      </c>
    </row>
    <row r="1117" spans="2:65" s="14" customFormat="1">
      <c r="B1117" s="167"/>
      <c r="D1117" s="143" t="s">
        <v>146</v>
      </c>
      <c r="E1117" s="168" t="s">
        <v>1</v>
      </c>
      <c r="F1117" s="169" t="s">
        <v>287</v>
      </c>
      <c r="H1117" s="170">
        <v>11</v>
      </c>
      <c r="I1117" s="171"/>
      <c r="L1117" s="167"/>
      <c r="M1117" s="172"/>
      <c r="T1117" s="173"/>
      <c r="AT1117" s="168" t="s">
        <v>146</v>
      </c>
      <c r="AU1117" s="168" t="s">
        <v>92</v>
      </c>
      <c r="AV1117" s="14" t="s">
        <v>145</v>
      </c>
      <c r="AW1117" s="14" t="s">
        <v>38</v>
      </c>
      <c r="AX1117" s="14" t="s">
        <v>90</v>
      </c>
      <c r="AY1117" s="168" t="s">
        <v>140</v>
      </c>
    </row>
    <row r="1118" spans="2:65" s="1" customFormat="1" ht="24.2" customHeight="1">
      <c r="B1118" s="33"/>
      <c r="C1118" s="128" t="s">
        <v>530</v>
      </c>
      <c r="D1118" s="128" t="s">
        <v>141</v>
      </c>
      <c r="E1118" s="129" t="s">
        <v>1252</v>
      </c>
      <c r="F1118" s="130" t="s">
        <v>1253</v>
      </c>
      <c r="G1118" s="131" t="s">
        <v>157</v>
      </c>
      <c r="H1118" s="132">
        <v>1</v>
      </c>
      <c r="I1118" s="133"/>
      <c r="J1118" s="134">
        <f>ROUND(I1118*H1118,2)</f>
        <v>0</v>
      </c>
      <c r="K1118" s="135"/>
      <c r="L1118" s="33"/>
      <c r="M1118" s="136" t="s">
        <v>1</v>
      </c>
      <c r="N1118" s="137" t="s">
        <v>47</v>
      </c>
      <c r="P1118" s="138">
        <f>O1118*H1118</f>
        <v>0</v>
      </c>
      <c r="Q1118" s="138">
        <v>0</v>
      </c>
      <c r="R1118" s="138">
        <f>Q1118*H1118</f>
        <v>0</v>
      </c>
      <c r="S1118" s="138">
        <v>0.124</v>
      </c>
      <c r="T1118" s="139">
        <f>S1118*H1118</f>
        <v>0.124</v>
      </c>
      <c r="AR1118" s="140" t="s">
        <v>145</v>
      </c>
      <c r="AT1118" s="140" t="s">
        <v>141</v>
      </c>
      <c r="AU1118" s="140" t="s">
        <v>92</v>
      </c>
      <c r="AY1118" s="17" t="s">
        <v>140</v>
      </c>
      <c r="BE1118" s="141">
        <f>IF(N1118="základní",J1118,0)</f>
        <v>0</v>
      </c>
      <c r="BF1118" s="141">
        <f>IF(N1118="snížená",J1118,0)</f>
        <v>0</v>
      </c>
      <c r="BG1118" s="141">
        <f>IF(N1118="zákl. přenesená",J1118,0)</f>
        <v>0</v>
      </c>
      <c r="BH1118" s="141">
        <f>IF(N1118="sníž. přenesená",J1118,0)</f>
        <v>0</v>
      </c>
      <c r="BI1118" s="141">
        <f>IF(N1118="nulová",J1118,0)</f>
        <v>0</v>
      </c>
      <c r="BJ1118" s="17" t="s">
        <v>90</v>
      </c>
      <c r="BK1118" s="141">
        <f>ROUND(I1118*H1118,2)</f>
        <v>0</v>
      </c>
      <c r="BL1118" s="17" t="s">
        <v>145</v>
      </c>
      <c r="BM1118" s="140" t="s">
        <v>1254</v>
      </c>
    </row>
    <row r="1119" spans="2:65" s="12" customFormat="1">
      <c r="B1119" s="153"/>
      <c r="D1119" s="143" t="s">
        <v>146</v>
      </c>
      <c r="E1119" s="154" t="s">
        <v>1</v>
      </c>
      <c r="F1119" s="155" t="s">
        <v>1200</v>
      </c>
      <c r="H1119" s="154" t="s">
        <v>1</v>
      </c>
      <c r="I1119" s="156"/>
      <c r="L1119" s="153"/>
      <c r="M1119" s="157"/>
      <c r="T1119" s="158"/>
      <c r="AT1119" s="154" t="s">
        <v>146</v>
      </c>
      <c r="AU1119" s="154" t="s">
        <v>92</v>
      </c>
      <c r="AV1119" s="12" t="s">
        <v>90</v>
      </c>
      <c r="AW1119" s="12" t="s">
        <v>38</v>
      </c>
      <c r="AX1119" s="12" t="s">
        <v>82</v>
      </c>
      <c r="AY1119" s="154" t="s">
        <v>140</v>
      </c>
    </row>
    <row r="1120" spans="2:65" s="12" customFormat="1">
      <c r="B1120" s="153"/>
      <c r="D1120" s="143" t="s">
        <v>146</v>
      </c>
      <c r="E1120" s="154" t="s">
        <v>1</v>
      </c>
      <c r="F1120" s="155" t="s">
        <v>711</v>
      </c>
      <c r="H1120" s="154" t="s">
        <v>1</v>
      </c>
      <c r="I1120" s="156"/>
      <c r="L1120" s="153"/>
      <c r="M1120" s="157"/>
      <c r="T1120" s="158"/>
      <c r="AT1120" s="154" t="s">
        <v>146</v>
      </c>
      <c r="AU1120" s="154" t="s">
        <v>92</v>
      </c>
      <c r="AV1120" s="12" t="s">
        <v>90</v>
      </c>
      <c r="AW1120" s="12" t="s">
        <v>38</v>
      </c>
      <c r="AX1120" s="12" t="s">
        <v>82</v>
      </c>
      <c r="AY1120" s="154" t="s">
        <v>140</v>
      </c>
    </row>
    <row r="1121" spans="2:65" s="11" customFormat="1">
      <c r="B1121" s="142"/>
      <c r="D1121" s="143" t="s">
        <v>146</v>
      </c>
      <c r="E1121" s="144" t="s">
        <v>1</v>
      </c>
      <c r="F1121" s="145" t="s">
        <v>1255</v>
      </c>
      <c r="H1121" s="146">
        <v>1</v>
      </c>
      <c r="I1121" s="147"/>
      <c r="L1121" s="142"/>
      <c r="M1121" s="148"/>
      <c r="T1121" s="149"/>
      <c r="AT1121" s="144" t="s">
        <v>146</v>
      </c>
      <c r="AU1121" s="144" t="s">
        <v>92</v>
      </c>
      <c r="AV1121" s="11" t="s">
        <v>92</v>
      </c>
      <c r="AW1121" s="11" t="s">
        <v>38</v>
      </c>
      <c r="AX1121" s="11" t="s">
        <v>90</v>
      </c>
      <c r="AY1121" s="144" t="s">
        <v>140</v>
      </c>
    </row>
    <row r="1122" spans="2:65" s="1" customFormat="1" ht="24.2" customHeight="1">
      <c r="B1122" s="33"/>
      <c r="C1122" s="128" t="s">
        <v>367</v>
      </c>
      <c r="D1122" s="128" t="s">
        <v>141</v>
      </c>
      <c r="E1122" s="129" t="s">
        <v>1256</v>
      </c>
      <c r="F1122" s="130" t="s">
        <v>1257</v>
      </c>
      <c r="G1122" s="131" t="s">
        <v>157</v>
      </c>
      <c r="H1122" s="132">
        <v>2</v>
      </c>
      <c r="I1122" s="133"/>
      <c r="J1122" s="134">
        <f>ROUND(I1122*H1122,2)</f>
        <v>0</v>
      </c>
      <c r="K1122" s="135"/>
      <c r="L1122" s="33"/>
      <c r="M1122" s="136" t="s">
        <v>1</v>
      </c>
      <c r="N1122" s="137" t="s">
        <v>47</v>
      </c>
      <c r="P1122" s="138">
        <f>O1122*H1122</f>
        <v>0</v>
      </c>
      <c r="Q1122" s="138">
        <v>0</v>
      </c>
      <c r="R1122" s="138">
        <f>Q1122*H1122</f>
        <v>0</v>
      </c>
      <c r="S1122" s="138">
        <v>6.9000000000000006E-2</v>
      </c>
      <c r="T1122" s="139">
        <f>S1122*H1122</f>
        <v>0.13800000000000001</v>
      </c>
      <c r="AR1122" s="140" t="s">
        <v>145</v>
      </c>
      <c r="AT1122" s="140" t="s">
        <v>141</v>
      </c>
      <c r="AU1122" s="140" t="s">
        <v>92</v>
      </c>
      <c r="AY1122" s="17" t="s">
        <v>140</v>
      </c>
      <c r="BE1122" s="141">
        <f>IF(N1122="základní",J1122,0)</f>
        <v>0</v>
      </c>
      <c r="BF1122" s="141">
        <f>IF(N1122="snížená",J1122,0)</f>
        <v>0</v>
      </c>
      <c r="BG1122" s="141">
        <f>IF(N1122="zákl. přenesená",J1122,0)</f>
        <v>0</v>
      </c>
      <c r="BH1122" s="141">
        <f>IF(N1122="sníž. přenesená",J1122,0)</f>
        <v>0</v>
      </c>
      <c r="BI1122" s="141">
        <f>IF(N1122="nulová",J1122,0)</f>
        <v>0</v>
      </c>
      <c r="BJ1122" s="17" t="s">
        <v>90</v>
      </c>
      <c r="BK1122" s="141">
        <f>ROUND(I1122*H1122,2)</f>
        <v>0</v>
      </c>
      <c r="BL1122" s="17" t="s">
        <v>145</v>
      </c>
      <c r="BM1122" s="140" t="s">
        <v>1258</v>
      </c>
    </row>
    <row r="1123" spans="2:65" s="11" customFormat="1" ht="22.5">
      <c r="B1123" s="142"/>
      <c r="D1123" s="143" t="s">
        <v>146</v>
      </c>
      <c r="E1123" s="144" t="s">
        <v>1</v>
      </c>
      <c r="F1123" s="145" t="s">
        <v>1259</v>
      </c>
      <c r="H1123" s="146">
        <v>1</v>
      </c>
      <c r="I1123" s="147"/>
      <c r="L1123" s="142"/>
      <c r="M1123" s="148"/>
      <c r="T1123" s="149"/>
      <c r="AT1123" s="144" t="s">
        <v>146</v>
      </c>
      <c r="AU1123" s="144" t="s">
        <v>92</v>
      </c>
      <c r="AV1123" s="11" t="s">
        <v>92</v>
      </c>
      <c r="AW1123" s="11" t="s">
        <v>38</v>
      </c>
      <c r="AX1123" s="11" t="s">
        <v>82</v>
      </c>
      <c r="AY1123" s="144" t="s">
        <v>140</v>
      </c>
    </row>
    <row r="1124" spans="2:65" s="11" customFormat="1" ht="22.5">
      <c r="B1124" s="142"/>
      <c r="D1124" s="143" t="s">
        <v>146</v>
      </c>
      <c r="E1124" s="144" t="s">
        <v>1</v>
      </c>
      <c r="F1124" s="145" t="s">
        <v>1260</v>
      </c>
      <c r="H1124" s="146">
        <v>1</v>
      </c>
      <c r="I1124" s="147"/>
      <c r="L1124" s="142"/>
      <c r="M1124" s="148"/>
      <c r="T1124" s="149"/>
      <c r="AT1124" s="144" t="s">
        <v>146</v>
      </c>
      <c r="AU1124" s="144" t="s">
        <v>92</v>
      </c>
      <c r="AV1124" s="11" t="s">
        <v>92</v>
      </c>
      <c r="AW1124" s="11" t="s">
        <v>38</v>
      </c>
      <c r="AX1124" s="11" t="s">
        <v>82</v>
      </c>
      <c r="AY1124" s="144" t="s">
        <v>140</v>
      </c>
    </row>
    <row r="1125" spans="2:65" s="14" customFormat="1">
      <c r="B1125" s="167"/>
      <c r="D1125" s="143" t="s">
        <v>146</v>
      </c>
      <c r="E1125" s="168" t="s">
        <v>1</v>
      </c>
      <c r="F1125" s="169" t="s">
        <v>287</v>
      </c>
      <c r="H1125" s="170">
        <v>2</v>
      </c>
      <c r="I1125" s="171"/>
      <c r="L1125" s="167"/>
      <c r="M1125" s="172"/>
      <c r="T1125" s="173"/>
      <c r="AT1125" s="168" t="s">
        <v>146</v>
      </c>
      <c r="AU1125" s="168" t="s">
        <v>92</v>
      </c>
      <c r="AV1125" s="14" t="s">
        <v>145</v>
      </c>
      <c r="AW1125" s="14" t="s">
        <v>38</v>
      </c>
      <c r="AX1125" s="14" t="s">
        <v>90</v>
      </c>
      <c r="AY1125" s="168" t="s">
        <v>140</v>
      </c>
    </row>
    <row r="1126" spans="2:65" s="1" customFormat="1" ht="24.2" customHeight="1">
      <c r="B1126" s="33"/>
      <c r="C1126" s="128" t="s">
        <v>1261</v>
      </c>
      <c r="D1126" s="128" t="s">
        <v>141</v>
      </c>
      <c r="E1126" s="129" t="s">
        <v>1262</v>
      </c>
      <c r="F1126" s="130" t="s">
        <v>1263</v>
      </c>
      <c r="G1126" s="131" t="s">
        <v>157</v>
      </c>
      <c r="H1126" s="132">
        <v>1</v>
      </c>
      <c r="I1126" s="133"/>
      <c r="J1126" s="134">
        <f>ROUND(I1126*H1126,2)</f>
        <v>0</v>
      </c>
      <c r="K1126" s="135"/>
      <c r="L1126" s="33"/>
      <c r="M1126" s="136" t="s">
        <v>1</v>
      </c>
      <c r="N1126" s="137" t="s">
        <v>47</v>
      </c>
      <c r="P1126" s="138">
        <f>O1126*H1126</f>
        <v>0</v>
      </c>
      <c r="Q1126" s="138">
        <v>0</v>
      </c>
      <c r="R1126" s="138">
        <f>Q1126*H1126</f>
        <v>0</v>
      </c>
      <c r="S1126" s="138">
        <v>0.13800000000000001</v>
      </c>
      <c r="T1126" s="139">
        <f>S1126*H1126</f>
        <v>0.13800000000000001</v>
      </c>
      <c r="AR1126" s="140" t="s">
        <v>145</v>
      </c>
      <c r="AT1126" s="140" t="s">
        <v>141</v>
      </c>
      <c r="AU1126" s="140" t="s">
        <v>92</v>
      </c>
      <c r="AY1126" s="17" t="s">
        <v>140</v>
      </c>
      <c r="BE1126" s="141">
        <f>IF(N1126="základní",J1126,0)</f>
        <v>0</v>
      </c>
      <c r="BF1126" s="141">
        <f>IF(N1126="snížená",J1126,0)</f>
        <v>0</v>
      </c>
      <c r="BG1126" s="141">
        <f>IF(N1126="zákl. přenesená",J1126,0)</f>
        <v>0</v>
      </c>
      <c r="BH1126" s="141">
        <f>IF(N1126="sníž. přenesená",J1126,0)</f>
        <v>0</v>
      </c>
      <c r="BI1126" s="141">
        <f>IF(N1126="nulová",J1126,0)</f>
        <v>0</v>
      </c>
      <c r="BJ1126" s="17" t="s">
        <v>90</v>
      </c>
      <c r="BK1126" s="141">
        <f>ROUND(I1126*H1126,2)</f>
        <v>0</v>
      </c>
      <c r="BL1126" s="17" t="s">
        <v>145</v>
      </c>
      <c r="BM1126" s="140" t="s">
        <v>1264</v>
      </c>
    </row>
    <row r="1127" spans="2:65" s="11" customFormat="1" ht="22.5">
      <c r="B1127" s="142"/>
      <c r="D1127" s="143" t="s">
        <v>146</v>
      </c>
      <c r="E1127" s="144" t="s">
        <v>1</v>
      </c>
      <c r="F1127" s="145" t="s">
        <v>1219</v>
      </c>
      <c r="H1127" s="146">
        <v>1</v>
      </c>
      <c r="I1127" s="147"/>
      <c r="L1127" s="142"/>
      <c r="M1127" s="148"/>
      <c r="T1127" s="149"/>
      <c r="AT1127" s="144" t="s">
        <v>146</v>
      </c>
      <c r="AU1127" s="144" t="s">
        <v>92</v>
      </c>
      <c r="AV1127" s="11" t="s">
        <v>92</v>
      </c>
      <c r="AW1127" s="11" t="s">
        <v>38</v>
      </c>
      <c r="AX1127" s="11" t="s">
        <v>90</v>
      </c>
      <c r="AY1127" s="144" t="s">
        <v>140</v>
      </c>
    </row>
    <row r="1128" spans="2:65" s="1" customFormat="1" ht="24.2" customHeight="1">
      <c r="B1128" s="33"/>
      <c r="C1128" s="128" t="s">
        <v>370</v>
      </c>
      <c r="D1128" s="128" t="s">
        <v>141</v>
      </c>
      <c r="E1128" s="129" t="s">
        <v>1265</v>
      </c>
      <c r="F1128" s="130" t="s">
        <v>1266</v>
      </c>
      <c r="G1128" s="131" t="s">
        <v>157</v>
      </c>
      <c r="H1128" s="132">
        <v>2</v>
      </c>
      <c r="I1128" s="133"/>
      <c r="J1128" s="134">
        <f>ROUND(I1128*H1128,2)</f>
        <v>0</v>
      </c>
      <c r="K1128" s="135"/>
      <c r="L1128" s="33"/>
      <c r="M1128" s="136" t="s">
        <v>1</v>
      </c>
      <c r="N1128" s="137" t="s">
        <v>47</v>
      </c>
      <c r="P1128" s="138">
        <f>O1128*H1128</f>
        <v>0</v>
      </c>
      <c r="Q1128" s="138">
        <v>0</v>
      </c>
      <c r="R1128" s="138">
        <f>Q1128*H1128</f>
        <v>0</v>
      </c>
      <c r="S1128" s="138">
        <v>0.20699999999999999</v>
      </c>
      <c r="T1128" s="139">
        <f>S1128*H1128</f>
        <v>0.41399999999999998</v>
      </c>
      <c r="AR1128" s="140" t="s">
        <v>145</v>
      </c>
      <c r="AT1128" s="140" t="s">
        <v>141</v>
      </c>
      <c r="AU1128" s="140" t="s">
        <v>92</v>
      </c>
      <c r="AY1128" s="17" t="s">
        <v>140</v>
      </c>
      <c r="BE1128" s="141">
        <f>IF(N1128="základní",J1128,0)</f>
        <v>0</v>
      </c>
      <c r="BF1128" s="141">
        <f>IF(N1128="snížená",J1128,0)</f>
        <v>0</v>
      </c>
      <c r="BG1128" s="141">
        <f>IF(N1128="zákl. přenesená",J1128,0)</f>
        <v>0</v>
      </c>
      <c r="BH1128" s="141">
        <f>IF(N1128="sníž. přenesená",J1128,0)</f>
        <v>0</v>
      </c>
      <c r="BI1128" s="141">
        <f>IF(N1128="nulová",J1128,0)</f>
        <v>0</v>
      </c>
      <c r="BJ1128" s="17" t="s">
        <v>90</v>
      </c>
      <c r="BK1128" s="141">
        <f>ROUND(I1128*H1128,2)</f>
        <v>0</v>
      </c>
      <c r="BL1128" s="17" t="s">
        <v>145</v>
      </c>
      <c r="BM1128" s="140" t="s">
        <v>1267</v>
      </c>
    </row>
    <row r="1129" spans="2:65" s="11" customFormat="1" ht="22.5">
      <c r="B1129" s="142"/>
      <c r="D1129" s="143" t="s">
        <v>146</v>
      </c>
      <c r="E1129" s="144" t="s">
        <v>1</v>
      </c>
      <c r="F1129" s="145" t="s">
        <v>1268</v>
      </c>
      <c r="H1129" s="146">
        <v>1</v>
      </c>
      <c r="I1129" s="147"/>
      <c r="L1129" s="142"/>
      <c r="M1129" s="148"/>
      <c r="T1129" s="149"/>
      <c r="AT1129" s="144" t="s">
        <v>146</v>
      </c>
      <c r="AU1129" s="144" t="s">
        <v>92</v>
      </c>
      <c r="AV1129" s="11" t="s">
        <v>92</v>
      </c>
      <c r="AW1129" s="11" t="s">
        <v>38</v>
      </c>
      <c r="AX1129" s="11" t="s">
        <v>82</v>
      </c>
      <c r="AY1129" s="144" t="s">
        <v>140</v>
      </c>
    </row>
    <row r="1130" spans="2:65" s="11" customFormat="1" ht="22.5">
      <c r="B1130" s="142"/>
      <c r="D1130" s="143" t="s">
        <v>146</v>
      </c>
      <c r="E1130" s="144" t="s">
        <v>1</v>
      </c>
      <c r="F1130" s="145" t="s">
        <v>1269</v>
      </c>
      <c r="H1130" s="146">
        <v>1</v>
      </c>
      <c r="I1130" s="147"/>
      <c r="L1130" s="142"/>
      <c r="M1130" s="148"/>
      <c r="T1130" s="149"/>
      <c r="AT1130" s="144" t="s">
        <v>146</v>
      </c>
      <c r="AU1130" s="144" t="s">
        <v>92</v>
      </c>
      <c r="AV1130" s="11" t="s">
        <v>92</v>
      </c>
      <c r="AW1130" s="11" t="s">
        <v>38</v>
      </c>
      <c r="AX1130" s="11" t="s">
        <v>82</v>
      </c>
      <c r="AY1130" s="144" t="s">
        <v>140</v>
      </c>
    </row>
    <row r="1131" spans="2:65" s="14" customFormat="1">
      <c r="B1131" s="167"/>
      <c r="D1131" s="143" t="s">
        <v>146</v>
      </c>
      <c r="E1131" s="168" t="s">
        <v>1</v>
      </c>
      <c r="F1131" s="169" t="s">
        <v>287</v>
      </c>
      <c r="H1131" s="170">
        <v>2</v>
      </c>
      <c r="I1131" s="171"/>
      <c r="L1131" s="167"/>
      <c r="M1131" s="172"/>
      <c r="T1131" s="173"/>
      <c r="AT1131" s="168" t="s">
        <v>146</v>
      </c>
      <c r="AU1131" s="168" t="s">
        <v>92</v>
      </c>
      <c r="AV1131" s="14" t="s">
        <v>145</v>
      </c>
      <c r="AW1131" s="14" t="s">
        <v>38</v>
      </c>
      <c r="AX1131" s="14" t="s">
        <v>90</v>
      </c>
      <c r="AY1131" s="168" t="s">
        <v>140</v>
      </c>
    </row>
    <row r="1132" spans="2:65" s="1" customFormat="1" ht="24.2" customHeight="1">
      <c r="B1132" s="33"/>
      <c r="C1132" s="128" t="s">
        <v>1270</v>
      </c>
      <c r="D1132" s="128" t="s">
        <v>141</v>
      </c>
      <c r="E1132" s="129" t="s">
        <v>1271</v>
      </c>
      <c r="F1132" s="130" t="s">
        <v>1272</v>
      </c>
      <c r="G1132" s="131" t="s">
        <v>157</v>
      </c>
      <c r="H1132" s="132">
        <v>6</v>
      </c>
      <c r="I1132" s="133"/>
      <c r="J1132" s="134">
        <f>ROUND(I1132*H1132,2)</f>
        <v>0</v>
      </c>
      <c r="K1132" s="135"/>
      <c r="L1132" s="33"/>
      <c r="M1132" s="136" t="s">
        <v>1</v>
      </c>
      <c r="N1132" s="137" t="s">
        <v>47</v>
      </c>
      <c r="P1132" s="138">
        <f>O1132*H1132</f>
        <v>0</v>
      </c>
      <c r="Q1132" s="138">
        <v>0</v>
      </c>
      <c r="R1132" s="138">
        <f>Q1132*H1132</f>
        <v>0</v>
      </c>
      <c r="S1132" s="138">
        <v>0.27600000000000002</v>
      </c>
      <c r="T1132" s="139">
        <f>S1132*H1132</f>
        <v>1.6560000000000001</v>
      </c>
      <c r="AR1132" s="140" t="s">
        <v>145</v>
      </c>
      <c r="AT1132" s="140" t="s">
        <v>141</v>
      </c>
      <c r="AU1132" s="140" t="s">
        <v>92</v>
      </c>
      <c r="AY1132" s="17" t="s">
        <v>140</v>
      </c>
      <c r="BE1132" s="141">
        <f>IF(N1132="základní",J1132,0)</f>
        <v>0</v>
      </c>
      <c r="BF1132" s="141">
        <f>IF(N1132="snížená",J1132,0)</f>
        <v>0</v>
      </c>
      <c r="BG1132" s="141">
        <f>IF(N1132="zákl. přenesená",J1132,0)</f>
        <v>0</v>
      </c>
      <c r="BH1132" s="141">
        <f>IF(N1132="sníž. přenesená",J1132,0)</f>
        <v>0</v>
      </c>
      <c r="BI1132" s="141">
        <f>IF(N1132="nulová",J1132,0)</f>
        <v>0</v>
      </c>
      <c r="BJ1132" s="17" t="s">
        <v>90</v>
      </c>
      <c r="BK1132" s="141">
        <f>ROUND(I1132*H1132,2)</f>
        <v>0</v>
      </c>
      <c r="BL1132" s="17" t="s">
        <v>145</v>
      </c>
      <c r="BM1132" s="140" t="s">
        <v>1273</v>
      </c>
    </row>
    <row r="1133" spans="2:65" s="11" customFormat="1" ht="22.5">
      <c r="B1133" s="142"/>
      <c r="D1133" s="143" t="s">
        <v>146</v>
      </c>
      <c r="E1133" s="144" t="s">
        <v>1</v>
      </c>
      <c r="F1133" s="145" t="s">
        <v>1274</v>
      </c>
      <c r="H1133" s="146">
        <v>1</v>
      </c>
      <c r="I1133" s="147"/>
      <c r="L1133" s="142"/>
      <c r="M1133" s="148"/>
      <c r="T1133" s="149"/>
      <c r="AT1133" s="144" t="s">
        <v>146</v>
      </c>
      <c r="AU1133" s="144" t="s">
        <v>92</v>
      </c>
      <c r="AV1133" s="11" t="s">
        <v>92</v>
      </c>
      <c r="AW1133" s="11" t="s">
        <v>38</v>
      </c>
      <c r="AX1133" s="11" t="s">
        <v>82</v>
      </c>
      <c r="AY1133" s="144" t="s">
        <v>140</v>
      </c>
    </row>
    <row r="1134" spans="2:65" s="11" customFormat="1" ht="22.5">
      <c r="B1134" s="142"/>
      <c r="D1134" s="143" t="s">
        <v>146</v>
      </c>
      <c r="E1134" s="144" t="s">
        <v>1</v>
      </c>
      <c r="F1134" s="145" t="s">
        <v>1275</v>
      </c>
      <c r="H1134" s="146">
        <v>2</v>
      </c>
      <c r="I1134" s="147"/>
      <c r="L1134" s="142"/>
      <c r="M1134" s="148"/>
      <c r="T1134" s="149"/>
      <c r="AT1134" s="144" t="s">
        <v>146</v>
      </c>
      <c r="AU1134" s="144" t="s">
        <v>92</v>
      </c>
      <c r="AV1134" s="11" t="s">
        <v>92</v>
      </c>
      <c r="AW1134" s="11" t="s">
        <v>38</v>
      </c>
      <c r="AX1134" s="11" t="s">
        <v>82</v>
      </c>
      <c r="AY1134" s="144" t="s">
        <v>140</v>
      </c>
    </row>
    <row r="1135" spans="2:65" s="11" customFormat="1" ht="22.5">
      <c r="B1135" s="142"/>
      <c r="D1135" s="143" t="s">
        <v>146</v>
      </c>
      <c r="E1135" s="144" t="s">
        <v>1</v>
      </c>
      <c r="F1135" s="145" t="s">
        <v>1276</v>
      </c>
      <c r="H1135" s="146">
        <v>1</v>
      </c>
      <c r="I1135" s="147"/>
      <c r="L1135" s="142"/>
      <c r="M1135" s="148"/>
      <c r="T1135" s="149"/>
      <c r="AT1135" s="144" t="s">
        <v>146</v>
      </c>
      <c r="AU1135" s="144" t="s">
        <v>92</v>
      </c>
      <c r="AV1135" s="11" t="s">
        <v>92</v>
      </c>
      <c r="AW1135" s="11" t="s">
        <v>38</v>
      </c>
      <c r="AX1135" s="11" t="s">
        <v>82</v>
      </c>
      <c r="AY1135" s="144" t="s">
        <v>140</v>
      </c>
    </row>
    <row r="1136" spans="2:65" s="11" customFormat="1" ht="22.5">
      <c r="B1136" s="142"/>
      <c r="D1136" s="143" t="s">
        <v>146</v>
      </c>
      <c r="E1136" s="144" t="s">
        <v>1</v>
      </c>
      <c r="F1136" s="145" t="s">
        <v>1277</v>
      </c>
      <c r="H1136" s="146">
        <v>1</v>
      </c>
      <c r="I1136" s="147"/>
      <c r="L1136" s="142"/>
      <c r="M1136" s="148"/>
      <c r="T1136" s="149"/>
      <c r="AT1136" s="144" t="s">
        <v>146</v>
      </c>
      <c r="AU1136" s="144" t="s">
        <v>92</v>
      </c>
      <c r="AV1136" s="11" t="s">
        <v>92</v>
      </c>
      <c r="AW1136" s="11" t="s">
        <v>38</v>
      </c>
      <c r="AX1136" s="11" t="s">
        <v>82</v>
      </c>
      <c r="AY1136" s="144" t="s">
        <v>140</v>
      </c>
    </row>
    <row r="1137" spans="2:65" s="11" customFormat="1" ht="22.5">
      <c r="B1137" s="142"/>
      <c r="D1137" s="143" t="s">
        <v>146</v>
      </c>
      <c r="E1137" s="144" t="s">
        <v>1</v>
      </c>
      <c r="F1137" s="145" t="s">
        <v>1278</v>
      </c>
      <c r="H1137" s="146">
        <v>1</v>
      </c>
      <c r="I1137" s="147"/>
      <c r="L1137" s="142"/>
      <c r="M1137" s="148"/>
      <c r="T1137" s="149"/>
      <c r="AT1137" s="144" t="s">
        <v>146</v>
      </c>
      <c r="AU1137" s="144" t="s">
        <v>92</v>
      </c>
      <c r="AV1137" s="11" t="s">
        <v>92</v>
      </c>
      <c r="AW1137" s="11" t="s">
        <v>38</v>
      </c>
      <c r="AX1137" s="11" t="s">
        <v>82</v>
      </c>
      <c r="AY1137" s="144" t="s">
        <v>140</v>
      </c>
    </row>
    <row r="1138" spans="2:65" s="14" customFormat="1">
      <c r="B1138" s="167"/>
      <c r="D1138" s="143" t="s">
        <v>146</v>
      </c>
      <c r="E1138" s="168" t="s">
        <v>1</v>
      </c>
      <c r="F1138" s="169" t="s">
        <v>287</v>
      </c>
      <c r="H1138" s="170">
        <v>6</v>
      </c>
      <c r="I1138" s="171"/>
      <c r="L1138" s="167"/>
      <c r="M1138" s="172"/>
      <c r="T1138" s="173"/>
      <c r="AT1138" s="168" t="s">
        <v>146</v>
      </c>
      <c r="AU1138" s="168" t="s">
        <v>92</v>
      </c>
      <c r="AV1138" s="14" t="s">
        <v>145</v>
      </c>
      <c r="AW1138" s="14" t="s">
        <v>38</v>
      </c>
      <c r="AX1138" s="14" t="s">
        <v>90</v>
      </c>
      <c r="AY1138" s="168" t="s">
        <v>140</v>
      </c>
    </row>
    <row r="1139" spans="2:65" s="1" customFormat="1" ht="24.2" customHeight="1">
      <c r="B1139" s="33"/>
      <c r="C1139" s="128" t="s">
        <v>375</v>
      </c>
      <c r="D1139" s="128" t="s">
        <v>141</v>
      </c>
      <c r="E1139" s="129" t="s">
        <v>1279</v>
      </c>
      <c r="F1139" s="130" t="s">
        <v>1280</v>
      </c>
      <c r="G1139" s="131" t="s">
        <v>157</v>
      </c>
      <c r="H1139" s="132">
        <v>6</v>
      </c>
      <c r="I1139" s="133"/>
      <c r="J1139" s="134">
        <f>ROUND(I1139*H1139,2)</f>
        <v>0</v>
      </c>
      <c r="K1139" s="135"/>
      <c r="L1139" s="33"/>
      <c r="M1139" s="136" t="s">
        <v>1</v>
      </c>
      <c r="N1139" s="137" t="s">
        <v>47</v>
      </c>
      <c r="P1139" s="138">
        <f>O1139*H1139</f>
        <v>0</v>
      </c>
      <c r="Q1139" s="138">
        <v>0</v>
      </c>
      <c r="R1139" s="138">
        <f>Q1139*H1139</f>
        <v>0</v>
      </c>
      <c r="S1139" s="138">
        <v>0.34399999999999997</v>
      </c>
      <c r="T1139" s="139">
        <f>S1139*H1139</f>
        <v>2.0640000000000001</v>
      </c>
      <c r="AR1139" s="140" t="s">
        <v>145</v>
      </c>
      <c r="AT1139" s="140" t="s">
        <v>141</v>
      </c>
      <c r="AU1139" s="140" t="s">
        <v>92</v>
      </c>
      <c r="AY1139" s="17" t="s">
        <v>140</v>
      </c>
      <c r="BE1139" s="141">
        <f>IF(N1139="základní",J1139,0)</f>
        <v>0</v>
      </c>
      <c r="BF1139" s="141">
        <f>IF(N1139="snížená",J1139,0)</f>
        <v>0</v>
      </c>
      <c r="BG1139" s="141">
        <f>IF(N1139="zákl. přenesená",J1139,0)</f>
        <v>0</v>
      </c>
      <c r="BH1139" s="141">
        <f>IF(N1139="sníž. přenesená",J1139,0)</f>
        <v>0</v>
      </c>
      <c r="BI1139" s="141">
        <f>IF(N1139="nulová",J1139,0)</f>
        <v>0</v>
      </c>
      <c r="BJ1139" s="17" t="s">
        <v>90</v>
      </c>
      <c r="BK1139" s="141">
        <f>ROUND(I1139*H1139,2)</f>
        <v>0</v>
      </c>
      <c r="BL1139" s="17" t="s">
        <v>145</v>
      </c>
      <c r="BM1139" s="140" t="s">
        <v>1281</v>
      </c>
    </row>
    <row r="1140" spans="2:65" s="11" customFormat="1">
      <c r="B1140" s="142"/>
      <c r="D1140" s="143" t="s">
        <v>146</v>
      </c>
      <c r="E1140" s="144" t="s">
        <v>1</v>
      </c>
      <c r="F1140" s="145" t="s">
        <v>1282</v>
      </c>
      <c r="H1140" s="146">
        <v>2</v>
      </c>
      <c r="I1140" s="147"/>
      <c r="L1140" s="142"/>
      <c r="M1140" s="148"/>
      <c r="T1140" s="149"/>
      <c r="AT1140" s="144" t="s">
        <v>146</v>
      </c>
      <c r="AU1140" s="144" t="s">
        <v>92</v>
      </c>
      <c r="AV1140" s="11" t="s">
        <v>92</v>
      </c>
      <c r="AW1140" s="11" t="s">
        <v>38</v>
      </c>
      <c r="AX1140" s="11" t="s">
        <v>82</v>
      </c>
      <c r="AY1140" s="144" t="s">
        <v>140</v>
      </c>
    </row>
    <row r="1141" spans="2:65" s="11" customFormat="1" ht="22.5">
      <c r="B1141" s="142"/>
      <c r="D1141" s="143" t="s">
        <v>146</v>
      </c>
      <c r="E1141" s="144" t="s">
        <v>1</v>
      </c>
      <c r="F1141" s="145" t="s">
        <v>1283</v>
      </c>
      <c r="H1141" s="146">
        <v>2</v>
      </c>
      <c r="I1141" s="147"/>
      <c r="L1141" s="142"/>
      <c r="M1141" s="148"/>
      <c r="T1141" s="149"/>
      <c r="AT1141" s="144" t="s">
        <v>146</v>
      </c>
      <c r="AU1141" s="144" t="s">
        <v>92</v>
      </c>
      <c r="AV1141" s="11" t="s">
        <v>92</v>
      </c>
      <c r="AW1141" s="11" t="s">
        <v>38</v>
      </c>
      <c r="AX1141" s="11" t="s">
        <v>82</v>
      </c>
      <c r="AY1141" s="144" t="s">
        <v>140</v>
      </c>
    </row>
    <row r="1142" spans="2:65" s="11" customFormat="1" ht="22.5">
      <c r="B1142" s="142"/>
      <c r="D1142" s="143" t="s">
        <v>146</v>
      </c>
      <c r="E1142" s="144" t="s">
        <v>1</v>
      </c>
      <c r="F1142" s="145" t="s">
        <v>1284</v>
      </c>
      <c r="H1142" s="146">
        <v>1</v>
      </c>
      <c r="I1142" s="147"/>
      <c r="L1142" s="142"/>
      <c r="M1142" s="148"/>
      <c r="T1142" s="149"/>
      <c r="AT1142" s="144" t="s">
        <v>146</v>
      </c>
      <c r="AU1142" s="144" t="s">
        <v>92</v>
      </c>
      <c r="AV1142" s="11" t="s">
        <v>92</v>
      </c>
      <c r="AW1142" s="11" t="s">
        <v>38</v>
      </c>
      <c r="AX1142" s="11" t="s">
        <v>82</v>
      </c>
      <c r="AY1142" s="144" t="s">
        <v>140</v>
      </c>
    </row>
    <row r="1143" spans="2:65" s="11" customFormat="1" ht="22.5">
      <c r="B1143" s="142"/>
      <c r="D1143" s="143" t="s">
        <v>146</v>
      </c>
      <c r="E1143" s="144" t="s">
        <v>1</v>
      </c>
      <c r="F1143" s="145" t="s">
        <v>1285</v>
      </c>
      <c r="H1143" s="146">
        <v>1</v>
      </c>
      <c r="I1143" s="147"/>
      <c r="L1143" s="142"/>
      <c r="M1143" s="148"/>
      <c r="T1143" s="149"/>
      <c r="AT1143" s="144" t="s">
        <v>146</v>
      </c>
      <c r="AU1143" s="144" t="s">
        <v>92</v>
      </c>
      <c r="AV1143" s="11" t="s">
        <v>92</v>
      </c>
      <c r="AW1143" s="11" t="s">
        <v>38</v>
      </c>
      <c r="AX1143" s="11" t="s">
        <v>82</v>
      </c>
      <c r="AY1143" s="144" t="s">
        <v>140</v>
      </c>
    </row>
    <row r="1144" spans="2:65" s="14" customFormat="1">
      <c r="B1144" s="167"/>
      <c r="D1144" s="143" t="s">
        <v>146</v>
      </c>
      <c r="E1144" s="168" t="s">
        <v>1</v>
      </c>
      <c r="F1144" s="169" t="s">
        <v>287</v>
      </c>
      <c r="H1144" s="170">
        <v>6</v>
      </c>
      <c r="I1144" s="171"/>
      <c r="L1144" s="167"/>
      <c r="M1144" s="172"/>
      <c r="T1144" s="173"/>
      <c r="AT1144" s="168" t="s">
        <v>146</v>
      </c>
      <c r="AU1144" s="168" t="s">
        <v>92</v>
      </c>
      <c r="AV1144" s="14" t="s">
        <v>145</v>
      </c>
      <c r="AW1144" s="14" t="s">
        <v>38</v>
      </c>
      <c r="AX1144" s="14" t="s">
        <v>90</v>
      </c>
      <c r="AY1144" s="168" t="s">
        <v>140</v>
      </c>
    </row>
    <row r="1145" spans="2:65" s="1" customFormat="1" ht="24.2" customHeight="1">
      <c r="B1145" s="33"/>
      <c r="C1145" s="128" t="s">
        <v>1286</v>
      </c>
      <c r="D1145" s="128" t="s">
        <v>141</v>
      </c>
      <c r="E1145" s="129" t="s">
        <v>1287</v>
      </c>
      <c r="F1145" s="130" t="s">
        <v>1288</v>
      </c>
      <c r="G1145" s="131" t="s">
        <v>157</v>
      </c>
      <c r="H1145" s="132">
        <v>2</v>
      </c>
      <c r="I1145" s="133"/>
      <c r="J1145" s="134">
        <f>ROUND(I1145*H1145,2)</f>
        <v>0</v>
      </c>
      <c r="K1145" s="135"/>
      <c r="L1145" s="33"/>
      <c r="M1145" s="136" t="s">
        <v>1</v>
      </c>
      <c r="N1145" s="137" t="s">
        <v>47</v>
      </c>
      <c r="P1145" s="138">
        <f>O1145*H1145</f>
        <v>0</v>
      </c>
      <c r="Q1145" s="138">
        <v>0</v>
      </c>
      <c r="R1145" s="138">
        <f>Q1145*H1145</f>
        <v>0</v>
      </c>
      <c r="S1145" s="138">
        <v>0.41299999999999998</v>
      </c>
      <c r="T1145" s="139">
        <f>S1145*H1145</f>
        <v>0.82599999999999996</v>
      </c>
      <c r="AR1145" s="140" t="s">
        <v>145</v>
      </c>
      <c r="AT1145" s="140" t="s">
        <v>141</v>
      </c>
      <c r="AU1145" s="140" t="s">
        <v>92</v>
      </c>
      <c r="AY1145" s="17" t="s">
        <v>140</v>
      </c>
      <c r="BE1145" s="141">
        <f>IF(N1145="základní",J1145,0)</f>
        <v>0</v>
      </c>
      <c r="BF1145" s="141">
        <f>IF(N1145="snížená",J1145,0)</f>
        <v>0</v>
      </c>
      <c r="BG1145" s="141">
        <f>IF(N1145="zákl. přenesená",J1145,0)</f>
        <v>0</v>
      </c>
      <c r="BH1145" s="141">
        <f>IF(N1145="sníž. přenesená",J1145,0)</f>
        <v>0</v>
      </c>
      <c r="BI1145" s="141">
        <f>IF(N1145="nulová",J1145,0)</f>
        <v>0</v>
      </c>
      <c r="BJ1145" s="17" t="s">
        <v>90</v>
      </c>
      <c r="BK1145" s="141">
        <f>ROUND(I1145*H1145,2)</f>
        <v>0</v>
      </c>
      <c r="BL1145" s="17" t="s">
        <v>145</v>
      </c>
      <c r="BM1145" s="140" t="s">
        <v>1289</v>
      </c>
    </row>
    <row r="1146" spans="2:65" s="11" customFormat="1">
      <c r="B1146" s="142"/>
      <c r="D1146" s="143" t="s">
        <v>146</v>
      </c>
      <c r="E1146" s="144" t="s">
        <v>1</v>
      </c>
      <c r="F1146" s="145" t="s">
        <v>1282</v>
      </c>
      <c r="H1146" s="146">
        <v>2</v>
      </c>
      <c r="I1146" s="147"/>
      <c r="L1146" s="142"/>
      <c r="M1146" s="148"/>
      <c r="T1146" s="149"/>
      <c r="AT1146" s="144" t="s">
        <v>146</v>
      </c>
      <c r="AU1146" s="144" t="s">
        <v>92</v>
      </c>
      <c r="AV1146" s="11" t="s">
        <v>92</v>
      </c>
      <c r="AW1146" s="11" t="s">
        <v>38</v>
      </c>
      <c r="AX1146" s="11" t="s">
        <v>90</v>
      </c>
      <c r="AY1146" s="144" t="s">
        <v>140</v>
      </c>
    </row>
    <row r="1147" spans="2:65" s="1" customFormat="1" ht="24.2" customHeight="1">
      <c r="B1147" s="33"/>
      <c r="C1147" s="128" t="s">
        <v>378</v>
      </c>
      <c r="D1147" s="128" t="s">
        <v>141</v>
      </c>
      <c r="E1147" s="129" t="s">
        <v>1290</v>
      </c>
      <c r="F1147" s="130" t="s">
        <v>1291</v>
      </c>
      <c r="G1147" s="131" t="s">
        <v>177</v>
      </c>
      <c r="H1147" s="132">
        <v>1</v>
      </c>
      <c r="I1147" s="133"/>
      <c r="J1147" s="134">
        <f>ROUND(I1147*H1147,2)</f>
        <v>0</v>
      </c>
      <c r="K1147" s="135"/>
      <c r="L1147" s="33"/>
      <c r="M1147" s="136" t="s">
        <v>1</v>
      </c>
      <c r="N1147" s="137" t="s">
        <v>47</v>
      </c>
      <c r="P1147" s="138">
        <f>O1147*H1147</f>
        <v>0</v>
      </c>
      <c r="Q1147" s="138">
        <v>0</v>
      </c>
      <c r="R1147" s="138">
        <f>Q1147*H1147</f>
        <v>0</v>
      </c>
      <c r="S1147" s="138">
        <v>1.8</v>
      </c>
      <c r="T1147" s="139">
        <f>S1147*H1147</f>
        <v>1.8</v>
      </c>
      <c r="AR1147" s="140" t="s">
        <v>145</v>
      </c>
      <c r="AT1147" s="140" t="s">
        <v>141</v>
      </c>
      <c r="AU1147" s="140" t="s">
        <v>92</v>
      </c>
      <c r="AY1147" s="17" t="s">
        <v>140</v>
      </c>
      <c r="BE1147" s="141">
        <f>IF(N1147="základní",J1147,0)</f>
        <v>0</v>
      </c>
      <c r="BF1147" s="141">
        <f>IF(N1147="snížená",J1147,0)</f>
        <v>0</v>
      </c>
      <c r="BG1147" s="141">
        <f>IF(N1147="zákl. přenesená",J1147,0)</f>
        <v>0</v>
      </c>
      <c r="BH1147" s="141">
        <f>IF(N1147="sníž. přenesená",J1147,0)</f>
        <v>0</v>
      </c>
      <c r="BI1147" s="141">
        <f>IF(N1147="nulová",J1147,0)</f>
        <v>0</v>
      </c>
      <c r="BJ1147" s="17" t="s">
        <v>90</v>
      </c>
      <c r="BK1147" s="141">
        <f>ROUND(I1147*H1147,2)</f>
        <v>0</v>
      </c>
      <c r="BL1147" s="17" t="s">
        <v>145</v>
      </c>
      <c r="BM1147" s="140" t="s">
        <v>1292</v>
      </c>
    </row>
    <row r="1148" spans="2:65" s="11" customFormat="1" ht="22.5">
      <c r="B1148" s="142"/>
      <c r="D1148" s="143" t="s">
        <v>146</v>
      </c>
      <c r="E1148" s="144" t="s">
        <v>1</v>
      </c>
      <c r="F1148" s="145" t="s">
        <v>1276</v>
      </c>
      <c r="H1148" s="146">
        <v>1</v>
      </c>
      <c r="I1148" s="147"/>
      <c r="L1148" s="142"/>
      <c r="M1148" s="148"/>
      <c r="T1148" s="149"/>
      <c r="AT1148" s="144" t="s">
        <v>146</v>
      </c>
      <c r="AU1148" s="144" t="s">
        <v>92</v>
      </c>
      <c r="AV1148" s="11" t="s">
        <v>92</v>
      </c>
      <c r="AW1148" s="11" t="s">
        <v>38</v>
      </c>
      <c r="AX1148" s="11" t="s">
        <v>90</v>
      </c>
      <c r="AY1148" s="144" t="s">
        <v>140</v>
      </c>
    </row>
    <row r="1149" spans="2:65" s="1" customFormat="1" ht="24.2" customHeight="1">
      <c r="B1149" s="33"/>
      <c r="C1149" s="128" t="s">
        <v>1293</v>
      </c>
      <c r="D1149" s="128" t="s">
        <v>141</v>
      </c>
      <c r="E1149" s="129" t="s">
        <v>1294</v>
      </c>
      <c r="F1149" s="130" t="s">
        <v>1295</v>
      </c>
      <c r="G1149" s="131" t="s">
        <v>177</v>
      </c>
      <c r="H1149" s="132">
        <v>0.6</v>
      </c>
      <c r="I1149" s="133"/>
      <c r="J1149" s="134">
        <f>ROUND(I1149*H1149,2)</f>
        <v>0</v>
      </c>
      <c r="K1149" s="135"/>
      <c r="L1149" s="33"/>
      <c r="M1149" s="136" t="s">
        <v>1</v>
      </c>
      <c r="N1149" s="137" t="s">
        <v>47</v>
      </c>
      <c r="P1149" s="138">
        <f>O1149*H1149</f>
        <v>0</v>
      </c>
      <c r="Q1149" s="138">
        <v>0</v>
      </c>
      <c r="R1149" s="138">
        <f>Q1149*H1149</f>
        <v>0</v>
      </c>
      <c r="S1149" s="138">
        <v>1.8</v>
      </c>
      <c r="T1149" s="139">
        <f>S1149*H1149</f>
        <v>1.08</v>
      </c>
      <c r="AR1149" s="140" t="s">
        <v>145</v>
      </c>
      <c r="AT1149" s="140" t="s">
        <v>141</v>
      </c>
      <c r="AU1149" s="140" t="s">
        <v>92</v>
      </c>
      <c r="AY1149" s="17" t="s">
        <v>140</v>
      </c>
      <c r="BE1149" s="141">
        <f>IF(N1149="základní",J1149,0)</f>
        <v>0</v>
      </c>
      <c r="BF1149" s="141">
        <f>IF(N1149="snížená",J1149,0)</f>
        <v>0</v>
      </c>
      <c r="BG1149" s="141">
        <f>IF(N1149="zákl. přenesená",J1149,0)</f>
        <v>0</v>
      </c>
      <c r="BH1149" s="141">
        <f>IF(N1149="sníž. přenesená",J1149,0)</f>
        <v>0</v>
      </c>
      <c r="BI1149" s="141">
        <f>IF(N1149="nulová",J1149,0)</f>
        <v>0</v>
      </c>
      <c r="BJ1149" s="17" t="s">
        <v>90</v>
      </c>
      <c r="BK1149" s="141">
        <f>ROUND(I1149*H1149,2)</f>
        <v>0</v>
      </c>
      <c r="BL1149" s="17" t="s">
        <v>145</v>
      </c>
      <c r="BM1149" s="140" t="s">
        <v>1296</v>
      </c>
    </row>
    <row r="1150" spans="2:65" s="11" customFormat="1">
      <c r="B1150" s="142"/>
      <c r="D1150" s="143" t="s">
        <v>146</v>
      </c>
      <c r="E1150" s="144" t="s">
        <v>1</v>
      </c>
      <c r="F1150" s="145" t="s">
        <v>1297</v>
      </c>
      <c r="H1150" s="146">
        <v>0.6</v>
      </c>
      <c r="I1150" s="147"/>
      <c r="L1150" s="142"/>
      <c r="M1150" s="148"/>
      <c r="T1150" s="149"/>
      <c r="AT1150" s="144" t="s">
        <v>146</v>
      </c>
      <c r="AU1150" s="144" t="s">
        <v>92</v>
      </c>
      <c r="AV1150" s="11" t="s">
        <v>92</v>
      </c>
      <c r="AW1150" s="11" t="s">
        <v>38</v>
      </c>
      <c r="AX1150" s="11" t="s">
        <v>90</v>
      </c>
      <c r="AY1150" s="144" t="s">
        <v>140</v>
      </c>
    </row>
    <row r="1151" spans="2:65" s="1" customFormat="1" ht="24.2" customHeight="1">
      <c r="B1151" s="33"/>
      <c r="C1151" s="128" t="s">
        <v>382</v>
      </c>
      <c r="D1151" s="128" t="s">
        <v>141</v>
      </c>
      <c r="E1151" s="129" t="s">
        <v>1298</v>
      </c>
      <c r="F1151" s="130" t="s">
        <v>1299</v>
      </c>
      <c r="G1151" s="131" t="s">
        <v>157</v>
      </c>
      <c r="H1151" s="132">
        <v>3</v>
      </c>
      <c r="I1151" s="133"/>
      <c r="J1151" s="134">
        <f>ROUND(I1151*H1151,2)</f>
        <v>0</v>
      </c>
      <c r="K1151" s="135"/>
      <c r="L1151" s="33"/>
      <c r="M1151" s="136" t="s">
        <v>1</v>
      </c>
      <c r="N1151" s="137" t="s">
        <v>47</v>
      </c>
      <c r="P1151" s="138">
        <f>O1151*H1151</f>
        <v>0</v>
      </c>
      <c r="Q1151" s="138">
        <v>0</v>
      </c>
      <c r="R1151" s="138">
        <f>Q1151*H1151</f>
        <v>0</v>
      </c>
      <c r="S1151" s="138">
        <v>3.2000000000000001E-2</v>
      </c>
      <c r="T1151" s="139">
        <f>S1151*H1151</f>
        <v>9.6000000000000002E-2</v>
      </c>
      <c r="AR1151" s="140" t="s">
        <v>145</v>
      </c>
      <c r="AT1151" s="140" t="s">
        <v>141</v>
      </c>
      <c r="AU1151" s="140" t="s">
        <v>92</v>
      </c>
      <c r="AY1151" s="17" t="s">
        <v>140</v>
      </c>
      <c r="BE1151" s="141">
        <f>IF(N1151="základní",J1151,0)</f>
        <v>0</v>
      </c>
      <c r="BF1151" s="141">
        <f>IF(N1151="snížená",J1151,0)</f>
        <v>0</v>
      </c>
      <c r="BG1151" s="141">
        <f>IF(N1151="zákl. přenesená",J1151,0)</f>
        <v>0</v>
      </c>
      <c r="BH1151" s="141">
        <f>IF(N1151="sníž. přenesená",J1151,0)</f>
        <v>0</v>
      </c>
      <c r="BI1151" s="141">
        <f>IF(N1151="nulová",J1151,0)</f>
        <v>0</v>
      </c>
      <c r="BJ1151" s="17" t="s">
        <v>90</v>
      </c>
      <c r="BK1151" s="141">
        <f>ROUND(I1151*H1151,2)</f>
        <v>0</v>
      </c>
      <c r="BL1151" s="17" t="s">
        <v>145</v>
      </c>
      <c r="BM1151" s="140" t="s">
        <v>1300</v>
      </c>
    </row>
    <row r="1152" spans="2:65" s="11" customFormat="1" ht="22.5">
      <c r="B1152" s="142"/>
      <c r="D1152" s="143" t="s">
        <v>146</v>
      </c>
      <c r="E1152" s="144" t="s">
        <v>1</v>
      </c>
      <c r="F1152" s="145" t="s">
        <v>1301</v>
      </c>
      <c r="H1152" s="146">
        <v>1</v>
      </c>
      <c r="I1152" s="147"/>
      <c r="L1152" s="142"/>
      <c r="M1152" s="148"/>
      <c r="T1152" s="149"/>
      <c r="AT1152" s="144" t="s">
        <v>146</v>
      </c>
      <c r="AU1152" s="144" t="s">
        <v>92</v>
      </c>
      <c r="AV1152" s="11" t="s">
        <v>92</v>
      </c>
      <c r="AW1152" s="11" t="s">
        <v>38</v>
      </c>
      <c r="AX1152" s="11" t="s">
        <v>82</v>
      </c>
      <c r="AY1152" s="144" t="s">
        <v>140</v>
      </c>
    </row>
    <row r="1153" spans="2:65" s="11" customFormat="1" ht="22.5">
      <c r="B1153" s="142"/>
      <c r="D1153" s="143" t="s">
        <v>146</v>
      </c>
      <c r="E1153" s="144" t="s">
        <v>1</v>
      </c>
      <c r="F1153" s="145" t="s">
        <v>1302</v>
      </c>
      <c r="H1153" s="146">
        <v>1</v>
      </c>
      <c r="I1153" s="147"/>
      <c r="L1153" s="142"/>
      <c r="M1153" s="148"/>
      <c r="T1153" s="149"/>
      <c r="AT1153" s="144" t="s">
        <v>146</v>
      </c>
      <c r="AU1153" s="144" t="s">
        <v>92</v>
      </c>
      <c r="AV1153" s="11" t="s">
        <v>92</v>
      </c>
      <c r="AW1153" s="11" t="s">
        <v>38</v>
      </c>
      <c r="AX1153" s="11" t="s">
        <v>82</v>
      </c>
      <c r="AY1153" s="144" t="s">
        <v>140</v>
      </c>
    </row>
    <row r="1154" spans="2:65" s="11" customFormat="1" ht="22.5">
      <c r="B1154" s="142"/>
      <c r="D1154" s="143" t="s">
        <v>146</v>
      </c>
      <c r="E1154" s="144" t="s">
        <v>1</v>
      </c>
      <c r="F1154" s="145" t="s">
        <v>1303</v>
      </c>
      <c r="H1154" s="146">
        <v>1</v>
      </c>
      <c r="I1154" s="147"/>
      <c r="L1154" s="142"/>
      <c r="M1154" s="148"/>
      <c r="T1154" s="149"/>
      <c r="AT1154" s="144" t="s">
        <v>146</v>
      </c>
      <c r="AU1154" s="144" t="s">
        <v>92</v>
      </c>
      <c r="AV1154" s="11" t="s">
        <v>92</v>
      </c>
      <c r="AW1154" s="11" t="s">
        <v>38</v>
      </c>
      <c r="AX1154" s="11" t="s">
        <v>82</v>
      </c>
      <c r="AY1154" s="144" t="s">
        <v>140</v>
      </c>
    </row>
    <row r="1155" spans="2:65" s="14" customFormat="1">
      <c r="B1155" s="167"/>
      <c r="D1155" s="143" t="s">
        <v>146</v>
      </c>
      <c r="E1155" s="168" t="s">
        <v>1</v>
      </c>
      <c r="F1155" s="169" t="s">
        <v>287</v>
      </c>
      <c r="H1155" s="170">
        <v>3</v>
      </c>
      <c r="I1155" s="171"/>
      <c r="L1155" s="167"/>
      <c r="M1155" s="172"/>
      <c r="T1155" s="173"/>
      <c r="AT1155" s="168" t="s">
        <v>146</v>
      </c>
      <c r="AU1155" s="168" t="s">
        <v>92</v>
      </c>
      <c r="AV1155" s="14" t="s">
        <v>145</v>
      </c>
      <c r="AW1155" s="14" t="s">
        <v>38</v>
      </c>
      <c r="AX1155" s="14" t="s">
        <v>90</v>
      </c>
      <c r="AY1155" s="168" t="s">
        <v>140</v>
      </c>
    </row>
    <row r="1156" spans="2:65" s="1" customFormat="1" ht="24.2" customHeight="1">
      <c r="B1156" s="33"/>
      <c r="C1156" s="128" t="s">
        <v>1304</v>
      </c>
      <c r="D1156" s="128" t="s">
        <v>141</v>
      </c>
      <c r="E1156" s="129" t="s">
        <v>1305</v>
      </c>
      <c r="F1156" s="130" t="s">
        <v>1306</v>
      </c>
      <c r="G1156" s="131" t="s">
        <v>157</v>
      </c>
      <c r="H1156" s="132">
        <v>8</v>
      </c>
      <c r="I1156" s="133"/>
      <c r="J1156" s="134">
        <f>ROUND(I1156*H1156,2)</f>
        <v>0</v>
      </c>
      <c r="K1156" s="135"/>
      <c r="L1156" s="33"/>
      <c r="M1156" s="136" t="s">
        <v>1</v>
      </c>
      <c r="N1156" s="137" t="s">
        <v>47</v>
      </c>
      <c r="P1156" s="138">
        <f>O1156*H1156</f>
        <v>0</v>
      </c>
      <c r="Q1156" s="138">
        <v>0</v>
      </c>
      <c r="R1156" s="138">
        <f>Q1156*H1156</f>
        <v>0</v>
      </c>
      <c r="S1156" s="138">
        <v>0.09</v>
      </c>
      <c r="T1156" s="139">
        <f>S1156*H1156</f>
        <v>0.72</v>
      </c>
      <c r="AR1156" s="140" t="s">
        <v>145</v>
      </c>
      <c r="AT1156" s="140" t="s">
        <v>141</v>
      </c>
      <c r="AU1156" s="140" t="s">
        <v>92</v>
      </c>
      <c r="AY1156" s="17" t="s">
        <v>140</v>
      </c>
      <c r="BE1156" s="141">
        <f>IF(N1156="základní",J1156,0)</f>
        <v>0</v>
      </c>
      <c r="BF1156" s="141">
        <f>IF(N1156="snížená",J1156,0)</f>
        <v>0</v>
      </c>
      <c r="BG1156" s="141">
        <f>IF(N1156="zákl. přenesená",J1156,0)</f>
        <v>0</v>
      </c>
      <c r="BH1156" s="141">
        <f>IF(N1156="sníž. přenesená",J1156,0)</f>
        <v>0</v>
      </c>
      <c r="BI1156" s="141">
        <f>IF(N1156="nulová",J1156,0)</f>
        <v>0</v>
      </c>
      <c r="BJ1156" s="17" t="s">
        <v>90</v>
      </c>
      <c r="BK1156" s="141">
        <f>ROUND(I1156*H1156,2)</f>
        <v>0</v>
      </c>
      <c r="BL1156" s="17" t="s">
        <v>145</v>
      </c>
      <c r="BM1156" s="140" t="s">
        <v>1307</v>
      </c>
    </row>
    <row r="1157" spans="2:65" s="11" customFormat="1" ht="22.5">
      <c r="B1157" s="142"/>
      <c r="D1157" s="143" t="s">
        <v>146</v>
      </c>
      <c r="E1157" s="144" t="s">
        <v>1</v>
      </c>
      <c r="F1157" s="145" t="s">
        <v>1308</v>
      </c>
      <c r="H1157" s="146">
        <v>1</v>
      </c>
      <c r="I1157" s="147"/>
      <c r="L1157" s="142"/>
      <c r="M1157" s="148"/>
      <c r="T1157" s="149"/>
      <c r="AT1157" s="144" t="s">
        <v>146</v>
      </c>
      <c r="AU1157" s="144" t="s">
        <v>92</v>
      </c>
      <c r="AV1157" s="11" t="s">
        <v>92</v>
      </c>
      <c r="AW1157" s="11" t="s">
        <v>38</v>
      </c>
      <c r="AX1157" s="11" t="s">
        <v>82</v>
      </c>
      <c r="AY1157" s="144" t="s">
        <v>140</v>
      </c>
    </row>
    <row r="1158" spans="2:65" s="11" customFormat="1" ht="22.5">
      <c r="B1158" s="142"/>
      <c r="D1158" s="143" t="s">
        <v>146</v>
      </c>
      <c r="E1158" s="144" t="s">
        <v>1</v>
      </c>
      <c r="F1158" s="145" t="s">
        <v>1309</v>
      </c>
      <c r="H1158" s="146">
        <v>1</v>
      </c>
      <c r="I1158" s="147"/>
      <c r="L1158" s="142"/>
      <c r="M1158" s="148"/>
      <c r="T1158" s="149"/>
      <c r="AT1158" s="144" t="s">
        <v>146</v>
      </c>
      <c r="AU1158" s="144" t="s">
        <v>92</v>
      </c>
      <c r="AV1158" s="11" t="s">
        <v>92</v>
      </c>
      <c r="AW1158" s="11" t="s">
        <v>38</v>
      </c>
      <c r="AX1158" s="11" t="s">
        <v>82</v>
      </c>
      <c r="AY1158" s="144" t="s">
        <v>140</v>
      </c>
    </row>
    <row r="1159" spans="2:65" s="11" customFormat="1" ht="22.5">
      <c r="B1159" s="142"/>
      <c r="D1159" s="143" t="s">
        <v>146</v>
      </c>
      <c r="E1159" s="144" t="s">
        <v>1</v>
      </c>
      <c r="F1159" s="145" t="s">
        <v>1310</v>
      </c>
      <c r="H1159" s="146">
        <v>1</v>
      </c>
      <c r="I1159" s="147"/>
      <c r="L1159" s="142"/>
      <c r="M1159" s="148"/>
      <c r="T1159" s="149"/>
      <c r="AT1159" s="144" t="s">
        <v>146</v>
      </c>
      <c r="AU1159" s="144" t="s">
        <v>92</v>
      </c>
      <c r="AV1159" s="11" t="s">
        <v>92</v>
      </c>
      <c r="AW1159" s="11" t="s">
        <v>38</v>
      </c>
      <c r="AX1159" s="11" t="s">
        <v>82</v>
      </c>
      <c r="AY1159" s="144" t="s">
        <v>140</v>
      </c>
    </row>
    <row r="1160" spans="2:65" s="11" customFormat="1" ht="22.5">
      <c r="B1160" s="142"/>
      <c r="D1160" s="143" t="s">
        <v>146</v>
      </c>
      <c r="E1160" s="144" t="s">
        <v>1</v>
      </c>
      <c r="F1160" s="145" t="s">
        <v>1311</v>
      </c>
      <c r="H1160" s="146">
        <v>1</v>
      </c>
      <c r="I1160" s="147"/>
      <c r="L1160" s="142"/>
      <c r="M1160" s="148"/>
      <c r="T1160" s="149"/>
      <c r="AT1160" s="144" t="s">
        <v>146</v>
      </c>
      <c r="AU1160" s="144" t="s">
        <v>92</v>
      </c>
      <c r="AV1160" s="11" t="s">
        <v>92</v>
      </c>
      <c r="AW1160" s="11" t="s">
        <v>38</v>
      </c>
      <c r="AX1160" s="11" t="s">
        <v>82</v>
      </c>
      <c r="AY1160" s="144" t="s">
        <v>140</v>
      </c>
    </row>
    <row r="1161" spans="2:65" s="11" customFormat="1" ht="22.5">
      <c r="B1161" s="142"/>
      <c r="D1161" s="143" t="s">
        <v>146</v>
      </c>
      <c r="E1161" s="144" t="s">
        <v>1</v>
      </c>
      <c r="F1161" s="145" t="s">
        <v>1312</v>
      </c>
      <c r="H1161" s="146">
        <v>1</v>
      </c>
      <c r="I1161" s="147"/>
      <c r="L1161" s="142"/>
      <c r="M1161" s="148"/>
      <c r="T1161" s="149"/>
      <c r="AT1161" s="144" t="s">
        <v>146</v>
      </c>
      <c r="AU1161" s="144" t="s">
        <v>92</v>
      </c>
      <c r="AV1161" s="11" t="s">
        <v>92</v>
      </c>
      <c r="AW1161" s="11" t="s">
        <v>38</v>
      </c>
      <c r="AX1161" s="11" t="s">
        <v>82</v>
      </c>
      <c r="AY1161" s="144" t="s">
        <v>140</v>
      </c>
    </row>
    <row r="1162" spans="2:65" s="11" customFormat="1" ht="22.5">
      <c r="B1162" s="142"/>
      <c r="D1162" s="143" t="s">
        <v>146</v>
      </c>
      <c r="E1162" s="144" t="s">
        <v>1</v>
      </c>
      <c r="F1162" s="145" t="s">
        <v>1251</v>
      </c>
      <c r="H1162" s="146">
        <v>1</v>
      </c>
      <c r="I1162" s="147"/>
      <c r="L1162" s="142"/>
      <c r="M1162" s="148"/>
      <c r="T1162" s="149"/>
      <c r="AT1162" s="144" t="s">
        <v>146</v>
      </c>
      <c r="AU1162" s="144" t="s">
        <v>92</v>
      </c>
      <c r="AV1162" s="11" t="s">
        <v>92</v>
      </c>
      <c r="AW1162" s="11" t="s">
        <v>38</v>
      </c>
      <c r="AX1162" s="11" t="s">
        <v>82</v>
      </c>
      <c r="AY1162" s="144" t="s">
        <v>140</v>
      </c>
    </row>
    <row r="1163" spans="2:65" s="11" customFormat="1" ht="22.5">
      <c r="B1163" s="142"/>
      <c r="D1163" s="143" t="s">
        <v>146</v>
      </c>
      <c r="E1163" s="144" t="s">
        <v>1</v>
      </c>
      <c r="F1163" s="145" t="s">
        <v>1313</v>
      </c>
      <c r="H1163" s="146">
        <v>1</v>
      </c>
      <c r="I1163" s="147"/>
      <c r="L1163" s="142"/>
      <c r="M1163" s="148"/>
      <c r="T1163" s="149"/>
      <c r="AT1163" s="144" t="s">
        <v>146</v>
      </c>
      <c r="AU1163" s="144" t="s">
        <v>92</v>
      </c>
      <c r="AV1163" s="11" t="s">
        <v>92</v>
      </c>
      <c r="AW1163" s="11" t="s">
        <v>38</v>
      </c>
      <c r="AX1163" s="11" t="s">
        <v>82</v>
      </c>
      <c r="AY1163" s="144" t="s">
        <v>140</v>
      </c>
    </row>
    <row r="1164" spans="2:65" s="11" customFormat="1" ht="22.5">
      <c r="B1164" s="142"/>
      <c r="D1164" s="143" t="s">
        <v>146</v>
      </c>
      <c r="E1164" s="144" t="s">
        <v>1</v>
      </c>
      <c r="F1164" s="145" t="s">
        <v>1314</v>
      </c>
      <c r="H1164" s="146">
        <v>1</v>
      </c>
      <c r="I1164" s="147"/>
      <c r="L1164" s="142"/>
      <c r="M1164" s="148"/>
      <c r="T1164" s="149"/>
      <c r="AT1164" s="144" t="s">
        <v>146</v>
      </c>
      <c r="AU1164" s="144" t="s">
        <v>92</v>
      </c>
      <c r="AV1164" s="11" t="s">
        <v>92</v>
      </c>
      <c r="AW1164" s="11" t="s">
        <v>38</v>
      </c>
      <c r="AX1164" s="11" t="s">
        <v>82</v>
      </c>
      <c r="AY1164" s="144" t="s">
        <v>140</v>
      </c>
    </row>
    <row r="1165" spans="2:65" s="14" customFormat="1">
      <c r="B1165" s="167"/>
      <c r="D1165" s="143" t="s">
        <v>146</v>
      </c>
      <c r="E1165" s="168" t="s">
        <v>1</v>
      </c>
      <c r="F1165" s="169" t="s">
        <v>287</v>
      </c>
      <c r="H1165" s="170">
        <v>8</v>
      </c>
      <c r="I1165" s="171"/>
      <c r="L1165" s="167"/>
      <c r="M1165" s="172"/>
      <c r="T1165" s="173"/>
      <c r="AT1165" s="168" t="s">
        <v>146</v>
      </c>
      <c r="AU1165" s="168" t="s">
        <v>92</v>
      </c>
      <c r="AV1165" s="14" t="s">
        <v>145</v>
      </c>
      <c r="AW1165" s="14" t="s">
        <v>38</v>
      </c>
      <c r="AX1165" s="14" t="s">
        <v>90</v>
      </c>
      <c r="AY1165" s="168" t="s">
        <v>140</v>
      </c>
    </row>
    <row r="1166" spans="2:65" s="1" customFormat="1" ht="24.2" customHeight="1">
      <c r="B1166" s="33"/>
      <c r="C1166" s="128" t="s">
        <v>385</v>
      </c>
      <c r="D1166" s="128" t="s">
        <v>141</v>
      </c>
      <c r="E1166" s="129" t="s">
        <v>1315</v>
      </c>
      <c r="F1166" s="130" t="s">
        <v>1316</v>
      </c>
      <c r="G1166" s="131" t="s">
        <v>177</v>
      </c>
      <c r="H1166" s="132">
        <v>0.98899999999999999</v>
      </c>
      <c r="I1166" s="133"/>
      <c r="J1166" s="134">
        <f>ROUND(I1166*H1166,2)</f>
        <v>0</v>
      </c>
      <c r="K1166" s="135"/>
      <c r="L1166" s="33"/>
      <c r="M1166" s="136" t="s">
        <v>1</v>
      </c>
      <c r="N1166" s="137" t="s">
        <v>47</v>
      </c>
      <c r="P1166" s="138">
        <f>O1166*H1166</f>
        <v>0</v>
      </c>
      <c r="Q1166" s="138">
        <v>0</v>
      </c>
      <c r="R1166" s="138">
        <f>Q1166*H1166</f>
        <v>0</v>
      </c>
      <c r="S1166" s="138">
        <v>2.4</v>
      </c>
      <c r="T1166" s="139">
        <f>S1166*H1166</f>
        <v>2.3735999999999997</v>
      </c>
      <c r="AR1166" s="140" t="s">
        <v>145</v>
      </c>
      <c r="AT1166" s="140" t="s">
        <v>141</v>
      </c>
      <c r="AU1166" s="140" t="s">
        <v>92</v>
      </c>
      <c r="AY1166" s="17" t="s">
        <v>140</v>
      </c>
      <c r="BE1166" s="141">
        <f>IF(N1166="základní",J1166,0)</f>
        <v>0</v>
      </c>
      <c r="BF1166" s="141">
        <f>IF(N1166="snížená",J1166,0)</f>
        <v>0</v>
      </c>
      <c r="BG1166" s="141">
        <f>IF(N1166="zákl. přenesená",J1166,0)</f>
        <v>0</v>
      </c>
      <c r="BH1166" s="141">
        <f>IF(N1166="sníž. přenesená",J1166,0)</f>
        <v>0</v>
      </c>
      <c r="BI1166" s="141">
        <f>IF(N1166="nulová",J1166,0)</f>
        <v>0</v>
      </c>
      <c r="BJ1166" s="17" t="s">
        <v>90</v>
      </c>
      <c r="BK1166" s="141">
        <f>ROUND(I1166*H1166,2)</f>
        <v>0</v>
      </c>
      <c r="BL1166" s="17" t="s">
        <v>145</v>
      </c>
      <c r="BM1166" s="140" t="s">
        <v>1317</v>
      </c>
    </row>
    <row r="1167" spans="2:65" s="11" customFormat="1" ht="22.5">
      <c r="B1167" s="142"/>
      <c r="D1167" s="143" t="s">
        <v>146</v>
      </c>
      <c r="E1167" s="144" t="s">
        <v>1</v>
      </c>
      <c r="F1167" s="145" t="s">
        <v>1318</v>
      </c>
      <c r="H1167" s="146">
        <v>0.126</v>
      </c>
      <c r="I1167" s="147"/>
      <c r="L1167" s="142"/>
      <c r="M1167" s="148"/>
      <c r="T1167" s="149"/>
      <c r="AT1167" s="144" t="s">
        <v>146</v>
      </c>
      <c r="AU1167" s="144" t="s">
        <v>92</v>
      </c>
      <c r="AV1167" s="11" t="s">
        <v>92</v>
      </c>
      <c r="AW1167" s="11" t="s">
        <v>38</v>
      </c>
      <c r="AX1167" s="11" t="s">
        <v>82</v>
      </c>
      <c r="AY1167" s="144" t="s">
        <v>140</v>
      </c>
    </row>
    <row r="1168" spans="2:65" s="11" customFormat="1" ht="22.5">
      <c r="B1168" s="142"/>
      <c r="D1168" s="143" t="s">
        <v>146</v>
      </c>
      <c r="E1168" s="144" t="s">
        <v>1</v>
      </c>
      <c r="F1168" s="145" t="s">
        <v>1319</v>
      </c>
      <c r="H1168" s="146">
        <v>0.10299999999999999</v>
      </c>
      <c r="I1168" s="147"/>
      <c r="L1168" s="142"/>
      <c r="M1168" s="148"/>
      <c r="T1168" s="149"/>
      <c r="AT1168" s="144" t="s">
        <v>146</v>
      </c>
      <c r="AU1168" s="144" t="s">
        <v>92</v>
      </c>
      <c r="AV1168" s="11" t="s">
        <v>92</v>
      </c>
      <c r="AW1168" s="11" t="s">
        <v>38</v>
      </c>
      <c r="AX1168" s="11" t="s">
        <v>82</v>
      </c>
      <c r="AY1168" s="144" t="s">
        <v>140</v>
      </c>
    </row>
    <row r="1169" spans="2:65" s="11" customFormat="1" ht="22.5">
      <c r="B1169" s="142"/>
      <c r="D1169" s="143" t="s">
        <v>146</v>
      </c>
      <c r="E1169" s="144" t="s">
        <v>1</v>
      </c>
      <c r="F1169" s="145" t="s">
        <v>1320</v>
      </c>
      <c r="H1169" s="146">
        <v>0.16</v>
      </c>
      <c r="I1169" s="147"/>
      <c r="L1169" s="142"/>
      <c r="M1169" s="148"/>
      <c r="T1169" s="149"/>
      <c r="AT1169" s="144" t="s">
        <v>146</v>
      </c>
      <c r="AU1169" s="144" t="s">
        <v>92</v>
      </c>
      <c r="AV1169" s="11" t="s">
        <v>92</v>
      </c>
      <c r="AW1169" s="11" t="s">
        <v>38</v>
      </c>
      <c r="AX1169" s="11" t="s">
        <v>82</v>
      </c>
      <c r="AY1169" s="144" t="s">
        <v>140</v>
      </c>
    </row>
    <row r="1170" spans="2:65" s="11" customFormat="1" ht="22.5">
      <c r="B1170" s="142"/>
      <c r="D1170" s="143" t="s">
        <v>146</v>
      </c>
      <c r="E1170" s="144" t="s">
        <v>1</v>
      </c>
      <c r="F1170" s="145" t="s">
        <v>1321</v>
      </c>
      <c r="H1170" s="146">
        <v>0.19700000000000001</v>
      </c>
      <c r="I1170" s="147"/>
      <c r="L1170" s="142"/>
      <c r="M1170" s="148"/>
      <c r="T1170" s="149"/>
      <c r="AT1170" s="144" t="s">
        <v>146</v>
      </c>
      <c r="AU1170" s="144" t="s">
        <v>92</v>
      </c>
      <c r="AV1170" s="11" t="s">
        <v>92</v>
      </c>
      <c r="AW1170" s="11" t="s">
        <v>38</v>
      </c>
      <c r="AX1170" s="11" t="s">
        <v>82</v>
      </c>
      <c r="AY1170" s="144" t="s">
        <v>140</v>
      </c>
    </row>
    <row r="1171" spans="2:65" s="11" customFormat="1" ht="22.5">
      <c r="B1171" s="142"/>
      <c r="D1171" s="143" t="s">
        <v>146</v>
      </c>
      <c r="E1171" s="144" t="s">
        <v>1</v>
      </c>
      <c r="F1171" s="145" t="s">
        <v>1322</v>
      </c>
      <c r="H1171" s="146">
        <v>0.24299999999999999</v>
      </c>
      <c r="I1171" s="147"/>
      <c r="L1171" s="142"/>
      <c r="M1171" s="148"/>
      <c r="T1171" s="149"/>
      <c r="AT1171" s="144" t="s">
        <v>146</v>
      </c>
      <c r="AU1171" s="144" t="s">
        <v>92</v>
      </c>
      <c r="AV1171" s="11" t="s">
        <v>92</v>
      </c>
      <c r="AW1171" s="11" t="s">
        <v>38</v>
      </c>
      <c r="AX1171" s="11" t="s">
        <v>82</v>
      </c>
      <c r="AY1171" s="144" t="s">
        <v>140</v>
      </c>
    </row>
    <row r="1172" spans="2:65" s="11" customFormat="1" ht="22.5">
      <c r="B1172" s="142"/>
      <c r="D1172" s="143" t="s">
        <v>146</v>
      </c>
      <c r="E1172" s="144" t="s">
        <v>1</v>
      </c>
      <c r="F1172" s="145" t="s">
        <v>1323</v>
      </c>
      <c r="H1172" s="146">
        <v>0.16</v>
      </c>
      <c r="I1172" s="147"/>
      <c r="L1172" s="142"/>
      <c r="M1172" s="148"/>
      <c r="T1172" s="149"/>
      <c r="AT1172" s="144" t="s">
        <v>146</v>
      </c>
      <c r="AU1172" s="144" t="s">
        <v>92</v>
      </c>
      <c r="AV1172" s="11" t="s">
        <v>92</v>
      </c>
      <c r="AW1172" s="11" t="s">
        <v>38</v>
      </c>
      <c r="AX1172" s="11" t="s">
        <v>82</v>
      </c>
      <c r="AY1172" s="144" t="s">
        <v>140</v>
      </c>
    </row>
    <row r="1173" spans="2:65" s="14" customFormat="1">
      <c r="B1173" s="167"/>
      <c r="D1173" s="143" t="s">
        <v>146</v>
      </c>
      <c r="E1173" s="168" t="s">
        <v>1</v>
      </c>
      <c r="F1173" s="169" t="s">
        <v>287</v>
      </c>
      <c r="H1173" s="170">
        <v>0.9890000000000001</v>
      </c>
      <c r="I1173" s="171"/>
      <c r="L1173" s="167"/>
      <c r="M1173" s="172"/>
      <c r="T1173" s="173"/>
      <c r="AT1173" s="168" t="s">
        <v>146</v>
      </c>
      <c r="AU1173" s="168" t="s">
        <v>92</v>
      </c>
      <c r="AV1173" s="14" t="s">
        <v>145</v>
      </c>
      <c r="AW1173" s="14" t="s">
        <v>38</v>
      </c>
      <c r="AX1173" s="14" t="s">
        <v>90</v>
      </c>
      <c r="AY1173" s="168" t="s">
        <v>140</v>
      </c>
    </row>
    <row r="1174" spans="2:65" s="1" customFormat="1" ht="24.2" customHeight="1">
      <c r="B1174" s="33"/>
      <c r="C1174" s="128" t="s">
        <v>1324</v>
      </c>
      <c r="D1174" s="128" t="s">
        <v>141</v>
      </c>
      <c r="E1174" s="129" t="s">
        <v>1325</v>
      </c>
      <c r="F1174" s="130" t="s">
        <v>1326</v>
      </c>
      <c r="G1174" s="131" t="s">
        <v>150</v>
      </c>
      <c r="H1174" s="132">
        <v>46.2</v>
      </c>
      <c r="I1174" s="133"/>
      <c r="J1174" s="134">
        <f>ROUND(I1174*H1174,2)</f>
        <v>0</v>
      </c>
      <c r="K1174" s="135"/>
      <c r="L1174" s="33"/>
      <c r="M1174" s="136" t="s">
        <v>1</v>
      </c>
      <c r="N1174" s="137" t="s">
        <v>47</v>
      </c>
      <c r="P1174" s="138">
        <f>O1174*H1174</f>
        <v>0</v>
      </c>
      <c r="Q1174" s="138">
        <v>0</v>
      </c>
      <c r="R1174" s="138">
        <f>Q1174*H1174</f>
        <v>0</v>
      </c>
      <c r="S1174" s="138">
        <v>4.2000000000000003E-2</v>
      </c>
      <c r="T1174" s="139">
        <f>S1174*H1174</f>
        <v>1.9404000000000003</v>
      </c>
      <c r="AR1174" s="140" t="s">
        <v>145</v>
      </c>
      <c r="AT1174" s="140" t="s">
        <v>141</v>
      </c>
      <c r="AU1174" s="140" t="s">
        <v>92</v>
      </c>
      <c r="AY1174" s="17" t="s">
        <v>140</v>
      </c>
      <c r="BE1174" s="141">
        <f>IF(N1174="základní",J1174,0)</f>
        <v>0</v>
      </c>
      <c r="BF1174" s="141">
        <f>IF(N1174="snížená",J1174,0)</f>
        <v>0</v>
      </c>
      <c r="BG1174" s="141">
        <f>IF(N1174="zákl. přenesená",J1174,0)</f>
        <v>0</v>
      </c>
      <c r="BH1174" s="141">
        <f>IF(N1174="sníž. přenesená",J1174,0)</f>
        <v>0</v>
      </c>
      <c r="BI1174" s="141">
        <f>IF(N1174="nulová",J1174,0)</f>
        <v>0</v>
      </c>
      <c r="BJ1174" s="17" t="s">
        <v>90</v>
      </c>
      <c r="BK1174" s="141">
        <f>ROUND(I1174*H1174,2)</f>
        <v>0</v>
      </c>
      <c r="BL1174" s="17" t="s">
        <v>145</v>
      </c>
      <c r="BM1174" s="140" t="s">
        <v>1327</v>
      </c>
    </row>
    <row r="1175" spans="2:65" s="12" customFormat="1">
      <c r="B1175" s="153"/>
      <c r="D1175" s="143" t="s">
        <v>146</v>
      </c>
      <c r="E1175" s="154" t="s">
        <v>1</v>
      </c>
      <c r="F1175" s="155" t="s">
        <v>651</v>
      </c>
      <c r="H1175" s="154" t="s">
        <v>1</v>
      </c>
      <c r="I1175" s="156"/>
      <c r="L1175" s="153"/>
      <c r="M1175" s="157"/>
      <c r="T1175" s="158"/>
      <c r="AT1175" s="154" t="s">
        <v>146</v>
      </c>
      <c r="AU1175" s="154" t="s">
        <v>92</v>
      </c>
      <c r="AV1175" s="12" t="s">
        <v>90</v>
      </c>
      <c r="AW1175" s="12" t="s">
        <v>38</v>
      </c>
      <c r="AX1175" s="12" t="s">
        <v>82</v>
      </c>
      <c r="AY1175" s="154" t="s">
        <v>140</v>
      </c>
    </row>
    <row r="1176" spans="2:65" s="11" customFormat="1" ht="22.5">
      <c r="B1176" s="142"/>
      <c r="D1176" s="143" t="s">
        <v>146</v>
      </c>
      <c r="E1176" s="144" t="s">
        <v>1</v>
      </c>
      <c r="F1176" s="145" t="s">
        <v>1328</v>
      </c>
      <c r="H1176" s="146">
        <v>43.2</v>
      </c>
      <c r="I1176" s="147"/>
      <c r="L1176" s="142"/>
      <c r="M1176" s="148"/>
      <c r="T1176" s="149"/>
      <c r="AT1176" s="144" t="s">
        <v>146</v>
      </c>
      <c r="AU1176" s="144" t="s">
        <v>92</v>
      </c>
      <c r="AV1176" s="11" t="s">
        <v>92</v>
      </c>
      <c r="AW1176" s="11" t="s">
        <v>38</v>
      </c>
      <c r="AX1176" s="11" t="s">
        <v>82</v>
      </c>
      <c r="AY1176" s="144" t="s">
        <v>140</v>
      </c>
    </row>
    <row r="1177" spans="2:65" s="11" customFormat="1">
      <c r="B1177" s="142"/>
      <c r="D1177" s="143" t="s">
        <v>146</v>
      </c>
      <c r="E1177" s="144" t="s">
        <v>1</v>
      </c>
      <c r="F1177" s="145" t="s">
        <v>1329</v>
      </c>
      <c r="H1177" s="146">
        <v>3</v>
      </c>
      <c r="I1177" s="147"/>
      <c r="L1177" s="142"/>
      <c r="M1177" s="148"/>
      <c r="T1177" s="149"/>
      <c r="AT1177" s="144" t="s">
        <v>146</v>
      </c>
      <c r="AU1177" s="144" t="s">
        <v>92</v>
      </c>
      <c r="AV1177" s="11" t="s">
        <v>92</v>
      </c>
      <c r="AW1177" s="11" t="s">
        <v>38</v>
      </c>
      <c r="AX1177" s="11" t="s">
        <v>82</v>
      </c>
      <c r="AY1177" s="144" t="s">
        <v>140</v>
      </c>
    </row>
    <row r="1178" spans="2:65" s="14" customFormat="1">
      <c r="B1178" s="167"/>
      <c r="D1178" s="143" t="s">
        <v>146</v>
      </c>
      <c r="E1178" s="168" t="s">
        <v>1</v>
      </c>
      <c r="F1178" s="169" t="s">
        <v>287</v>
      </c>
      <c r="H1178" s="170">
        <v>46.2</v>
      </c>
      <c r="I1178" s="171"/>
      <c r="L1178" s="167"/>
      <c r="M1178" s="172"/>
      <c r="T1178" s="173"/>
      <c r="AT1178" s="168" t="s">
        <v>146</v>
      </c>
      <c r="AU1178" s="168" t="s">
        <v>92</v>
      </c>
      <c r="AV1178" s="14" t="s">
        <v>145</v>
      </c>
      <c r="AW1178" s="14" t="s">
        <v>38</v>
      </c>
      <c r="AX1178" s="14" t="s">
        <v>90</v>
      </c>
      <c r="AY1178" s="168" t="s">
        <v>140</v>
      </c>
    </row>
    <row r="1179" spans="2:65" s="1" customFormat="1" ht="24.2" customHeight="1">
      <c r="B1179" s="33"/>
      <c r="C1179" s="128" t="s">
        <v>390</v>
      </c>
      <c r="D1179" s="128" t="s">
        <v>141</v>
      </c>
      <c r="E1179" s="129" t="s">
        <v>1330</v>
      </c>
      <c r="F1179" s="130" t="s">
        <v>1331</v>
      </c>
      <c r="G1179" s="131" t="s">
        <v>150</v>
      </c>
      <c r="H1179" s="132">
        <v>0.6</v>
      </c>
      <c r="I1179" s="133"/>
      <c r="J1179" s="134">
        <f>ROUND(I1179*H1179,2)</f>
        <v>0</v>
      </c>
      <c r="K1179" s="135"/>
      <c r="L1179" s="33"/>
      <c r="M1179" s="136" t="s">
        <v>1</v>
      </c>
      <c r="N1179" s="137" t="s">
        <v>47</v>
      </c>
      <c r="P1179" s="138">
        <f>O1179*H1179</f>
        <v>0</v>
      </c>
      <c r="Q1179" s="138">
        <v>6.6170000000000007E-2</v>
      </c>
      <c r="R1179" s="138">
        <f>Q1179*H1179</f>
        <v>3.9702000000000001E-2</v>
      </c>
      <c r="S1179" s="138">
        <v>0</v>
      </c>
      <c r="T1179" s="139">
        <f>S1179*H1179</f>
        <v>0</v>
      </c>
      <c r="AR1179" s="140" t="s">
        <v>145</v>
      </c>
      <c r="AT1179" s="140" t="s">
        <v>141</v>
      </c>
      <c r="AU1179" s="140" t="s">
        <v>92</v>
      </c>
      <c r="AY1179" s="17" t="s">
        <v>140</v>
      </c>
      <c r="BE1179" s="141">
        <f>IF(N1179="základní",J1179,0)</f>
        <v>0</v>
      </c>
      <c r="BF1179" s="141">
        <f>IF(N1179="snížená",J1179,0)</f>
        <v>0</v>
      </c>
      <c r="BG1179" s="141">
        <f>IF(N1179="zákl. přenesená",J1179,0)</f>
        <v>0</v>
      </c>
      <c r="BH1179" s="141">
        <f>IF(N1179="sníž. přenesená",J1179,0)</f>
        <v>0</v>
      </c>
      <c r="BI1179" s="141">
        <f>IF(N1179="nulová",J1179,0)</f>
        <v>0</v>
      </c>
      <c r="BJ1179" s="17" t="s">
        <v>90</v>
      </c>
      <c r="BK1179" s="141">
        <f>ROUND(I1179*H1179,2)</f>
        <v>0</v>
      </c>
      <c r="BL1179" s="17" t="s">
        <v>145</v>
      </c>
      <c r="BM1179" s="140" t="s">
        <v>1332</v>
      </c>
    </row>
    <row r="1180" spans="2:65" s="12" customFormat="1">
      <c r="B1180" s="153"/>
      <c r="D1180" s="143" t="s">
        <v>146</v>
      </c>
      <c r="E1180" s="154" t="s">
        <v>1</v>
      </c>
      <c r="F1180" s="155" t="s">
        <v>651</v>
      </c>
      <c r="H1180" s="154" t="s">
        <v>1</v>
      </c>
      <c r="I1180" s="156"/>
      <c r="L1180" s="153"/>
      <c r="M1180" s="157"/>
      <c r="T1180" s="158"/>
      <c r="AT1180" s="154" t="s">
        <v>146</v>
      </c>
      <c r="AU1180" s="154" t="s">
        <v>92</v>
      </c>
      <c r="AV1180" s="12" t="s">
        <v>90</v>
      </c>
      <c r="AW1180" s="12" t="s">
        <v>38</v>
      </c>
      <c r="AX1180" s="12" t="s">
        <v>82</v>
      </c>
      <c r="AY1180" s="154" t="s">
        <v>140</v>
      </c>
    </row>
    <row r="1181" spans="2:65" s="11" customFormat="1">
      <c r="B1181" s="142"/>
      <c r="D1181" s="143" t="s">
        <v>146</v>
      </c>
      <c r="E1181" s="144" t="s">
        <v>1</v>
      </c>
      <c r="F1181" s="145" t="s">
        <v>1333</v>
      </c>
      <c r="H1181" s="146">
        <v>0.6</v>
      </c>
      <c r="I1181" s="147"/>
      <c r="L1181" s="142"/>
      <c r="M1181" s="148"/>
      <c r="T1181" s="149"/>
      <c r="AT1181" s="144" t="s">
        <v>146</v>
      </c>
      <c r="AU1181" s="144" t="s">
        <v>92</v>
      </c>
      <c r="AV1181" s="11" t="s">
        <v>92</v>
      </c>
      <c r="AW1181" s="11" t="s">
        <v>38</v>
      </c>
      <c r="AX1181" s="11" t="s">
        <v>90</v>
      </c>
      <c r="AY1181" s="144" t="s">
        <v>140</v>
      </c>
    </row>
    <row r="1182" spans="2:65" s="1" customFormat="1" ht="24.2" customHeight="1">
      <c r="B1182" s="33"/>
      <c r="C1182" s="128" t="s">
        <v>1334</v>
      </c>
      <c r="D1182" s="128" t="s">
        <v>141</v>
      </c>
      <c r="E1182" s="129" t="s">
        <v>1335</v>
      </c>
      <c r="F1182" s="130" t="s">
        <v>1336</v>
      </c>
      <c r="G1182" s="131" t="s">
        <v>150</v>
      </c>
      <c r="H1182" s="132">
        <v>3.2</v>
      </c>
      <c r="I1182" s="133"/>
      <c r="J1182" s="134">
        <f>ROUND(I1182*H1182,2)</f>
        <v>0</v>
      </c>
      <c r="K1182" s="135"/>
      <c r="L1182" s="33"/>
      <c r="M1182" s="136" t="s">
        <v>1</v>
      </c>
      <c r="N1182" s="137" t="s">
        <v>47</v>
      </c>
      <c r="P1182" s="138">
        <f>O1182*H1182</f>
        <v>0</v>
      </c>
      <c r="Q1182" s="138">
        <v>0.11903</v>
      </c>
      <c r="R1182" s="138">
        <f>Q1182*H1182</f>
        <v>0.38089600000000001</v>
      </c>
      <c r="S1182" s="138">
        <v>0</v>
      </c>
      <c r="T1182" s="139">
        <f>S1182*H1182</f>
        <v>0</v>
      </c>
      <c r="AR1182" s="140" t="s">
        <v>145</v>
      </c>
      <c r="AT1182" s="140" t="s">
        <v>141</v>
      </c>
      <c r="AU1182" s="140" t="s">
        <v>92</v>
      </c>
      <c r="AY1182" s="17" t="s">
        <v>140</v>
      </c>
      <c r="BE1182" s="141">
        <f>IF(N1182="základní",J1182,0)</f>
        <v>0</v>
      </c>
      <c r="BF1182" s="141">
        <f>IF(N1182="snížená",J1182,0)</f>
        <v>0</v>
      </c>
      <c r="BG1182" s="141">
        <f>IF(N1182="zákl. přenesená",J1182,0)</f>
        <v>0</v>
      </c>
      <c r="BH1182" s="141">
        <f>IF(N1182="sníž. přenesená",J1182,0)</f>
        <v>0</v>
      </c>
      <c r="BI1182" s="141">
        <f>IF(N1182="nulová",J1182,0)</f>
        <v>0</v>
      </c>
      <c r="BJ1182" s="17" t="s">
        <v>90</v>
      </c>
      <c r="BK1182" s="141">
        <f>ROUND(I1182*H1182,2)</f>
        <v>0</v>
      </c>
      <c r="BL1182" s="17" t="s">
        <v>145</v>
      </c>
      <c r="BM1182" s="140" t="s">
        <v>1337</v>
      </c>
    </row>
    <row r="1183" spans="2:65" s="12" customFormat="1">
      <c r="B1183" s="153"/>
      <c r="D1183" s="143" t="s">
        <v>146</v>
      </c>
      <c r="E1183" s="154" t="s">
        <v>1</v>
      </c>
      <c r="F1183" s="155" t="s">
        <v>651</v>
      </c>
      <c r="H1183" s="154" t="s">
        <v>1</v>
      </c>
      <c r="I1183" s="156"/>
      <c r="L1183" s="153"/>
      <c r="M1183" s="157"/>
      <c r="T1183" s="158"/>
      <c r="AT1183" s="154" t="s">
        <v>146</v>
      </c>
      <c r="AU1183" s="154" t="s">
        <v>92</v>
      </c>
      <c r="AV1183" s="12" t="s">
        <v>90</v>
      </c>
      <c r="AW1183" s="12" t="s">
        <v>38</v>
      </c>
      <c r="AX1183" s="12" t="s">
        <v>82</v>
      </c>
      <c r="AY1183" s="154" t="s">
        <v>140</v>
      </c>
    </row>
    <row r="1184" spans="2:65" s="11" customFormat="1">
      <c r="B1184" s="142"/>
      <c r="D1184" s="143" t="s">
        <v>146</v>
      </c>
      <c r="E1184" s="144" t="s">
        <v>1</v>
      </c>
      <c r="F1184" s="145" t="s">
        <v>1338</v>
      </c>
      <c r="H1184" s="146">
        <v>3.2</v>
      </c>
      <c r="I1184" s="147"/>
      <c r="L1184" s="142"/>
      <c r="M1184" s="148"/>
      <c r="T1184" s="149"/>
      <c r="AT1184" s="144" t="s">
        <v>146</v>
      </c>
      <c r="AU1184" s="144" t="s">
        <v>92</v>
      </c>
      <c r="AV1184" s="11" t="s">
        <v>92</v>
      </c>
      <c r="AW1184" s="11" t="s">
        <v>38</v>
      </c>
      <c r="AX1184" s="11" t="s">
        <v>90</v>
      </c>
      <c r="AY1184" s="144" t="s">
        <v>140</v>
      </c>
    </row>
    <row r="1185" spans="2:65" s="1" customFormat="1" ht="16.5" customHeight="1">
      <c r="B1185" s="33"/>
      <c r="C1185" s="128" t="s">
        <v>393</v>
      </c>
      <c r="D1185" s="128" t="s">
        <v>141</v>
      </c>
      <c r="E1185" s="129" t="s">
        <v>1339</v>
      </c>
      <c r="F1185" s="130" t="s">
        <v>1340</v>
      </c>
      <c r="G1185" s="131" t="s">
        <v>157</v>
      </c>
      <c r="H1185" s="132">
        <v>1</v>
      </c>
      <c r="I1185" s="133"/>
      <c r="J1185" s="134">
        <f>ROUND(I1185*H1185,2)</f>
        <v>0</v>
      </c>
      <c r="K1185" s="135"/>
      <c r="L1185" s="33"/>
      <c r="M1185" s="136" t="s">
        <v>1</v>
      </c>
      <c r="N1185" s="137" t="s">
        <v>47</v>
      </c>
      <c r="P1185" s="138">
        <f>O1185*H1185</f>
        <v>0</v>
      </c>
      <c r="Q1185" s="138">
        <v>0</v>
      </c>
      <c r="R1185" s="138">
        <f>Q1185*H1185</f>
        <v>0</v>
      </c>
      <c r="S1185" s="138">
        <v>1E-3</v>
      </c>
      <c r="T1185" s="139">
        <f>S1185*H1185</f>
        <v>1E-3</v>
      </c>
      <c r="AR1185" s="140" t="s">
        <v>145</v>
      </c>
      <c r="AT1185" s="140" t="s">
        <v>141</v>
      </c>
      <c r="AU1185" s="140" t="s">
        <v>92</v>
      </c>
      <c r="AY1185" s="17" t="s">
        <v>140</v>
      </c>
      <c r="BE1185" s="141">
        <f>IF(N1185="základní",J1185,0)</f>
        <v>0</v>
      </c>
      <c r="BF1185" s="141">
        <f>IF(N1185="snížená",J1185,0)</f>
        <v>0</v>
      </c>
      <c r="BG1185" s="141">
        <f>IF(N1185="zákl. přenesená",J1185,0)</f>
        <v>0</v>
      </c>
      <c r="BH1185" s="141">
        <f>IF(N1185="sníž. přenesená",J1185,0)</f>
        <v>0</v>
      </c>
      <c r="BI1185" s="141">
        <f>IF(N1185="nulová",J1185,0)</f>
        <v>0</v>
      </c>
      <c r="BJ1185" s="17" t="s">
        <v>90</v>
      </c>
      <c r="BK1185" s="141">
        <f>ROUND(I1185*H1185,2)</f>
        <v>0</v>
      </c>
      <c r="BL1185" s="17" t="s">
        <v>145</v>
      </c>
      <c r="BM1185" s="140" t="s">
        <v>1341</v>
      </c>
    </row>
    <row r="1186" spans="2:65" s="12" customFormat="1">
      <c r="B1186" s="153"/>
      <c r="D1186" s="143" t="s">
        <v>146</v>
      </c>
      <c r="E1186" s="154" t="s">
        <v>1</v>
      </c>
      <c r="F1186" s="155" t="s">
        <v>1342</v>
      </c>
      <c r="H1186" s="154" t="s">
        <v>1</v>
      </c>
      <c r="I1186" s="156"/>
      <c r="L1186" s="153"/>
      <c r="M1186" s="157"/>
      <c r="T1186" s="158"/>
      <c r="AT1186" s="154" t="s">
        <v>146</v>
      </c>
      <c r="AU1186" s="154" t="s">
        <v>92</v>
      </c>
      <c r="AV1186" s="12" t="s">
        <v>90</v>
      </c>
      <c r="AW1186" s="12" t="s">
        <v>38</v>
      </c>
      <c r="AX1186" s="12" t="s">
        <v>82</v>
      </c>
      <c r="AY1186" s="154" t="s">
        <v>140</v>
      </c>
    </row>
    <row r="1187" spans="2:65" s="11" customFormat="1">
      <c r="B1187" s="142"/>
      <c r="D1187" s="143" t="s">
        <v>146</v>
      </c>
      <c r="E1187" s="144" t="s">
        <v>1</v>
      </c>
      <c r="F1187" s="145" t="s">
        <v>1343</v>
      </c>
      <c r="H1187" s="146">
        <v>1</v>
      </c>
      <c r="I1187" s="147"/>
      <c r="L1187" s="142"/>
      <c r="M1187" s="148"/>
      <c r="T1187" s="149"/>
      <c r="AT1187" s="144" t="s">
        <v>146</v>
      </c>
      <c r="AU1187" s="144" t="s">
        <v>92</v>
      </c>
      <c r="AV1187" s="11" t="s">
        <v>92</v>
      </c>
      <c r="AW1187" s="11" t="s">
        <v>38</v>
      </c>
      <c r="AX1187" s="11" t="s">
        <v>90</v>
      </c>
      <c r="AY1187" s="144" t="s">
        <v>140</v>
      </c>
    </row>
    <row r="1188" spans="2:65" s="1" customFormat="1" ht="37.9" customHeight="1">
      <c r="B1188" s="33"/>
      <c r="C1188" s="128" t="s">
        <v>1344</v>
      </c>
      <c r="D1188" s="128" t="s">
        <v>141</v>
      </c>
      <c r="E1188" s="129" t="s">
        <v>1345</v>
      </c>
      <c r="F1188" s="130" t="s">
        <v>1346</v>
      </c>
      <c r="G1188" s="131" t="s">
        <v>144</v>
      </c>
      <c r="H1188" s="132">
        <v>1199.17</v>
      </c>
      <c r="I1188" s="133"/>
      <c r="J1188" s="134">
        <f>ROUND(I1188*H1188,2)</f>
        <v>0</v>
      </c>
      <c r="K1188" s="135"/>
      <c r="L1188" s="33"/>
      <c r="M1188" s="136" t="s">
        <v>1</v>
      </c>
      <c r="N1188" s="137" t="s">
        <v>47</v>
      </c>
      <c r="P1188" s="138">
        <f>O1188*H1188</f>
        <v>0</v>
      </c>
      <c r="Q1188" s="138">
        <v>0</v>
      </c>
      <c r="R1188" s="138">
        <f>Q1188*H1188</f>
        <v>0</v>
      </c>
      <c r="S1188" s="138">
        <v>0.02</v>
      </c>
      <c r="T1188" s="139">
        <f>S1188*H1188</f>
        <v>23.983400000000003</v>
      </c>
      <c r="AR1188" s="140" t="s">
        <v>145</v>
      </c>
      <c r="AT1188" s="140" t="s">
        <v>141</v>
      </c>
      <c r="AU1188" s="140" t="s">
        <v>92</v>
      </c>
      <c r="AY1188" s="17" t="s">
        <v>140</v>
      </c>
      <c r="BE1188" s="141">
        <f>IF(N1188="základní",J1188,0)</f>
        <v>0</v>
      </c>
      <c r="BF1188" s="141">
        <f>IF(N1188="snížená",J1188,0)</f>
        <v>0</v>
      </c>
      <c r="BG1188" s="141">
        <f>IF(N1188="zákl. přenesená",J1188,0)</f>
        <v>0</v>
      </c>
      <c r="BH1188" s="141">
        <f>IF(N1188="sníž. přenesená",J1188,0)</f>
        <v>0</v>
      </c>
      <c r="BI1188" s="141">
        <f>IF(N1188="nulová",J1188,0)</f>
        <v>0</v>
      </c>
      <c r="BJ1188" s="17" t="s">
        <v>90</v>
      </c>
      <c r="BK1188" s="141">
        <f>ROUND(I1188*H1188,2)</f>
        <v>0</v>
      </c>
      <c r="BL1188" s="17" t="s">
        <v>145</v>
      </c>
      <c r="BM1188" s="140" t="s">
        <v>1347</v>
      </c>
    </row>
    <row r="1189" spans="2:65" s="12" customFormat="1">
      <c r="B1189" s="153"/>
      <c r="D1189" s="143" t="s">
        <v>146</v>
      </c>
      <c r="E1189" s="154" t="s">
        <v>1</v>
      </c>
      <c r="F1189" s="155" t="s">
        <v>696</v>
      </c>
      <c r="H1189" s="154" t="s">
        <v>1</v>
      </c>
      <c r="I1189" s="156"/>
      <c r="L1189" s="153"/>
      <c r="M1189" s="157"/>
      <c r="T1189" s="158"/>
      <c r="AT1189" s="154" t="s">
        <v>146</v>
      </c>
      <c r="AU1189" s="154" t="s">
        <v>92</v>
      </c>
      <c r="AV1189" s="12" t="s">
        <v>90</v>
      </c>
      <c r="AW1189" s="12" t="s">
        <v>38</v>
      </c>
      <c r="AX1189" s="12" t="s">
        <v>82</v>
      </c>
      <c r="AY1189" s="154" t="s">
        <v>140</v>
      </c>
    </row>
    <row r="1190" spans="2:65" s="11" customFormat="1">
      <c r="B1190" s="142"/>
      <c r="D1190" s="143" t="s">
        <v>146</v>
      </c>
      <c r="E1190" s="144" t="s">
        <v>1</v>
      </c>
      <c r="F1190" s="145" t="s">
        <v>697</v>
      </c>
      <c r="H1190" s="146">
        <v>46.56</v>
      </c>
      <c r="I1190" s="147"/>
      <c r="L1190" s="142"/>
      <c r="M1190" s="148"/>
      <c r="T1190" s="149"/>
      <c r="AT1190" s="144" t="s">
        <v>146</v>
      </c>
      <c r="AU1190" s="144" t="s">
        <v>92</v>
      </c>
      <c r="AV1190" s="11" t="s">
        <v>92</v>
      </c>
      <c r="AW1190" s="11" t="s">
        <v>38</v>
      </c>
      <c r="AX1190" s="11" t="s">
        <v>82</v>
      </c>
      <c r="AY1190" s="144" t="s">
        <v>140</v>
      </c>
    </row>
    <row r="1191" spans="2:65" s="11" customFormat="1">
      <c r="B1191" s="142"/>
      <c r="D1191" s="143" t="s">
        <v>146</v>
      </c>
      <c r="E1191" s="144" t="s">
        <v>1</v>
      </c>
      <c r="F1191" s="145" t="s">
        <v>698</v>
      </c>
      <c r="H1191" s="146">
        <v>90.38</v>
      </c>
      <c r="I1191" s="147"/>
      <c r="L1191" s="142"/>
      <c r="M1191" s="148"/>
      <c r="T1191" s="149"/>
      <c r="AT1191" s="144" t="s">
        <v>146</v>
      </c>
      <c r="AU1191" s="144" t="s">
        <v>92</v>
      </c>
      <c r="AV1191" s="11" t="s">
        <v>92</v>
      </c>
      <c r="AW1191" s="11" t="s">
        <v>38</v>
      </c>
      <c r="AX1191" s="11" t="s">
        <v>82</v>
      </c>
      <c r="AY1191" s="144" t="s">
        <v>140</v>
      </c>
    </row>
    <row r="1192" spans="2:65" s="11" customFormat="1">
      <c r="B1192" s="142"/>
      <c r="D1192" s="143" t="s">
        <v>146</v>
      </c>
      <c r="E1192" s="144" t="s">
        <v>1</v>
      </c>
      <c r="F1192" s="145" t="s">
        <v>699</v>
      </c>
      <c r="H1192" s="146">
        <v>19.09</v>
      </c>
      <c r="I1192" s="147"/>
      <c r="L1192" s="142"/>
      <c r="M1192" s="148"/>
      <c r="T1192" s="149"/>
      <c r="AT1192" s="144" t="s">
        <v>146</v>
      </c>
      <c r="AU1192" s="144" t="s">
        <v>92</v>
      </c>
      <c r="AV1192" s="11" t="s">
        <v>92</v>
      </c>
      <c r="AW1192" s="11" t="s">
        <v>38</v>
      </c>
      <c r="AX1192" s="11" t="s">
        <v>82</v>
      </c>
      <c r="AY1192" s="144" t="s">
        <v>140</v>
      </c>
    </row>
    <row r="1193" spans="2:65" s="11" customFormat="1">
      <c r="B1193" s="142"/>
      <c r="D1193" s="143" t="s">
        <v>146</v>
      </c>
      <c r="E1193" s="144" t="s">
        <v>1</v>
      </c>
      <c r="F1193" s="145" t="s">
        <v>700</v>
      </c>
      <c r="H1193" s="146">
        <v>14.73</v>
      </c>
      <c r="I1193" s="147"/>
      <c r="L1193" s="142"/>
      <c r="M1193" s="148"/>
      <c r="T1193" s="149"/>
      <c r="AT1193" s="144" t="s">
        <v>146</v>
      </c>
      <c r="AU1193" s="144" t="s">
        <v>92</v>
      </c>
      <c r="AV1193" s="11" t="s">
        <v>92</v>
      </c>
      <c r="AW1193" s="11" t="s">
        <v>38</v>
      </c>
      <c r="AX1193" s="11" t="s">
        <v>82</v>
      </c>
      <c r="AY1193" s="144" t="s">
        <v>140</v>
      </c>
    </row>
    <row r="1194" spans="2:65" s="11" customFormat="1">
      <c r="B1194" s="142"/>
      <c r="D1194" s="143" t="s">
        <v>146</v>
      </c>
      <c r="E1194" s="144" t="s">
        <v>1</v>
      </c>
      <c r="F1194" s="145" t="s">
        <v>701</v>
      </c>
      <c r="H1194" s="146">
        <v>57.5</v>
      </c>
      <c r="I1194" s="147"/>
      <c r="L1194" s="142"/>
      <c r="M1194" s="148"/>
      <c r="T1194" s="149"/>
      <c r="AT1194" s="144" t="s">
        <v>146</v>
      </c>
      <c r="AU1194" s="144" t="s">
        <v>92</v>
      </c>
      <c r="AV1194" s="11" t="s">
        <v>92</v>
      </c>
      <c r="AW1194" s="11" t="s">
        <v>38</v>
      </c>
      <c r="AX1194" s="11" t="s">
        <v>82</v>
      </c>
      <c r="AY1194" s="144" t="s">
        <v>140</v>
      </c>
    </row>
    <row r="1195" spans="2:65" s="11" customFormat="1">
      <c r="B1195" s="142"/>
      <c r="D1195" s="143" t="s">
        <v>146</v>
      </c>
      <c r="E1195" s="144" t="s">
        <v>1</v>
      </c>
      <c r="F1195" s="145" t="s">
        <v>702</v>
      </c>
      <c r="H1195" s="146">
        <v>97</v>
      </c>
      <c r="I1195" s="147"/>
      <c r="L1195" s="142"/>
      <c r="M1195" s="148"/>
      <c r="T1195" s="149"/>
      <c r="AT1195" s="144" t="s">
        <v>146</v>
      </c>
      <c r="AU1195" s="144" t="s">
        <v>92</v>
      </c>
      <c r="AV1195" s="11" t="s">
        <v>92</v>
      </c>
      <c r="AW1195" s="11" t="s">
        <v>38</v>
      </c>
      <c r="AX1195" s="11" t="s">
        <v>82</v>
      </c>
      <c r="AY1195" s="144" t="s">
        <v>140</v>
      </c>
    </row>
    <row r="1196" spans="2:65" s="11" customFormat="1">
      <c r="B1196" s="142"/>
      <c r="D1196" s="143" t="s">
        <v>146</v>
      </c>
      <c r="E1196" s="144" t="s">
        <v>1</v>
      </c>
      <c r="F1196" s="145" t="s">
        <v>703</v>
      </c>
      <c r="H1196" s="146">
        <v>33.96</v>
      </c>
      <c r="I1196" s="147"/>
      <c r="L1196" s="142"/>
      <c r="M1196" s="148"/>
      <c r="T1196" s="149"/>
      <c r="AT1196" s="144" t="s">
        <v>146</v>
      </c>
      <c r="AU1196" s="144" t="s">
        <v>92</v>
      </c>
      <c r="AV1196" s="11" t="s">
        <v>92</v>
      </c>
      <c r="AW1196" s="11" t="s">
        <v>38</v>
      </c>
      <c r="AX1196" s="11" t="s">
        <v>82</v>
      </c>
      <c r="AY1196" s="144" t="s">
        <v>140</v>
      </c>
    </row>
    <row r="1197" spans="2:65" s="11" customFormat="1">
      <c r="B1197" s="142"/>
      <c r="D1197" s="143" t="s">
        <v>146</v>
      </c>
      <c r="E1197" s="144" t="s">
        <v>1</v>
      </c>
      <c r="F1197" s="145" t="s">
        <v>704</v>
      </c>
      <c r="H1197" s="146">
        <v>15.51</v>
      </c>
      <c r="I1197" s="147"/>
      <c r="L1197" s="142"/>
      <c r="M1197" s="148"/>
      <c r="T1197" s="149"/>
      <c r="AT1197" s="144" t="s">
        <v>146</v>
      </c>
      <c r="AU1197" s="144" t="s">
        <v>92</v>
      </c>
      <c r="AV1197" s="11" t="s">
        <v>92</v>
      </c>
      <c r="AW1197" s="11" t="s">
        <v>38</v>
      </c>
      <c r="AX1197" s="11" t="s">
        <v>82</v>
      </c>
      <c r="AY1197" s="144" t="s">
        <v>140</v>
      </c>
    </row>
    <row r="1198" spans="2:65" s="11" customFormat="1">
      <c r="B1198" s="142"/>
      <c r="D1198" s="143" t="s">
        <v>146</v>
      </c>
      <c r="E1198" s="144" t="s">
        <v>1</v>
      </c>
      <c r="F1198" s="145" t="s">
        <v>705</v>
      </c>
      <c r="H1198" s="146">
        <v>25.22</v>
      </c>
      <c r="I1198" s="147"/>
      <c r="L1198" s="142"/>
      <c r="M1198" s="148"/>
      <c r="T1198" s="149"/>
      <c r="AT1198" s="144" t="s">
        <v>146</v>
      </c>
      <c r="AU1198" s="144" t="s">
        <v>92</v>
      </c>
      <c r="AV1198" s="11" t="s">
        <v>92</v>
      </c>
      <c r="AW1198" s="11" t="s">
        <v>38</v>
      </c>
      <c r="AX1198" s="11" t="s">
        <v>82</v>
      </c>
      <c r="AY1198" s="144" t="s">
        <v>140</v>
      </c>
    </row>
    <row r="1199" spans="2:65" s="11" customFormat="1">
      <c r="B1199" s="142"/>
      <c r="D1199" s="143" t="s">
        <v>146</v>
      </c>
      <c r="E1199" s="144" t="s">
        <v>1</v>
      </c>
      <c r="F1199" s="145" t="s">
        <v>706</v>
      </c>
      <c r="H1199" s="146">
        <v>13.78</v>
      </c>
      <c r="I1199" s="147"/>
      <c r="L1199" s="142"/>
      <c r="M1199" s="148"/>
      <c r="T1199" s="149"/>
      <c r="AT1199" s="144" t="s">
        <v>146</v>
      </c>
      <c r="AU1199" s="144" t="s">
        <v>92</v>
      </c>
      <c r="AV1199" s="11" t="s">
        <v>92</v>
      </c>
      <c r="AW1199" s="11" t="s">
        <v>38</v>
      </c>
      <c r="AX1199" s="11" t="s">
        <v>82</v>
      </c>
      <c r="AY1199" s="144" t="s">
        <v>140</v>
      </c>
    </row>
    <row r="1200" spans="2:65" s="11" customFormat="1">
      <c r="B1200" s="142"/>
      <c r="D1200" s="143" t="s">
        <v>146</v>
      </c>
      <c r="E1200" s="144" t="s">
        <v>1</v>
      </c>
      <c r="F1200" s="145" t="s">
        <v>707</v>
      </c>
      <c r="H1200" s="146">
        <v>18.850000000000001</v>
      </c>
      <c r="I1200" s="147"/>
      <c r="L1200" s="142"/>
      <c r="M1200" s="148"/>
      <c r="T1200" s="149"/>
      <c r="AT1200" s="144" t="s">
        <v>146</v>
      </c>
      <c r="AU1200" s="144" t="s">
        <v>92</v>
      </c>
      <c r="AV1200" s="11" t="s">
        <v>92</v>
      </c>
      <c r="AW1200" s="11" t="s">
        <v>38</v>
      </c>
      <c r="AX1200" s="11" t="s">
        <v>82</v>
      </c>
      <c r="AY1200" s="144" t="s">
        <v>140</v>
      </c>
    </row>
    <row r="1201" spans="2:51" s="11" customFormat="1">
      <c r="B1201" s="142"/>
      <c r="D1201" s="143" t="s">
        <v>146</v>
      </c>
      <c r="E1201" s="144" t="s">
        <v>1</v>
      </c>
      <c r="F1201" s="145" t="s">
        <v>708</v>
      </c>
      <c r="H1201" s="146">
        <v>53.53</v>
      </c>
      <c r="I1201" s="147"/>
      <c r="L1201" s="142"/>
      <c r="M1201" s="148"/>
      <c r="T1201" s="149"/>
      <c r="AT1201" s="144" t="s">
        <v>146</v>
      </c>
      <c r="AU1201" s="144" t="s">
        <v>92</v>
      </c>
      <c r="AV1201" s="11" t="s">
        <v>92</v>
      </c>
      <c r="AW1201" s="11" t="s">
        <v>38</v>
      </c>
      <c r="AX1201" s="11" t="s">
        <v>82</v>
      </c>
      <c r="AY1201" s="144" t="s">
        <v>140</v>
      </c>
    </row>
    <row r="1202" spans="2:51" s="11" customFormat="1">
      <c r="B1202" s="142"/>
      <c r="D1202" s="143" t="s">
        <v>146</v>
      </c>
      <c r="E1202" s="144" t="s">
        <v>1</v>
      </c>
      <c r="F1202" s="145" t="s">
        <v>709</v>
      </c>
      <c r="H1202" s="146">
        <v>14.77</v>
      </c>
      <c r="I1202" s="147"/>
      <c r="L1202" s="142"/>
      <c r="M1202" s="148"/>
      <c r="T1202" s="149"/>
      <c r="AT1202" s="144" t="s">
        <v>146</v>
      </c>
      <c r="AU1202" s="144" t="s">
        <v>92</v>
      </c>
      <c r="AV1202" s="11" t="s">
        <v>92</v>
      </c>
      <c r="AW1202" s="11" t="s">
        <v>38</v>
      </c>
      <c r="AX1202" s="11" t="s">
        <v>82</v>
      </c>
      <c r="AY1202" s="144" t="s">
        <v>140</v>
      </c>
    </row>
    <row r="1203" spans="2:51" s="11" customFormat="1">
      <c r="B1203" s="142"/>
      <c r="D1203" s="143" t="s">
        <v>146</v>
      </c>
      <c r="E1203" s="144" t="s">
        <v>1</v>
      </c>
      <c r="F1203" s="145" t="s">
        <v>710</v>
      </c>
      <c r="H1203" s="146">
        <v>9.32</v>
      </c>
      <c r="I1203" s="147"/>
      <c r="L1203" s="142"/>
      <c r="M1203" s="148"/>
      <c r="T1203" s="149"/>
      <c r="AT1203" s="144" t="s">
        <v>146</v>
      </c>
      <c r="AU1203" s="144" t="s">
        <v>92</v>
      </c>
      <c r="AV1203" s="11" t="s">
        <v>92</v>
      </c>
      <c r="AW1203" s="11" t="s">
        <v>38</v>
      </c>
      <c r="AX1203" s="11" t="s">
        <v>82</v>
      </c>
      <c r="AY1203" s="144" t="s">
        <v>140</v>
      </c>
    </row>
    <row r="1204" spans="2:51" s="13" customFormat="1">
      <c r="B1204" s="160"/>
      <c r="D1204" s="143" t="s">
        <v>146</v>
      </c>
      <c r="E1204" s="161" t="s">
        <v>1</v>
      </c>
      <c r="F1204" s="162" t="s">
        <v>286</v>
      </c>
      <c r="H1204" s="163">
        <v>510.19999999999987</v>
      </c>
      <c r="I1204" s="164"/>
      <c r="L1204" s="160"/>
      <c r="M1204" s="165"/>
      <c r="T1204" s="166"/>
      <c r="AT1204" s="161" t="s">
        <v>146</v>
      </c>
      <c r="AU1204" s="161" t="s">
        <v>92</v>
      </c>
      <c r="AV1204" s="13" t="s">
        <v>151</v>
      </c>
      <c r="AW1204" s="13" t="s">
        <v>38</v>
      </c>
      <c r="AX1204" s="13" t="s">
        <v>82</v>
      </c>
      <c r="AY1204" s="161" t="s">
        <v>140</v>
      </c>
    </row>
    <row r="1205" spans="2:51" s="12" customFormat="1">
      <c r="B1205" s="153"/>
      <c r="D1205" s="143" t="s">
        <v>146</v>
      </c>
      <c r="E1205" s="154" t="s">
        <v>1</v>
      </c>
      <c r="F1205" s="155" t="s">
        <v>711</v>
      </c>
      <c r="H1205" s="154" t="s">
        <v>1</v>
      </c>
      <c r="I1205" s="156"/>
      <c r="L1205" s="153"/>
      <c r="M1205" s="157"/>
      <c r="T1205" s="158"/>
      <c r="AT1205" s="154" t="s">
        <v>146</v>
      </c>
      <c r="AU1205" s="154" t="s">
        <v>92</v>
      </c>
      <c r="AV1205" s="12" t="s">
        <v>90</v>
      </c>
      <c r="AW1205" s="12" t="s">
        <v>38</v>
      </c>
      <c r="AX1205" s="12" t="s">
        <v>82</v>
      </c>
      <c r="AY1205" s="154" t="s">
        <v>140</v>
      </c>
    </row>
    <row r="1206" spans="2:51" s="11" customFormat="1">
      <c r="B1206" s="142"/>
      <c r="D1206" s="143" t="s">
        <v>146</v>
      </c>
      <c r="E1206" s="144" t="s">
        <v>1</v>
      </c>
      <c r="F1206" s="145" t="s">
        <v>712</v>
      </c>
      <c r="H1206" s="146">
        <v>47.5</v>
      </c>
      <c r="I1206" s="147"/>
      <c r="L1206" s="142"/>
      <c r="M1206" s="148"/>
      <c r="T1206" s="149"/>
      <c r="AT1206" s="144" t="s">
        <v>146</v>
      </c>
      <c r="AU1206" s="144" t="s">
        <v>92</v>
      </c>
      <c r="AV1206" s="11" t="s">
        <v>92</v>
      </c>
      <c r="AW1206" s="11" t="s">
        <v>38</v>
      </c>
      <c r="AX1206" s="11" t="s">
        <v>82</v>
      </c>
      <c r="AY1206" s="144" t="s">
        <v>140</v>
      </c>
    </row>
    <row r="1207" spans="2:51" s="11" customFormat="1">
      <c r="B1207" s="142"/>
      <c r="D1207" s="143" t="s">
        <v>146</v>
      </c>
      <c r="E1207" s="144" t="s">
        <v>1</v>
      </c>
      <c r="F1207" s="145" t="s">
        <v>713</v>
      </c>
      <c r="H1207" s="146">
        <v>60.16</v>
      </c>
      <c r="I1207" s="147"/>
      <c r="L1207" s="142"/>
      <c r="M1207" s="148"/>
      <c r="T1207" s="149"/>
      <c r="AT1207" s="144" t="s">
        <v>146</v>
      </c>
      <c r="AU1207" s="144" t="s">
        <v>92</v>
      </c>
      <c r="AV1207" s="11" t="s">
        <v>92</v>
      </c>
      <c r="AW1207" s="11" t="s">
        <v>38</v>
      </c>
      <c r="AX1207" s="11" t="s">
        <v>82</v>
      </c>
      <c r="AY1207" s="144" t="s">
        <v>140</v>
      </c>
    </row>
    <row r="1208" spans="2:51" s="11" customFormat="1">
      <c r="B1208" s="142"/>
      <c r="D1208" s="143" t="s">
        <v>146</v>
      </c>
      <c r="E1208" s="144" t="s">
        <v>1</v>
      </c>
      <c r="F1208" s="145" t="s">
        <v>714</v>
      </c>
      <c r="H1208" s="146">
        <v>16.37</v>
      </c>
      <c r="I1208" s="147"/>
      <c r="L1208" s="142"/>
      <c r="M1208" s="148"/>
      <c r="T1208" s="149"/>
      <c r="AT1208" s="144" t="s">
        <v>146</v>
      </c>
      <c r="AU1208" s="144" t="s">
        <v>92</v>
      </c>
      <c r="AV1208" s="11" t="s">
        <v>92</v>
      </c>
      <c r="AW1208" s="11" t="s">
        <v>38</v>
      </c>
      <c r="AX1208" s="11" t="s">
        <v>82</v>
      </c>
      <c r="AY1208" s="144" t="s">
        <v>140</v>
      </c>
    </row>
    <row r="1209" spans="2:51" s="11" customFormat="1">
      <c r="B1209" s="142"/>
      <c r="D1209" s="143" t="s">
        <v>146</v>
      </c>
      <c r="E1209" s="144" t="s">
        <v>1</v>
      </c>
      <c r="F1209" s="145" t="s">
        <v>715</v>
      </c>
      <c r="H1209" s="146">
        <v>12.54</v>
      </c>
      <c r="I1209" s="147"/>
      <c r="L1209" s="142"/>
      <c r="M1209" s="148"/>
      <c r="T1209" s="149"/>
      <c r="AT1209" s="144" t="s">
        <v>146</v>
      </c>
      <c r="AU1209" s="144" t="s">
        <v>92</v>
      </c>
      <c r="AV1209" s="11" t="s">
        <v>92</v>
      </c>
      <c r="AW1209" s="11" t="s">
        <v>38</v>
      </c>
      <c r="AX1209" s="11" t="s">
        <v>82</v>
      </c>
      <c r="AY1209" s="144" t="s">
        <v>140</v>
      </c>
    </row>
    <row r="1210" spans="2:51" s="11" customFormat="1">
      <c r="B1210" s="142"/>
      <c r="D1210" s="143" t="s">
        <v>146</v>
      </c>
      <c r="E1210" s="144" t="s">
        <v>1</v>
      </c>
      <c r="F1210" s="145" t="s">
        <v>716</v>
      </c>
      <c r="H1210" s="146">
        <v>18</v>
      </c>
      <c r="I1210" s="147"/>
      <c r="L1210" s="142"/>
      <c r="M1210" s="148"/>
      <c r="T1210" s="149"/>
      <c r="AT1210" s="144" t="s">
        <v>146</v>
      </c>
      <c r="AU1210" s="144" t="s">
        <v>92</v>
      </c>
      <c r="AV1210" s="11" t="s">
        <v>92</v>
      </c>
      <c r="AW1210" s="11" t="s">
        <v>38</v>
      </c>
      <c r="AX1210" s="11" t="s">
        <v>82</v>
      </c>
      <c r="AY1210" s="144" t="s">
        <v>140</v>
      </c>
    </row>
    <row r="1211" spans="2:51" s="11" customFormat="1">
      <c r="B1211" s="142"/>
      <c r="D1211" s="143" t="s">
        <v>146</v>
      </c>
      <c r="E1211" s="144" t="s">
        <v>1</v>
      </c>
      <c r="F1211" s="145" t="s">
        <v>717</v>
      </c>
      <c r="H1211" s="146">
        <v>69.599999999999994</v>
      </c>
      <c r="I1211" s="147"/>
      <c r="L1211" s="142"/>
      <c r="M1211" s="148"/>
      <c r="T1211" s="149"/>
      <c r="AT1211" s="144" t="s">
        <v>146</v>
      </c>
      <c r="AU1211" s="144" t="s">
        <v>92</v>
      </c>
      <c r="AV1211" s="11" t="s">
        <v>92</v>
      </c>
      <c r="AW1211" s="11" t="s">
        <v>38</v>
      </c>
      <c r="AX1211" s="11" t="s">
        <v>82</v>
      </c>
      <c r="AY1211" s="144" t="s">
        <v>140</v>
      </c>
    </row>
    <row r="1212" spans="2:51" s="11" customFormat="1">
      <c r="B1212" s="142"/>
      <c r="D1212" s="143" t="s">
        <v>146</v>
      </c>
      <c r="E1212" s="144" t="s">
        <v>1</v>
      </c>
      <c r="F1212" s="145" t="s">
        <v>718</v>
      </c>
      <c r="H1212" s="146">
        <v>51</v>
      </c>
      <c r="I1212" s="147"/>
      <c r="L1212" s="142"/>
      <c r="M1212" s="148"/>
      <c r="T1212" s="149"/>
      <c r="AT1212" s="144" t="s">
        <v>146</v>
      </c>
      <c r="AU1212" s="144" t="s">
        <v>92</v>
      </c>
      <c r="AV1212" s="11" t="s">
        <v>92</v>
      </c>
      <c r="AW1212" s="11" t="s">
        <v>38</v>
      </c>
      <c r="AX1212" s="11" t="s">
        <v>82</v>
      </c>
      <c r="AY1212" s="144" t="s">
        <v>140</v>
      </c>
    </row>
    <row r="1213" spans="2:51" s="11" customFormat="1">
      <c r="B1213" s="142"/>
      <c r="D1213" s="143" t="s">
        <v>146</v>
      </c>
      <c r="E1213" s="144" t="s">
        <v>1</v>
      </c>
      <c r="F1213" s="145" t="s">
        <v>719</v>
      </c>
      <c r="H1213" s="146">
        <v>13.8</v>
      </c>
      <c r="I1213" s="147"/>
      <c r="L1213" s="142"/>
      <c r="M1213" s="148"/>
      <c r="T1213" s="149"/>
      <c r="AT1213" s="144" t="s">
        <v>146</v>
      </c>
      <c r="AU1213" s="144" t="s">
        <v>92</v>
      </c>
      <c r="AV1213" s="11" t="s">
        <v>92</v>
      </c>
      <c r="AW1213" s="11" t="s">
        <v>38</v>
      </c>
      <c r="AX1213" s="11" t="s">
        <v>82</v>
      </c>
      <c r="AY1213" s="144" t="s">
        <v>140</v>
      </c>
    </row>
    <row r="1214" spans="2:51" s="11" customFormat="1">
      <c r="B1214" s="142"/>
      <c r="D1214" s="143" t="s">
        <v>146</v>
      </c>
      <c r="E1214" s="144" t="s">
        <v>1</v>
      </c>
      <c r="F1214" s="145" t="s">
        <v>720</v>
      </c>
      <c r="H1214" s="146">
        <v>52.5</v>
      </c>
      <c r="I1214" s="147"/>
      <c r="L1214" s="142"/>
      <c r="M1214" s="148"/>
      <c r="T1214" s="149"/>
      <c r="AT1214" s="144" t="s">
        <v>146</v>
      </c>
      <c r="AU1214" s="144" t="s">
        <v>92</v>
      </c>
      <c r="AV1214" s="11" t="s">
        <v>92</v>
      </c>
      <c r="AW1214" s="11" t="s">
        <v>38</v>
      </c>
      <c r="AX1214" s="11" t="s">
        <v>82</v>
      </c>
      <c r="AY1214" s="144" t="s">
        <v>140</v>
      </c>
    </row>
    <row r="1215" spans="2:51" s="11" customFormat="1">
      <c r="B1215" s="142"/>
      <c r="D1215" s="143" t="s">
        <v>146</v>
      </c>
      <c r="E1215" s="144" t="s">
        <v>1</v>
      </c>
      <c r="F1215" s="145" t="s">
        <v>721</v>
      </c>
      <c r="H1215" s="146">
        <v>78.150000000000006</v>
      </c>
      <c r="I1215" s="147"/>
      <c r="L1215" s="142"/>
      <c r="M1215" s="148"/>
      <c r="T1215" s="149"/>
      <c r="AT1215" s="144" t="s">
        <v>146</v>
      </c>
      <c r="AU1215" s="144" t="s">
        <v>92</v>
      </c>
      <c r="AV1215" s="11" t="s">
        <v>92</v>
      </c>
      <c r="AW1215" s="11" t="s">
        <v>38</v>
      </c>
      <c r="AX1215" s="11" t="s">
        <v>82</v>
      </c>
      <c r="AY1215" s="144" t="s">
        <v>140</v>
      </c>
    </row>
    <row r="1216" spans="2:51" s="11" customFormat="1">
      <c r="B1216" s="142"/>
      <c r="D1216" s="143" t="s">
        <v>146</v>
      </c>
      <c r="E1216" s="144" t="s">
        <v>1</v>
      </c>
      <c r="F1216" s="145" t="s">
        <v>722</v>
      </c>
      <c r="H1216" s="146">
        <v>7.64</v>
      </c>
      <c r="I1216" s="147"/>
      <c r="L1216" s="142"/>
      <c r="M1216" s="148"/>
      <c r="T1216" s="149"/>
      <c r="AT1216" s="144" t="s">
        <v>146</v>
      </c>
      <c r="AU1216" s="144" t="s">
        <v>92</v>
      </c>
      <c r="AV1216" s="11" t="s">
        <v>92</v>
      </c>
      <c r="AW1216" s="11" t="s">
        <v>38</v>
      </c>
      <c r="AX1216" s="11" t="s">
        <v>82</v>
      </c>
      <c r="AY1216" s="144" t="s">
        <v>140</v>
      </c>
    </row>
    <row r="1217" spans="2:65" s="11" customFormat="1">
      <c r="B1217" s="142"/>
      <c r="D1217" s="143" t="s">
        <v>146</v>
      </c>
      <c r="E1217" s="144" t="s">
        <v>1</v>
      </c>
      <c r="F1217" s="145" t="s">
        <v>723</v>
      </c>
      <c r="H1217" s="146">
        <v>9</v>
      </c>
      <c r="I1217" s="147"/>
      <c r="L1217" s="142"/>
      <c r="M1217" s="148"/>
      <c r="T1217" s="149"/>
      <c r="AT1217" s="144" t="s">
        <v>146</v>
      </c>
      <c r="AU1217" s="144" t="s">
        <v>92</v>
      </c>
      <c r="AV1217" s="11" t="s">
        <v>92</v>
      </c>
      <c r="AW1217" s="11" t="s">
        <v>38</v>
      </c>
      <c r="AX1217" s="11" t="s">
        <v>82</v>
      </c>
      <c r="AY1217" s="144" t="s">
        <v>140</v>
      </c>
    </row>
    <row r="1218" spans="2:65" s="11" customFormat="1">
      <c r="B1218" s="142"/>
      <c r="D1218" s="143" t="s">
        <v>146</v>
      </c>
      <c r="E1218" s="144" t="s">
        <v>1</v>
      </c>
      <c r="F1218" s="145" t="s">
        <v>724</v>
      </c>
      <c r="H1218" s="146">
        <v>2.4500000000000002</v>
      </c>
      <c r="I1218" s="147"/>
      <c r="L1218" s="142"/>
      <c r="M1218" s="148"/>
      <c r="T1218" s="149"/>
      <c r="AT1218" s="144" t="s">
        <v>146</v>
      </c>
      <c r="AU1218" s="144" t="s">
        <v>92</v>
      </c>
      <c r="AV1218" s="11" t="s">
        <v>92</v>
      </c>
      <c r="AW1218" s="11" t="s">
        <v>38</v>
      </c>
      <c r="AX1218" s="11" t="s">
        <v>82</v>
      </c>
      <c r="AY1218" s="144" t="s">
        <v>140</v>
      </c>
    </row>
    <row r="1219" spans="2:65" s="11" customFormat="1">
      <c r="B1219" s="142"/>
      <c r="D1219" s="143" t="s">
        <v>146</v>
      </c>
      <c r="E1219" s="144" t="s">
        <v>1</v>
      </c>
      <c r="F1219" s="145" t="s">
        <v>725</v>
      </c>
      <c r="H1219" s="146">
        <v>3.89</v>
      </c>
      <c r="I1219" s="147"/>
      <c r="L1219" s="142"/>
      <c r="M1219" s="148"/>
      <c r="T1219" s="149"/>
      <c r="AT1219" s="144" t="s">
        <v>146</v>
      </c>
      <c r="AU1219" s="144" t="s">
        <v>92</v>
      </c>
      <c r="AV1219" s="11" t="s">
        <v>92</v>
      </c>
      <c r="AW1219" s="11" t="s">
        <v>38</v>
      </c>
      <c r="AX1219" s="11" t="s">
        <v>82</v>
      </c>
      <c r="AY1219" s="144" t="s">
        <v>140</v>
      </c>
    </row>
    <row r="1220" spans="2:65" s="11" customFormat="1">
      <c r="B1220" s="142"/>
      <c r="D1220" s="143" t="s">
        <v>146</v>
      </c>
      <c r="E1220" s="144" t="s">
        <v>1</v>
      </c>
      <c r="F1220" s="145" t="s">
        <v>726</v>
      </c>
      <c r="H1220" s="146">
        <v>7.22</v>
      </c>
      <c r="I1220" s="147"/>
      <c r="L1220" s="142"/>
      <c r="M1220" s="148"/>
      <c r="T1220" s="149"/>
      <c r="AT1220" s="144" t="s">
        <v>146</v>
      </c>
      <c r="AU1220" s="144" t="s">
        <v>92</v>
      </c>
      <c r="AV1220" s="11" t="s">
        <v>92</v>
      </c>
      <c r="AW1220" s="11" t="s">
        <v>38</v>
      </c>
      <c r="AX1220" s="11" t="s">
        <v>82</v>
      </c>
      <c r="AY1220" s="144" t="s">
        <v>140</v>
      </c>
    </row>
    <row r="1221" spans="2:65" s="11" customFormat="1">
      <c r="B1221" s="142"/>
      <c r="D1221" s="143" t="s">
        <v>146</v>
      </c>
      <c r="E1221" s="144" t="s">
        <v>1</v>
      </c>
      <c r="F1221" s="145" t="s">
        <v>727</v>
      </c>
      <c r="H1221" s="146">
        <v>12.71</v>
      </c>
      <c r="I1221" s="147"/>
      <c r="L1221" s="142"/>
      <c r="M1221" s="148"/>
      <c r="T1221" s="149"/>
      <c r="AT1221" s="144" t="s">
        <v>146</v>
      </c>
      <c r="AU1221" s="144" t="s">
        <v>92</v>
      </c>
      <c r="AV1221" s="11" t="s">
        <v>92</v>
      </c>
      <c r="AW1221" s="11" t="s">
        <v>38</v>
      </c>
      <c r="AX1221" s="11" t="s">
        <v>82</v>
      </c>
      <c r="AY1221" s="144" t="s">
        <v>140</v>
      </c>
    </row>
    <row r="1222" spans="2:65" s="11" customFormat="1">
      <c r="B1222" s="142"/>
      <c r="D1222" s="143" t="s">
        <v>146</v>
      </c>
      <c r="E1222" s="144" t="s">
        <v>1</v>
      </c>
      <c r="F1222" s="145" t="s">
        <v>728</v>
      </c>
      <c r="H1222" s="146">
        <v>47.17</v>
      </c>
      <c r="I1222" s="147"/>
      <c r="L1222" s="142"/>
      <c r="M1222" s="148"/>
      <c r="T1222" s="149"/>
      <c r="AT1222" s="144" t="s">
        <v>146</v>
      </c>
      <c r="AU1222" s="144" t="s">
        <v>92</v>
      </c>
      <c r="AV1222" s="11" t="s">
        <v>92</v>
      </c>
      <c r="AW1222" s="11" t="s">
        <v>38</v>
      </c>
      <c r="AX1222" s="11" t="s">
        <v>82</v>
      </c>
      <c r="AY1222" s="144" t="s">
        <v>140</v>
      </c>
    </row>
    <row r="1223" spans="2:65" s="11" customFormat="1">
      <c r="B1223" s="142"/>
      <c r="D1223" s="143" t="s">
        <v>146</v>
      </c>
      <c r="E1223" s="144" t="s">
        <v>1</v>
      </c>
      <c r="F1223" s="145" t="s">
        <v>729</v>
      </c>
      <c r="H1223" s="146">
        <v>21.94</v>
      </c>
      <c r="I1223" s="147"/>
      <c r="L1223" s="142"/>
      <c r="M1223" s="148"/>
      <c r="T1223" s="149"/>
      <c r="AT1223" s="144" t="s">
        <v>146</v>
      </c>
      <c r="AU1223" s="144" t="s">
        <v>92</v>
      </c>
      <c r="AV1223" s="11" t="s">
        <v>92</v>
      </c>
      <c r="AW1223" s="11" t="s">
        <v>38</v>
      </c>
      <c r="AX1223" s="11" t="s">
        <v>82</v>
      </c>
      <c r="AY1223" s="144" t="s">
        <v>140</v>
      </c>
    </row>
    <row r="1224" spans="2:65" s="11" customFormat="1">
      <c r="B1224" s="142"/>
      <c r="D1224" s="143" t="s">
        <v>146</v>
      </c>
      <c r="E1224" s="144" t="s">
        <v>1</v>
      </c>
      <c r="F1224" s="145" t="s">
        <v>730</v>
      </c>
      <c r="H1224" s="146">
        <v>47.09</v>
      </c>
      <c r="I1224" s="147"/>
      <c r="L1224" s="142"/>
      <c r="M1224" s="148"/>
      <c r="T1224" s="149"/>
      <c r="AT1224" s="144" t="s">
        <v>146</v>
      </c>
      <c r="AU1224" s="144" t="s">
        <v>92</v>
      </c>
      <c r="AV1224" s="11" t="s">
        <v>92</v>
      </c>
      <c r="AW1224" s="11" t="s">
        <v>38</v>
      </c>
      <c r="AX1224" s="11" t="s">
        <v>82</v>
      </c>
      <c r="AY1224" s="144" t="s">
        <v>140</v>
      </c>
    </row>
    <row r="1225" spans="2:65" s="11" customFormat="1">
      <c r="B1225" s="142"/>
      <c r="D1225" s="143" t="s">
        <v>146</v>
      </c>
      <c r="E1225" s="144" t="s">
        <v>1</v>
      </c>
      <c r="F1225" s="145" t="s">
        <v>731</v>
      </c>
      <c r="H1225" s="146">
        <v>1.36</v>
      </c>
      <c r="I1225" s="147"/>
      <c r="L1225" s="142"/>
      <c r="M1225" s="148"/>
      <c r="T1225" s="149"/>
      <c r="AT1225" s="144" t="s">
        <v>146</v>
      </c>
      <c r="AU1225" s="144" t="s">
        <v>92</v>
      </c>
      <c r="AV1225" s="11" t="s">
        <v>92</v>
      </c>
      <c r="AW1225" s="11" t="s">
        <v>38</v>
      </c>
      <c r="AX1225" s="11" t="s">
        <v>82</v>
      </c>
      <c r="AY1225" s="144" t="s">
        <v>140</v>
      </c>
    </row>
    <row r="1226" spans="2:65" s="11" customFormat="1">
      <c r="B1226" s="142"/>
      <c r="D1226" s="143" t="s">
        <v>146</v>
      </c>
      <c r="E1226" s="144" t="s">
        <v>1</v>
      </c>
      <c r="F1226" s="145" t="s">
        <v>732</v>
      </c>
      <c r="H1226" s="146">
        <v>4.5</v>
      </c>
      <c r="I1226" s="147"/>
      <c r="L1226" s="142"/>
      <c r="M1226" s="148"/>
      <c r="T1226" s="149"/>
      <c r="AT1226" s="144" t="s">
        <v>146</v>
      </c>
      <c r="AU1226" s="144" t="s">
        <v>92</v>
      </c>
      <c r="AV1226" s="11" t="s">
        <v>92</v>
      </c>
      <c r="AW1226" s="11" t="s">
        <v>38</v>
      </c>
      <c r="AX1226" s="11" t="s">
        <v>82</v>
      </c>
      <c r="AY1226" s="144" t="s">
        <v>140</v>
      </c>
    </row>
    <row r="1227" spans="2:65" s="11" customFormat="1">
      <c r="B1227" s="142"/>
      <c r="D1227" s="143" t="s">
        <v>146</v>
      </c>
      <c r="E1227" s="144" t="s">
        <v>1</v>
      </c>
      <c r="F1227" s="145" t="s">
        <v>733</v>
      </c>
      <c r="H1227" s="146">
        <v>10.97</v>
      </c>
      <c r="I1227" s="147"/>
      <c r="L1227" s="142"/>
      <c r="M1227" s="148"/>
      <c r="T1227" s="149"/>
      <c r="AT1227" s="144" t="s">
        <v>146</v>
      </c>
      <c r="AU1227" s="144" t="s">
        <v>92</v>
      </c>
      <c r="AV1227" s="11" t="s">
        <v>92</v>
      </c>
      <c r="AW1227" s="11" t="s">
        <v>38</v>
      </c>
      <c r="AX1227" s="11" t="s">
        <v>82</v>
      </c>
      <c r="AY1227" s="144" t="s">
        <v>140</v>
      </c>
    </row>
    <row r="1228" spans="2:65" s="11" customFormat="1">
      <c r="B1228" s="142"/>
      <c r="D1228" s="143" t="s">
        <v>146</v>
      </c>
      <c r="E1228" s="144" t="s">
        <v>1</v>
      </c>
      <c r="F1228" s="145" t="s">
        <v>734</v>
      </c>
      <c r="H1228" s="146">
        <v>49.76</v>
      </c>
      <c r="I1228" s="147"/>
      <c r="L1228" s="142"/>
      <c r="M1228" s="148"/>
      <c r="T1228" s="149"/>
      <c r="AT1228" s="144" t="s">
        <v>146</v>
      </c>
      <c r="AU1228" s="144" t="s">
        <v>92</v>
      </c>
      <c r="AV1228" s="11" t="s">
        <v>92</v>
      </c>
      <c r="AW1228" s="11" t="s">
        <v>38</v>
      </c>
      <c r="AX1228" s="11" t="s">
        <v>82</v>
      </c>
      <c r="AY1228" s="144" t="s">
        <v>140</v>
      </c>
    </row>
    <row r="1229" spans="2:65" s="11" customFormat="1">
      <c r="B1229" s="142"/>
      <c r="D1229" s="143" t="s">
        <v>146</v>
      </c>
      <c r="E1229" s="144" t="s">
        <v>1</v>
      </c>
      <c r="F1229" s="145" t="s">
        <v>735</v>
      </c>
      <c r="H1229" s="146">
        <v>43.65</v>
      </c>
      <c r="I1229" s="147"/>
      <c r="L1229" s="142"/>
      <c r="M1229" s="148"/>
      <c r="T1229" s="149"/>
      <c r="AT1229" s="144" t="s">
        <v>146</v>
      </c>
      <c r="AU1229" s="144" t="s">
        <v>92</v>
      </c>
      <c r="AV1229" s="11" t="s">
        <v>92</v>
      </c>
      <c r="AW1229" s="11" t="s">
        <v>38</v>
      </c>
      <c r="AX1229" s="11" t="s">
        <v>82</v>
      </c>
      <c r="AY1229" s="144" t="s">
        <v>140</v>
      </c>
    </row>
    <row r="1230" spans="2:65" s="13" customFormat="1">
      <c r="B1230" s="160"/>
      <c r="D1230" s="143" t="s">
        <v>146</v>
      </c>
      <c r="E1230" s="161" t="s">
        <v>1</v>
      </c>
      <c r="F1230" s="162" t="s">
        <v>286</v>
      </c>
      <c r="H1230" s="163">
        <v>688.97</v>
      </c>
      <c r="I1230" s="164"/>
      <c r="L1230" s="160"/>
      <c r="M1230" s="165"/>
      <c r="T1230" s="166"/>
      <c r="AT1230" s="161" t="s">
        <v>146</v>
      </c>
      <c r="AU1230" s="161" t="s">
        <v>92</v>
      </c>
      <c r="AV1230" s="13" t="s">
        <v>151</v>
      </c>
      <c r="AW1230" s="13" t="s">
        <v>38</v>
      </c>
      <c r="AX1230" s="13" t="s">
        <v>82</v>
      </c>
      <c r="AY1230" s="161" t="s">
        <v>140</v>
      </c>
    </row>
    <row r="1231" spans="2:65" s="14" customFormat="1">
      <c r="B1231" s="167"/>
      <c r="D1231" s="143" t="s">
        <v>146</v>
      </c>
      <c r="E1231" s="168" t="s">
        <v>1</v>
      </c>
      <c r="F1231" s="169" t="s">
        <v>287</v>
      </c>
      <c r="H1231" s="170">
        <v>1199.1699999999996</v>
      </c>
      <c r="I1231" s="171"/>
      <c r="L1231" s="167"/>
      <c r="M1231" s="172"/>
      <c r="T1231" s="173"/>
      <c r="AT1231" s="168" t="s">
        <v>146</v>
      </c>
      <c r="AU1231" s="168" t="s">
        <v>92</v>
      </c>
      <c r="AV1231" s="14" t="s">
        <v>145</v>
      </c>
      <c r="AW1231" s="14" t="s">
        <v>38</v>
      </c>
      <c r="AX1231" s="14" t="s">
        <v>90</v>
      </c>
      <c r="AY1231" s="168" t="s">
        <v>140</v>
      </c>
    </row>
    <row r="1232" spans="2:65" s="1" customFormat="1" ht="33" customHeight="1">
      <c r="B1232" s="33"/>
      <c r="C1232" s="128" t="s">
        <v>397</v>
      </c>
      <c r="D1232" s="128" t="s">
        <v>141</v>
      </c>
      <c r="E1232" s="129" t="s">
        <v>1348</v>
      </c>
      <c r="F1232" s="130" t="s">
        <v>1349</v>
      </c>
      <c r="G1232" s="131" t="s">
        <v>144</v>
      </c>
      <c r="H1232" s="132">
        <v>2103.3310000000001</v>
      </c>
      <c r="I1232" s="133"/>
      <c r="J1232" s="134">
        <f>ROUND(I1232*H1232,2)</f>
        <v>0</v>
      </c>
      <c r="K1232" s="135"/>
      <c r="L1232" s="33"/>
      <c r="M1232" s="136" t="s">
        <v>1</v>
      </c>
      <c r="N1232" s="137" t="s">
        <v>47</v>
      </c>
      <c r="P1232" s="138">
        <f>O1232*H1232</f>
        <v>0</v>
      </c>
      <c r="Q1232" s="138">
        <v>0</v>
      </c>
      <c r="R1232" s="138">
        <f>Q1232*H1232</f>
        <v>0</v>
      </c>
      <c r="S1232" s="138">
        <v>0.02</v>
      </c>
      <c r="T1232" s="139">
        <f>S1232*H1232</f>
        <v>42.06662</v>
      </c>
      <c r="AR1232" s="140" t="s">
        <v>145</v>
      </c>
      <c r="AT1232" s="140" t="s">
        <v>141</v>
      </c>
      <c r="AU1232" s="140" t="s">
        <v>92</v>
      </c>
      <c r="AY1232" s="17" t="s">
        <v>140</v>
      </c>
      <c r="BE1232" s="141">
        <f>IF(N1232="základní",J1232,0)</f>
        <v>0</v>
      </c>
      <c r="BF1232" s="141">
        <f>IF(N1232="snížená",J1232,0)</f>
        <v>0</v>
      </c>
      <c r="BG1232" s="141">
        <f>IF(N1232="zákl. přenesená",J1232,0)</f>
        <v>0</v>
      </c>
      <c r="BH1232" s="141">
        <f>IF(N1232="sníž. přenesená",J1232,0)</f>
        <v>0</v>
      </c>
      <c r="BI1232" s="141">
        <f>IF(N1232="nulová",J1232,0)</f>
        <v>0</v>
      </c>
      <c r="BJ1232" s="17" t="s">
        <v>90</v>
      </c>
      <c r="BK1232" s="141">
        <f>ROUND(I1232*H1232,2)</f>
        <v>0</v>
      </c>
      <c r="BL1232" s="17" t="s">
        <v>145</v>
      </c>
      <c r="BM1232" s="140" t="s">
        <v>1350</v>
      </c>
    </row>
    <row r="1233" spans="2:51" s="11" customFormat="1">
      <c r="B1233" s="142"/>
      <c r="D1233" s="143" t="s">
        <v>146</v>
      </c>
      <c r="E1233" s="144" t="s">
        <v>1</v>
      </c>
      <c r="F1233" s="145" t="s">
        <v>766</v>
      </c>
      <c r="H1233" s="146">
        <v>67.337999999999994</v>
      </c>
      <c r="I1233" s="147"/>
      <c r="L1233" s="142"/>
      <c r="M1233" s="148"/>
      <c r="T1233" s="149"/>
      <c r="AT1233" s="144" t="s">
        <v>146</v>
      </c>
      <c r="AU1233" s="144" t="s">
        <v>92</v>
      </c>
      <c r="AV1233" s="11" t="s">
        <v>92</v>
      </c>
      <c r="AW1233" s="11" t="s">
        <v>38</v>
      </c>
      <c r="AX1233" s="11" t="s">
        <v>82</v>
      </c>
      <c r="AY1233" s="144" t="s">
        <v>140</v>
      </c>
    </row>
    <row r="1234" spans="2:51" s="13" customFormat="1">
      <c r="B1234" s="160"/>
      <c r="D1234" s="143" t="s">
        <v>146</v>
      </c>
      <c r="E1234" s="161" t="s">
        <v>1</v>
      </c>
      <c r="F1234" s="162" t="s">
        <v>286</v>
      </c>
      <c r="H1234" s="163">
        <v>67.337999999999994</v>
      </c>
      <c r="I1234" s="164"/>
      <c r="L1234" s="160"/>
      <c r="M1234" s="165"/>
      <c r="T1234" s="166"/>
      <c r="AT1234" s="161" t="s">
        <v>146</v>
      </c>
      <c r="AU1234" s="161" t="s">
        <v>92</v>
      </c>
      <c r="AV1234" s="13" t="s">
        <v>151</v>
      </c>
      <c r="AW1234" s="13" t="s">
        <v>38</v>
      </c>
      <c r="AX1234" s="13" t="s">
        <v>82</v>
      </c>
      <c r="AY1234" s="161" t="s">
        <v>140</v>
      </c>
    </row>
    <row r="1235" spans="2:51" s="12" customFormat="1">
      <c r="B1235" s="153"/>
      <c r="D1235" s="143" t="s">
        <v>146</v>
      </c>
      <c r="E1235" s="154" t="s">
        <v>1</v>
      </c>
      <c r="F1235" s="155" t="s">
        <v>711</v>
      </c>
      <c r="H1235" s="154" t="s">
        <v>1</v>
      </c>
      <c r="I1235" s="156"/>
      <c r="L1235" s="153"/>
      <c r="M1235" s="157"/>
      <c r="T1235" s="158"/>
      <c r="AT1235" s="154" t="s">
        <v>146</v>
      </c>
      <c r="AU1235" s="154" t="s">
        <v>92</v>
      </c>
      <c r="AV1235" s="12" t="s">
        <v>90</v>
      </c>
      <c r="AW1235" s="12" t="s">
        <v>38</v>
      </c>
      <c r="AX1235" s="12" t="s">
        <v>82</v>
      </c>
      <c r="AY1235" s="154" t="s">
        <v>140</v>
      </c>
    </row>
    <row r="1236" spans="2:51" s="11" customFormat="1">
      <c r="B1236" s="142"/>
      <c r="D1236" s="143" t="s">
        <v>146</v>
      </c>
      <c r="E1236" s="144" t="s">
        <v>1</v>
      </c>
      <c r="F1236" s="145" t="s">
        <v>782</v>
      </c>
      <c r="H1236" s="146">
        <v>70.266000000000005</v>
      </c>
      <c r="I1236" s="147"/>
      <c r="L1236" s="142"/>
      <c r="M1236" s="148"/>
      <c r="T1236" s="149"/>
      <c r="AT1236" s="144" t="s">
        <v>146</v>
      </c>
      <c r="AU1236" s="144" t="s">
        <v>92</v>
      </c>
      <c r="AV1236" s="11" t="s">
        <v>92</v>
      </c>
      <c r="AW1236" s="11" t="s">
        <v>38</v>
      </c>
      <c r="AX1236" s="11" t="s">
        <v>82</v>
      </c>
      <c r="AY1236" s="144" t="s">
        <v>140</v>
      </c>
    </row>
    <row r="1237" spans="2:51" s="11" customFormat="1">
      <c r="B1237" s="142"/>
      <c r="D1237" s="143" t="s">
        <v>146</v>
      </c>
      <c r="E1237" s="144" t="s">
        <v>1</v>
      </c>
      <c r="F1237" s="145" t="s">
        <v>783</v>
      </c>
      <c r="H1237" s="146">
        <v>105.86</v>
      </c>
      <c r="I1237" s="147"/>
      <c r="L1237" s="142"/>
      <c r="M1237" s="148"/>
      <c r="T1237" s="149"/>
      <c r="AT1237" s="144" t="s">
        <v>146</v>
      </c>
      <c r="AU1237" s="144" t="s">
        <v>92</v>
      </c>
      <c r="AV1237" s="11" t="s">
        <v>92</v>
      </c>
      <c r="AW1237" s="11" t="s">
        <v>38</v>
      </c>
      <c r="AX1237" s="11" t="s">
        <v>82</v>
      </c>
      <c r="AY1237" s="144" t="s">
        <v>140</v>
      </c>
    </row>
    <row r="1238" spans="2:51" s="11" customFormat="1">
      <c r="B1238" s="142"/>
      <c r="D1238" s="143" t="s">
        <v>146</v>
      </c>
      <c r="E1238" s="144" t="s">
        <v>1</v>
      </c>
      <c r="F1238" s="145" t="s">
        <v>784</v>
      </c>
      <c r="H1238" s="146">
        <v>56.122999999999998</v>
      </c>
      <c r="I1238" s="147"/>
      <c r="L1238" s="142"/>
      <c r="M1238" s="148"/>
      <c r="T1238" s="149"/>
      <c r="AT1238" s="144" t="s">
        <v>146</v>
      </c>
      <c r="AU1238" s="144" t="s">
        <v>92</v>
      </c>
      <c r="AV1238" s="11" t="s">
        <v>92</v>
      </c>
      <c r="AW1238" s="11" t="s">
        <v>38</v>
      </c>
      <c r="AX1238" s="11" t="s">
        <v>82</v>
      </c>
      <c r="AY1238" s="144" t="s">
        <v>140</v>
      </c>
    </row>
    <row r="1239" spans="2:51" s="11" customFormat="1">
      <c r="B1239" s="142"/>
      <c r="D1239" s="143" t="s">
        <v>146</v>
      </c>
      <c r="E1239" s="144" t="s">
        <v>1</v>
      </c>
      <c r="F1239" s="145" t="s">
        <v>785</v>
      </c>
      <c r="H1239" s="146">
        <v>50.567999999999998</v>
      </c>
      <c r="I1239" s="147"/>
      <c r="L1239" s="142"/>
      <c r="M1239" s="148"/>
      <c r="T1239" s="149"/>
      <c r="AT1239" s="144" t="s">
        <v>146</v>
      </c>
      <c r="AU1239" s="144" t="s">
        <v>92</v>
      </c>
      <c r="AV1239" s="11" t="s">
        <v>92</v>
      </c>
      <c r="AW1239" s="11" t="s">
        <v>38</v>
      </c>
      <c r="AX1239" s="11" t="s">
        <v>82</v>
      </c>
      <c r="AY1239" s="144" t="s">
        <v>140</v>
      </c>
    </row>
    <row r="1240" spans="2:51" s="11" customFormat="1">
      <c r="B1240" s="142"/>
      <c r="D1240" s="143" t="s">
        <v>146</v>
      </c>
      <c r="E1240" s="144" t="s">
        <v>1</v>
      </c>
      <c r="F1240" s="145" t="s">
        <v>786</v>
      </c>
      <c r="H1240" s="146">
        <v>62.65</v>
      </c>
      <c r="I1240" s="147"/>
      <c r="L1240" s="142"/>
      <c r="M1240" s="148"/>
      <c r="T1240" s="149"/>
      <c r="AT1240" s="144" t="s">
        <v>146</v>
      </c>
      <c r="AU1240" s="144" t="s">
        <v>92</v>
      </c>
      <c r="AV1240" s="11" t="s">
        <v>92</v>
      </c>
      <c r="AW1240" s="11" t="s">
        <v>38</v>
      </c>
      <c r="AX1240" s="11" t="s">
        <v>82</v>
      </c>
      <c r="AY1240" s="144" t="s">
        <v>140</v>
      </c>
    </row>
    <row r="1241" spans="2:51" s="11" customFormat="1">
      <c r="B1241" s="142"/>
      <c r="D1241" s="143" t="s">
        <v>146</v>
      </c>
      <c r="E1241" s="144" t="s">
        <v>1</v>
      </c>
      <c r="F1241" s="145" t="s">
        <v>787</v>
      </c>
      <c r="H1241" s="146">
        <v>196.39</v>
      </c>
      <c r="I1241" s="147"/>
      <c r="L1241" s="142"/>
      <c r="M1241" s="148"/>
      <c r="T1241" s="149"/>
      <c r="AT1241" s="144" t="s">
        <v>146</v>
      </c>
      <c r="AU1241" s="144" t="s">
        <v>92</v>
      </c>
      <c r="AV1241" s="11" t="s">
        <v>92</v>
      </c>
      <c r="AW1241" s="11" t="s">
        <v>38</v>
      </c>
      <c r="AX1241" s="11" t="s">
        <v>82</v>
      </c>
      <c r="AY1241" s="144" t="s">
        <v>140</v>
      </c>
    </row>
    <row r="1242" spans="2:51" s="11" customFormat="1">
      <c r="B1242" s="142"/>
      <c r="D1242" s="143" t="s">
        <v>146</v>
      </c>
      <c r="E1242" s="144" t="s">
        <v>1</v>
      </c>
      <c r="F1242" s="145" t="s">
        <v>788</v>
      </c>
      <c r="H1242" s="146">
        <v>93.15</v>
      </c>
      <c r="I1242" s="147"/>
      <c r="L1242" s="142"/>
      <c r="M1242" s="148"/>
      <c r="T1242" s="149"/>
      <c r="AT1242" s="144" t="s">
        <v>146</v>
      </c>
      <c r="AU1242" s="144" t="s">
        <v>92</v>
      </c>
      <c r="AV1242" s="11" t="s">
        <v>92</v>
      </c>
      <c r="AW1242" s="11" t="s">
        <v>38</v>
      </c>
      <c r="AX1242" s="11" t="s">
        <v>82</v>
      </c>
      <c r="AY1242" s="144" t="s">
        <v>140</v>
      </c>
    </row>
    <row r="1243" spans="2:51" s="11" customFormat="1">
      <c r="B1243" s="142"/>
      <c r="D1243" s="143" t="s">
        <v>146</v>
      </c>
      <c r="E1243" s="144" t="s">
        <v>1</v>
      </c>
      <c r="F1243" s="145" t="s">
        <v>789</v>
      </c>
      <c r="H1243" s="146">
        <v>47.31</v>
      </c>
      <c r="I1243" s="147"/>
      <c r="L1243" s="142"/>
      <c r="M1243" s="148"/>
      <c r="T1243" s="149"/>
      <c r="AT1243" s="144" t="s">
        <v>146</v>
      </c>
      <c r="AU1243" s="144" t="s">
        <v>92</v>
      </c>
      <c r="AV1243" s="11" t="s">
        <v>92</v>
      </c>
      <c r="AW1243" s="11" t="s">
        <v>38</v>
      </c>
      <c r="AX1243" s="11" t="s">
        <v>82</v>
      </c>
      <c r="AY1243" s="144" t="s">
        <v>140</v>
      </c>
    </row>
    <row r="1244" spans="2:51" s="11" customFormat="1">
      <c r="B1244" s="142"/>
      <c r="D1244" s="143" t="s">
        <v>146</v>
      </c>
      <c r="E1244" s="144" t="s">
        <v>1</v>
      </c>
      <c r="F1244" s="145" t="s">
        <v>790</v>
      </c>
      <c r="H1244" s="146">
        <v>65.325000000000003</v>
      </c>
      <c r="I1244" s="147"/>
      <c r="L1244" s="142"/>
      <c r="M1244" s="148"/>
      <c r="T1244" s="149"/>
      <c r="AT1244" s="144" t="s">
        <v>146</v>
      </c>
      <c r="AU1244" s="144" t="s">
        <v>92</v>
      </c>
      <c r="AV1244" s="11" t="s">
        <v>92</v>
      </c>
      <c r="AW1244" s="11" t="s">
        <v>38</v>
      </c>
      <c r="AX1244" s="11" t="s">
        <v>82</v>
      </c>
      <c r="AY1244" s="144" t="s">
        <v>140</v>
      </c>
    </row>
    <row r="1245" spans="2:51" s="11" customFormat="1">
      <c r="B1245" s="142"/>
      <c r="D1245" s="143" t="s">
        <v>146</v>
      </c>
      <c r="E1245" s="144" t="s">
        <v>1</v>
      </c>
      <c r="F1245" s="145" t="s">
        <v>791</v>
      </c>
      <c r="H1245" s="146">
        <v>240.035</v>
      </c>
      <c r="I1245" s="147"/>
      <c r="L1245" s="142"/>
      <c r="M1245" s="148"/>
      <c r="T1245" s="149"/>
      <c r="AT1245" s="144" t="s">
        <v>146</v>
      </c>
      <c r="AU1245" s="144" t="s">
        <v>92</v>
      </c>
      <c r="AV1245" s="11" t="s">
        <v>92</v>
      </c>
      <c r="AW1245" s="11" t="s">
        <v>38</v>
      </c>
      <c r="AX1245" s="11" t="s">
        <v>82</v>
      </c>
      <c r="AY1245" s="144" t="s">
        <v>140</v>
      </c>
    </row>
    <row r="1246" spans="2:51" s="11" customFormat="1">
      <c r="B1246" s="142"/>
      <c r="D1246" s="143" t="s">
        <v>146</v>
      </c>
      <c r="E1246" s="144" t="s">
        <v>1</v>
      </c>
      <c r="F1246" s="145" t="s">
        <v>792</v>
      </c>
      <c r="H1246" s="146">
        <v>40.880000000000003</v>
      </c>
      <c r="I1246" s="147"/>
      <c r="L1246" s="142"/>
      <c r="M1246" s="148"/>
      <c r="T1246" s="149"/>
      <c r="AT1246" s="144" t="s">
        <v>146</v>
      </c>
      <c r="AU1246" s="144" t="s">
        <v>92</v>
      </c>
      <c r="AV1246" s="11" t="s">
        <v>92</v>
      </c>
      <c r="AW1246" s="11" t="s">
        <v>38</v>
      </c>
      <c r="AX1246" s="11" t="s">
        <v>82</v>
      </c>
      <c r="AY1246" s="144" t="s">
        <v>140</v>
      </c>
    </row>
    <row r="1247" spans="2:51" s="11" customFormat="1">
      <c r="B1247" s="142"/>
      <c r="D1247" s="143" t="s">
        <v>146</v>
      </c>
      <c r="E1247" s="144" t="s">
        <v>1</v>
      </c>
      <c r="F1247" s="145" t="s">
        <v>793</v>
      </c>
      <c r="H1247" s="146">
        <v>29.37</v>
      </c>
      <c r="I1247" s="147"/>
      <c r="L1247" s="142"/>
      <c r="M1247" s="148"/>
      <c r="T1247" s="149"/>
      <c r="AT1247" s="144" t="s">
        <v>146</v>
      </c>
      <c r="AU1247" s="144" t="s">
        <v>92</v>
      </c>
      <c r="AV1247" s="11" t="s">
        <v>92</v>
      </c>
      <c r="AW1247" s="11" t="s">
        <v>38</v>
      </c>
      <c r="AX1247" s="11" t="s">
        <v>82</v>
      </c>
      <c r="AY1247" s="144" t="s">
        <v>140</v>
      </c>
    </row>
    <row r="1248" spans="2:51" s="11" customFormat="1">
      <c r="B1248" s="142"/>
      <c r="D1248" s="143" t="s">
        <v>146</v>
      </c>
      <c r="E1248" s="144" t="s">
        <v>1</v>
      </c>
      <c r="F1248" s="145" t="s">
        <v>794</v>
      </c>
      <c r="H1248" s="146">
        <v>16.77</v>
      </c>
      <c r="I1248" s="147"/>
      <c r="L1248" s="142"/>
      <c r="M1248" s="148"/>
      <c r="T1248" s="149"/>
      <c r="AT1248" s="144" t="s">
        <v>146</v>
      </c>
      <c r="AU1248" s="144" t="s">
        <v>92</v>
      </c>
      <c r="AV1248" s="11" t="s">
        <v>92</v>
      </c>
      <c r="AW1248" s="11" t="s">
        <v>38</v>
      </c>
      <c r="AX1248" s="11" t="s">
        <v>82</v>
      </c>
      <c r="AY1248" s="144" t="s">
        <v>140</v>
      </c>
    </row>
    <row r="1249" spans="2:51" s="11" customFormat="1">
      <c r="B1249" s="142"/>
      <c r="D1249" s="143" t="s">
        <v>146</v>
      </c>
      <c r="E1249" s="144" t="s">
        <v>1</v>
      </c>
      <c r="F1249" s="145" t="s">
        <v>795</v>
      </c>
      <c r="H1249" s="146">
        <v>38.520000000000003</v>
      </c>
      <c r="I1249" s="147"/>
      <c r="L1249" s="142"/>
      <c r="M1249" s="148"/>
      <c r="T1249" s="149"/>
      <c r="AT1249" s="144" t="s">
        <v>146</v>
      </c>
      <c r="AU1249" s="144" t="s">
        <v>92</v>
      </c>
      <c r="AV1249" s="11" t="s">
        <v>92</v>
      </c>
      <c r="AW1249" s="11" t="s">
        <v>38</v>
      </c>
      <c r="AX1249" s="11" t="s">
        <v>82</v>
      </c>
      <c r="AY1249" s="144" t="s">
        <v>140</v>
      </c>
    </row>
    <row r="1250" spans="2:51" s="11" customFormat="1">
      <c r="B1250" s="142"/>
      <c r="D1250" s="143" t="s">
        <v>146</v>
      </c>
      <c r="E1250" s="144" t="s">
        <v>1</v>
      </c>
      <c r="F1250" s="145" t="s">
        <v>796</v>
      </c>
      <c r="H1250" s="146">
        <v>13.035</v>
      </c>
      <c r="I1250" s="147"/>
      <c r="L1250" s="142"/>
      <c r="M1250" s="148"/>
      <c r="T1250" s="149"/>
      <c r="AT1250" s="144" t="s">
        <v>146</v>
      </c>
      <c r="AU1250" s="144" t="s">
        <v>92</v>
      </c>
      <c r="AV1250" s="11" t="s">
        <v>92</v>
      </c>
      <c r="AW1250" s="11" t="s">
        <v>38</v>
      </c>
      <c r="AX1250" s="11" t="s">
        <v>82</v>
      </c>
      <c r="AY1250" s="144" t="s">
        <v>140</v>
      </c>
    </row>
    <row r="1251" spans="2:51" s="11" customFormat="1">
      <c r="B1251" s="142"/>
      <c r="D1251" s="143" t="s">
        <v>146</v>
      </c>
      <c r="E1251" s="144" t="s">
        <v>1</v>
      </c>
      <c r="F1251" s="145" t="s">
        <v>797</v>
      </c>
      <c r="H1251" s="146">
        <v>69.168000000000006</v>
      </c>
      <c r="I1251" s="147"/>
      <c r="L1251" s="142"/>
      <c r="M1251" s="148"/>
      <c r="T1251" s="149"/>
      <c r="AT1251" s="144" t="s">
        <v>146</v>
      </c>
      <c r="AU1251" s="144" t="s">
        <v>92</v>
      </c>
      <c r="AV1251" s="11" t="s">
        <v>92</v>
      </c>
      <c r="AW1251" s="11" t="s">
        <v>38</v>
      </c>
      <c r="AX1251" s="11" t="s">
        <v>82</v>
      </c>
      <c r="AY1251" s="144" t="s">
        <v>140</v>
      </c>
    </row>
    <row r="1252" spans="2:51" s="11" customFormat="1">
      <c r="B1252" s="142"/>
      <c r="D1252" s="143" t="s">
        <v>146</v>
      </c>
      <c r="E1252" s="144" t="s">
        <v>1</v>
      </c>
      <c r="F1252" s="145" t="s">
        <v>798</v>
      </c>
      <c r="H1252" s="146">
        <v>41.61</v>
      </c>
      <c r="I1252" s="147"/>
      <c r="L1252" s="142"/>
      <c r="M1252" s="148"/>
      <c r="T1252" s="149"/>
      <c r="AT1252" s="144" t="s">
        <v>146</v>
      </c>
      <c r="AU1252" s="144" t="s">
        <v>92</v>
      </c>
      <c r="AV1252" s="11" t="s">
        <v>92</v>
      </c>
      <c r="AW1252" s="11" t="s">
        <v>38</v>
      </c>
      <c r="AX1252" s="11" t="s">
        <v>82</v>
      </c>
      <c r="AY1252" s="144" t="s">
        <v>140</v>
      </c>
    </row>
    <row r="1253" spans="2:51" s="11" customFormat="1">
      <c r="B1253" s="142"/>
      <c r="D1253" s="143" t="s">
        <v>146</v>
      </c>
      <c r="E1253" s="144" t="s">
        <v>1</v>
      </c>
      <c r="F1253" s="145" t="s">
        <v>799</v>
      </c>
      <c r="H1253" s="146">
        <v>43.725000000000001</v>
      </c>
      <c r="I1253" s="147"/>
      <c r="L1253" s="142"/>
      <c r="M1253" s="148"/>
      <c r="T1253" s="149"/>
      <c r="AT1253" s="144" t="s">
        <v>146</v>
      </c>
      <c r="AU1253" s="144" t="s">
        <v>92</v>
      </c>
      <c r="AV1253" s="11" t="s">
        <v>92</v>
      </c>
      <c r="AW1253" s="11" t="s">
        <v>38</v>
      </c>
      <c r="AX1253" s="11" t="s">
        <v>82</v>
      </c>
      <c r="AY1253" s="144" t="s">
        <v>140</v>
      </c>
    </row>
    <row r="1254" spans="2:51" s="11" customFormat="1">
      <c r="B1254" s="142"/>
      <c r="D1254" s="143" t="s">
        <v>146</v>
      </c>
      <c r="E1254" s="144" t="s">
        <v>1</v>
      </c>
      <c r="F1254" s="145" t="s">
        <v>800</v>
      </c>
      <c r="H1254" s="146">
        <v>152.46</v>
      </c>
      <c r="I1254" s="147"/>
      <c r="L1254" s="142"/>
      <c r="M1254" s="148"/>
      <c r="T1254" s="149"/>
      <c r="AT1254" s="144" t="s">
        <v>146</v>
      </c>
      <c r="AU1254" s="144" t="s">
        <v>92</v>
      </c>
      <c r="AV1254" s="11" t="s">
        <v>92</v>
      </c>
      <c r="AW1254" s="11" t="s">
        <v>38</v>
      </c>
      <c r="AX1254" s="11" t="s">
        <v>82</v>
      </c>
      <c r="AY1254" s="144" t="s">
        <v>140</v>
      </c>
    </row>
    <row r="1255" spans="2:51" s="11" customFormat="1">
      <c r="B1255" s="142"/>
      <c r="D1255" s="143" t="s">
        <v>146</v>
      </c>
      <c r="E1255" s="144" t="s">
        <v>1</v>
      </c>
      <c r="F1255" s="145" t="s">
        <v>801</v>
      </c>
      <c r="H1255" s="146">
        <v>52.38</v>
      </c>
      <c r="I1255" s="147"/>
      <c r="L1255" s="142"/>
      <c r="M1255" s="148"/>
      <c r="T1255" s="149"/>
      <c r="AT1255" s="144" t="s">
        <v>146</v>
      </c>
      <c r="AU1255" s="144" t="s">
        <v>92</v>
      </c>
      <c r="AV1255" s="11" t="s">
        <v>92</v>
      </c>
      <c r="AW1255" s="11" t="s">
        <v>38</v>
      </c>
      <c r="AX1255" s="11" t="s">
        <v>82</v>
      </c>
      <c r="AY1255" s="144" t="s">
        <v>140</v>
      </c>
    </row>
    <row r="1256" spans="2:51" s="11" customFormat="1">
      <c r="B1256" s="142"/>
      <c r="D1256" s="143" t="s">
        <v>146</v>
      </c>
      <c r="E1256" s="144" t="s">
        <v>1</v>
      </c>
      <c r="F1256" s="145" t="s">
        <v>802</v>
      </c>
      <c r="H1256" s="146">
        <v>69.12</v>
      </c>
      <c r="I1256" s="147"/>
      <c r="L1256" s="142"/>
      <c r="M1256" s="148"/>
      <c r="T1256" s="149"/>
      <c r="AT1256" s="144" t="s">
        <v>146</v>
      </c>
      <c r="AU1256" s="144" t="s">
        <v>92</v>
      </c>
      <c r="AV1256" s="11" t="s">
        <v>92</v>
      </c>
      <c r="AW1256" s="11" t="s">
        <v>38</v>
      </c>
      <c r="AX1256" s="11" t="s">
        <v>82</v>
      </c>
      <c r="AY1256" s="144" t="s">
        <v>140</v>
      </c>
    </row>
    <row r="1257" spans="2:51" s="11" customFormat="1">
      <c r="B1257" s="142"/>
      <c r="D1257" s="143" t="s">
        <v>146</v>
      </c>
      <c r="E1257" s="144" t="s">
        <v>1</v>
      </c>
      <c r="F1257" s="145" t="s">
        <v>803</v>
      </c>
      <c r="H1257" s="146">
        <v>100.08</v>
      </c>
      <c r="I1257" s="147"/>
      <c r="L1257" s="142"/>
      <c r="M1257" s="148"/>
      <c r="T1257" s="149"/>
      <c r="AT1257" s="144" t="s">
        <v>146</v>
      </c>
      <c r="AU1257" s="144" t="s">
        <v>92</v>
      </c>
      <c r="AV1257" s="11" t="s">
        <v>92</v>
      </c>
      <c r="AW1257" s="11" t="s">
        <v>38</v>
      </c>
      <c r="AX1257" s="11" t="s">
        <v>82</v>
      </c>
      <c r="AY1257" s="144" t="s">
        <v>140</v>
      </c>
    </row>
    <row r="1258" spans="2:51" s="11" customFormat="1">
      <c r="B1258" s="142"/>
      <c r="D1258" s="143" t="s">
        <v>146</v>
      </c>
      <c r="E1258" s="144" t="s">
        <v>1</v>
      </c>
      <c r="F1258" s="145" t="s">
        <v>804</v>
      </c>
      <c r="H1258" s="146">
        <v>8</v>
      </c>
      <c r="I1258" s="147"/>
      <c r="L1258" s="142"/>
      <c r="M1258" s="148"/>
      <c r="T1258" s="149"/>
      <c r="AT1258" s="144" t="s">
        <v>146</v>
      </c>
      <c r="AU1258" s="144" t="s">
        <v>92</v>
      </c>
      <c r="AV1258" s="11" t="s">
        <v>92</v>
      </c>
      <c r="AW1258" s="11" t="s">
        <v>38</v>
      </c>
      <c r="AX1258" s="11" t="s">
        <v>82</v>
      </c>
      <c r="AY1258" s="144" t="s">
        <v>140</v>
      </c>
    </row>
    <row r="1259" spans="2:51" s="11" customFormat="1">
      <c r="B1259" s="142"/>
      <c r="D1259" s="143" t="s">
        <v>146</v>
      </c>
      <c r="E1259" s="144" t="s">
        <v>1</v>
      </c>
      <c r="F1259" s="145" t="s">
        <v>805</v>
      </c>
      <c r="H1259" s="146">
        <v>30.96</v>
      </c>
      <c r="I1259" s="147"/>
      <c r="L1259" s="142"/>
      <c r="M1259" s="148"/>
      <c r="T1259" s="149"/>
      <c r="AT1259" s="144" t="s">
        <v>146</v>
      </c>
      <c r="AU1259" s="144" t="s">
        <v>92</v>
      </c>
      <c r="AV1259" s="11" t="s">
        <v>92</v>
      </c>
      <c r="AW1259" s="11" t="s">
        <v>38</v>
      </c>
      <c r="AX1259" s="11" t="s">
        <v>82</v>
      </c>
      <c r="AY1259" s="144" t="s">
        <v>140</v>
      </c>
    </row>
    <row r="1260" spans="2:51" s="11" customFormat="1">
      <c r="B1260" s="142"/>
      <c r="D1260" s="143" t="s">
        <v>146</v>
      </c>
      <c r="E1260" s="144" t="s">
        <v>1</v>
      </c>
      <c r="F1260" s="145" t="s">
        <v>806</v>
      </c>
      <c r="H1260" s="146">
        <v>53.28</v>
      </c>
      <c r="I1260" s="147"/>
      <c r="L1260" s="142"/>
      <c r="M1260" s="148"/>
      <c r="T1260" s="149"/>
      <c r="AT1260" s="144" t="s">
        <v>146</v>
      </c>
      <c r="AU1260" s="144" t="s">
        <v>92</v>
      </c>
      <c r="AV1260" s="11" t="s">
        <v>92</v>
      </c>
      <c r="AW1260" s="11" t="s">
        <v>38</v>
      </c>
      <c r="AX1260" s="11" t="s">
        <v>82</v>
      </c>
      <c r="AY1260" s="144" t="s">
        <v>140</v>
      </c>
    </row>
    <row r="1261" spans="2:51" s="11" customFormat="1">
      <c r="B1261" s="142"/>
      <c r="D1261" s="143" t="s">
        <v>146</v>
      </c>
      <c r="E1261" s="144" t="s">
        <v>1</v>
      </c>
      <c r="F1261" s="145" t="s">
        <v>807</v>
      </c>
      <c r="H1261" s="146">
        <v>105.48</v>
      </c>
      <c r="I1261" s="147"/>
      <c r="L1261" s="142"/>
      <c r="M1261" s="148"/>
      <c r="T1261" s="149"/>
      <c r="AT1261" s="144" t="s">
        <v>146</v>
      </c>
      <c r="AU1261" s="144" t="s">
        <v>92</v>
      </c>
      <c r="AV1261" s="11" t="s">
        <v>92</v>
      </c>
      <c r="AW1261" s="11" t="s">
        <v>38</v>
      </c>
      <c r="AX1261" s="11" t="s">
        <v>82</v>
      </c>
      <c r="AY1261" s="144" t="s">
        <v>140</v>
      </c>
    </row>
    <row r="1262" spans="2:51" s="11" customFormat="1">
      <c r="B1262" s="142"/>
      <c r="D1262" s="143" t="s">
        <v>146</v>
      </c>
      <c r="E1262" s="144" t="s">
        <v>1</v>
      </c>
      <c r="F1262" s="145" t="s">
        <v>808</v>
      </c>
      <c r="H1262" s="146">
        <v>76.587999999999994</v>
      </c>
      <c r="I1262" s="147"/>
      <c r="L1262" s="142"/>
      <c r="M1262" s="148"/>
      <c r="T1262" s="149"/>
      <c r="AT1262" s="144" t="s">
        <v>146</v>
      </c>
      <c r="AU1262" s="144" t="s">
        <v>92</v>
      </c>
      <c r="AV1262" s="11" t="s">
        <v>92</v>
      </c>
      <c r="AW1262" s="11" t="s">
        <v>38</v>
      </c>
      <c r="AX1262" s="11" t="s">
        <v>82</v>
      </c>
      <c r="AY1262" s="144" t="s">
        <v>140</v>
      </c>
    </row>
    <row r="1263" spans="2:51" s="11" customFormat="1">
      <c r="B1263" s="142"/>
      <c r="D1263" s="143" t="s">
        <v>146</v>
      </c>
      <c r="E1263" s="144" t="s">
        <v>1</v>
      </c>
      <c r="F1263" s="145" t="s">
        <v>809</v>
      </c>
      <c r="H1263" s="146">
        <v>44.981999999999999</v>
      </c>
      <c r="I1263" s="147"/>
      <c r="L1263" s="142"/>
      <c r="M1263" s="148"/>
      <c r="T1263" s="149"/>
      <c r="AT1263" s="144" t="s">
        <v>146</v>
      </c>
      <c r="AU1263" s="144" t="s">
        <v>92</v>
      </c>
      <c r="AV1263" s="11" t="s">
        <v>92</v>
      </c>
      <c r="AW1263" s="11" t="s">
        <v>38</v>
      </c>
      <c r="AX1263" s="11" t="s">
        <v>82</v>
      </c>
      <c r="AY1263" s="144" t="s">
        <v>140</v>
      </c>
    </row>
    <row r="1264" spans="2:51" s="11" customFormat="1">
      <c r="B1264" s="142"/>
      <c r="D1264" s="143" t="s">
        <v>146</v>
      </c>
      <c r="E1264" s="144" t="s">
        <v>1</v>
      </c>
      <c r="F1264" s="145" t="s">
        <v>810</v>
      </c>
      <c r="H1264" s="146">
        <v>9.1739999999999995</v>
      </c>
      <c r="I1264" s="147"/>
      <c r="L1264" s="142"/>
      <c r="M1264" s="148"/>
      <c r="T1264" s="149"/>
      <c r="AT1264" s="144" t="s">
        <v>146</v>
      </c>
      <c r="AU1264" s="144" t="s">
        <v>92</v>
      </c>
      <c r="AV1264" s="11" t="s">
        <v>92</v>
      </c>
      <c r="AW1264" s="11" t="s">
        <v>38</v>
      </c>
      <c r="AX1264" s="11" t="s">
        <v>82</v>
      </c>
      <c r="AY1264" s="144" t="s">
        <v>140</v>
      </c>
    </row>
    <row r="1265" spans="2:65" s="11" customFormat="1">
      <c r="B1265" s="142"/>
      <c r="D1265" s="143" t="s">
        <v>146</v>
      </c>
      <c r="E1265" s="144" t="s">
        <v>1</v>
      </c>
      <c r="F1265" s="145" t="s">
        <v>811</v>
      </c>
      <c r="H1265" s="146">
        <v>26.367000000000001</v>
      </c>
      <c r="I1265" s="147"/>
      <c r="L1265" s="142"/>
      <c r="M1265" s="148"/>
      <c r="T1265" s="149"/>
      <c r="AT1265" s="144" t="s">
        <v>146</v>
      </c>
      <c r="AU1265" s="144" t="s">
        <v>92</v>
      </c>
      <c r="AV1265" s="11" t="s">
        <v>92</v>
      </c>
      <c r="AW1265" s="11" t="s">
        <v>38</v>
      </c>
      <c r="AX1265" s="11" t="s">
        <v>82</v>
      </c>
      <c r="AY1265" s="144" t="s">
        <v>140</v>
      </c>
    </row>
    <row r="1266" spans="2:65" s="11" customFormat="1">
      <c r="B1266" s="142"/>
      <c r="D1266" s="143" t="s">
        <v>146</v>
      </c>
      <c r="E1266" s="144" t="s">
        <v>1</v>
      </c>
      <c r="F1266" s="145" t="s">
        <v>812</v>
      </c>
      <c r="H1266" s="146">
        <v>26.367000000000001</v>
      </c>
      <c r="I1266" s="147"/>
      <c r="L1266" s="142"/>
      <c r="M1266" s="148"/>
      <c r="T1266" s="149"/>
      <c r="AT1266" s="144" t="s">
        <v>146</v>
      </c>
      <c r="AU1266" s="144" t="s">
        <v>92</v>
      </c>
      <c r="AV1266" s="11" t="s">
        <v>92</v>
      </c>
      <c r="AW1266" s="11" t="s">
        <v>38</v>
      </c>
      <c r="AX1266" s="11" t="s">
        <v>82</v>
      </c>
      <c r="AY1266" s="144" t="s">
        <v>140</v>
      </c>
    </row>
    <row r="1267" spans="2:65" s="13" customFormat="1">
      <c r="B1267" s="160"/>
      <c r="D1267" s="143" t="s">
        <v>146</v>
      </c>
      <c r="E1267" s="161" t="s">
        <v>1</v>
      </c>
      <c r="F1267" s="162" t="s">
        <v>286</v>
      </c>
      <c r="H1267" s="163">
        <v>2035.9929999999999</v>
      </c>
      <c r="I1267" s="164"/>
      <c r="L1267" s="160"/>
      <c r="M1267" s="165"/>
      <c r="T1267" s="166"/>
      <c r="AT1267" s="161" t="s">
        <v>146</v>
      </c>
      <c r="AU1267" s="161" t="s">
        <v>92</v>
      </c>
      <c r="AV1267" s="13" t="s">
        <v>151</v>
      </c>
      <c r="AW1267" s="13" t="s">
        <v>38</v>
      </c>
      <c r="AX1267" s="13" t="s">
        <v>82</v>
      </c>
      <c r="AY1267" s="161" t="s">
        <v>140</v>
      </c>
    </row>
    <row r="1268" spans="2:65" s="14" customFormat="1">
      <c r="B1268" s="167"/>
      <c r="D1268" s="143" t="s">
        <v>146</v>
      </c>
      <c r="E1268" s="168" t="s">
        <v>1</v>
      </c>
      <c r="F1268" s="169" t="s">
        <v>287</v>
      </c>
      <c r="H1268" s="170">
        <v>2103.3310000000006</v>
      </c>
      <c r="I1268" s="171"/>
      <c r="L1268" s="167"/>
      <c r="M1268" s="172"/>
      <c r="T1268" s="173"/>
      <c r="AT1268" s="168" t="s">
        <v>146</v>
      </c>
      <c r="AU1268" s="168" t="s">
        <v>92</v>
      </c>
      <c r="AV1268" s="14" t="s">
        <v>145</v>
      </c>
      <c r="AW1268" s="14" t="s">
        <v>38</v>
      </c>
      <c r="AX1268" s="14" t="s">
        <v>90</v>
      </c>
      <c r="AY1268" s="168" t="s">
        <v>140</v>
      </c>
    </row>
    <row r="1269" spans="2:65" s="1" customFormat="1" ht="33" customHeight="1">
      <c r="B1269" s="33"/>
      <c r="C1269" s="128" t="s">
        <v>1351</v>
      </c>
      <c r="D1269" s="128" t="s">
        <v>141</v>
      </c>
      <c r="E1269" s="129" t="s">
        <v>1352</v>
      </c>
      <c r="F1269" s="130" t="s">
        <v>1353</v>
      </c>
      <c r="G1269" s="131" t="s">
        <v>144</v>
      </c>
      <c r="H1269" s="132">
        <v>205.66</v>
      </c>
      <c r="I1269" s="133"/>
      <c r="J1269" s="134">
        <f>ROUND(I1269*H1269,2)</f>
        <v>0</v>
      </c>
      <c r="K1269" s="135"/>
      <c r="L1269" s="33"/>
      <c r="M1269" s="136" t="s">
        <v>1</v>
      </c>
      <c r="N1269" s="137" t="s">
        <v>47</v>
      </c>
      <c r="P1269" s="138">
        <f>O1269*H1269</f>
        <v>0</v>
      </c>
      <c r="Q1269" s="138">
        <v>0</v>
      </c>
      <c r="R1269" s="138">
        <f>Q1269*H1269</f>
        <v>0</v>
      </c>
      <c r="S1269" s="138">
        <v>4.5999999999999999E-2</v>
      </c>
      <c r="T1269" s="139">
        <f>S1269*H1269</f>
        <v>9.4603599999999997</v>
      </c>
      <c r="AR1269" s="140" t="s">
        <v>145</v>
      </c>
      <c r="AT1269" s="140" t="s">
        <v>141</v>
      </c>
      <c r="AU1269" s="140" t="s">
        <v>92</v>
      </c>
      <c r="AY1269" s="17" t="s">
        <v>140</v>
      </c>
      <c r="BE1269" s="141">
        <f>IF(N1269="základní",J1269,0)</f>
        <v>0</v>
      </c>
      <c r="BF1269" s="141">
        <f>IF(N1269="snížená",J1269,0)</f>
        <v>0</v>
      </c>
      <c r="BG1269" s="141">
        <f>IF(N1269="zákl. přenesená",J1269,0)</f>
        <v>0</v>
      </c>
      <c r="BH1269" s="141">
        <f>IF(N1269="sníž. přenesená",J1269,0)</f>
        <v>0</v>
      </c>
      <c r="BI1269" s="141">
        <f>IF(N1269="nulová",J1269,0)</f>
        <v>0</v>
      </c>
      <c r="BJ1269" s="17" t="s">
        <v>90</v>
      </c>
      <c r="BK1269" s="141">
        <f>ROUND(I1269*H1269,2)</f>
        <v>0</v>
      </c>
      <c r="BL1269" s="17" t="s">
        <v>145</v>
      </c>
      <c r="BM1269" s="140" t="s">
        <v>1354</v>
      </c>
    </row>
    <row r="1270" spans="2:65" s="12" customFormat="1">
      <c r="B1270" s="153"/>
      <c r="D1270" s="143" t="s">
        <v>146</v>
      </c>
      <c r="E1270" s="154" t="s">
        <v>1</v>
      </c>
      <c r="F1270" s="155" t="s">
        <v>696</v>
      </c>
      <c r="H1270" s="154" t="s">
        <v>1</v>
      </c>
      <c r="I1270" s="156"/>
      <c r="L1270" s="153"/>
      <c r="M1270" s="157"/>
      <c r="T1270" s="158"/>
      <c r="AT1270" s="154" t="s">
        <v>146</v>
      </c>
      <c r="AU1270" s="154" t="s">
        <v>92</v>
      </c>
      <c r="AV1270" s="12" t="s">
        <v>90</v>
      </c>
      <c r="AW1270" s="12" t="s">
        <v>38</v>
      </c>
      <c r="AX1270" s="12" t="s">
        <v>82</v>
      </c>
      <c r="AY1270" s="154" t="s">
        <v>140</v>
      </c>
    </row>
    <row r="1271" spans="2:65" s="11" customFormat="1">
      <c r="B1271" s="142"/>
      <c r="D1271" s="143" t="s">
        <v>146</v>
      </c>
      <c r="E1271" s="144" t="s">
        <v>1</v>
      </c>
      <c r="F1271" s="145" t="s">
        <v>739</v>
      </c>
      <c r="H1271" s="146">
        <v>35.704999999999998</v>
      </c>
      <c r="I1271" s="147"/>
      <c r="L1271" s="142"/>
      <c r="M1271" s="148"/>
      <c r="T1271" s="149"/>
      <c r="AT1271" s="144" t="s">
        <v>146</v>
      </c>
      <c r="AU1271" s="144" t="s">
        <v>92</v>
      </c>
      <c r="AV1271" s="11" t="s">
        <v>92</v>
      </c>
      <c r="AW1271" s="11" t="s">
        <v>38</v>
      </c>
      <c r="AX1271" s="11" t="s">
        <v>82</v>
      </c>
      <c r="AY1271" s="144" t="s">
        <v>140</v>
      </c>
    </row>
    <row r="1272" spans="2:65" s="11" customFormat="1">
      <c r="B1272" s="142"/>
      <c r="D1272" s="143" t="s">
        <v>146</v>
      </c>
      <c r="E1272" s="144" t="s">
        <v>1</v>
      </c>
      <c r="F1272" s="145" t="s">
        <v>740</v>
      </c>
      <c r="H1272" s="146">
        <v>50.69</v>
      </c>
      <c r="I1272" s="147"/>
      <c r="L1272" s="142"/>
      <c r="M1272" s="148"/>
      <c r="T1272" s="149"/>
      <c r="AT1272" s="144" t="s">
        <v>146</v>
      </c>
      <c r="AU1272" s="144" t="s">
        <v>92</v>
      </c>
      <c r="AV1272" s="11" t="s">
        <v>92</v>
      </c>
      <c r="AW1272" s="11" t="s">
        <v>38</v>
      </c>
      <c r="AX1272" s="11" t="s">
        <v>82</v>
      </c>
      <c r="AY1272" s="144" t="s">
        <v>140</v>
      </c>
    </row>
    <row r="1273" spans="2:65" s="11" customFormat="1">
      <c r="B1273" s="142"/>
      <c r="D1273" s="143" t="s">
        <v>146</v>
      </c>
      <c r="E1273" s="144" t="s">
        <v>1</v>
      </c>
      <c r="F1273" s="145" t="s">
        <v>741</v>
      </c>
      <c r="H1273" s="146">
        <v>42</v>
      </c>
      <c r="I1273" s="147"/>
      <c r="L1273" s="142"/>
      <c r="M1273" s="148"/>
      <c r="T1273" s="149"/>
      <c r="AT1273" s="144" t="s">
        <v>146</v>
      </c>
      <c r="AU1273" s="144" t="s">
        <v>92</v>
      </c>
      <c r="AV1273" s="11" t="s">
        <v>92</v>
      </c>
      <c r="AW1273" s="11" t="s">
        <v>38</v>
      </c>
      <c r="AX1273" s="11" t="s">
        <v>82</v>
      </c>
      <c r="AY1273" s="144" t="s">
        <v>140</v>
      </c>
    </row>
    <row r="1274" spans="2:65" s="11" customFormat="1">
      <c r="B1274" s="142"/>
      <c r="D1274" s="143" t="s">
        <v>146</v>
      </c>
      <c r="E1274" s="144" t="s">
        <v>1</v>
      </c>
      <c r="F1274" s="145" t="s">
        <v>742</v>
      </c>
      <c r="H1274" s="146">
        <v>31.184999999999999</v>
      </c>
      <c r="I1274" s="147"/>
      <c r="L1274" s="142"/>
      <c r="M1274" s="148"/>
      <c r="T1274" s="149"/>
      <c r="AT1274" s="144" t="s">
        <v>146</v>
      </c>
      <c r="AU1274" s="144" t="s">
        <v>92</v>
      </c>
      <c r="AV1274" s="11" t="s">
        <v>92</v>
      </c>
      <c r="AW1274" s="11" t="s">
        <v>38</v>
      </c>
      <c r="AX1274" s="11" t="s">
        <v>82</v>
      </c>
      <c r="AY1274" s="144" t="s">
        <v>140</v>
      </c>
    </row>
    <row r="1275" spans="2:65" s="11" customFormat="1">
      <c r="B1275" s="142"/>
      <c r="D1275" s="143" t="s">
        <v>146</v>
      </c>
      <c r="E1275" s="144" t="s">
        <v>1</v>
      </c>
      <c r="F1275" s="145" t="s">
        <v>743</v>
      </c>
      <c r="H1275" s="146">
        <v>24.12</v>
      </c>
      <c r="I1275" s="147"/>
      <c r="L1275" s="142"/>
      <c r="M1275" s="148"/>
      <c r="T1275" s="149"/>
      <c r="AT1275" s="144" t="s">
        <v>146</v>
      </c>
      <c r="AU1275" s="144" t="s">
        <v>92</v>
      </c>
      <c r="AV1275" s="11" t="s">
        <v>92</v>
      </c>
      <c r="AW1275" s="11" t="s">
        <v>38</v>
      </c>
      <c r="AX1275" s="11" t="s">
        <v>82</v>
      </c>
      <c r="AY1275" s="144" t="s">
        <v>140</v>
      </c>
    </row>
    <row r="1276" spans="2:65" s="11" customFormat="1">
      <c r="B1276" s="142"/>
      <c r="D1276" s="143" t="s">
        <v>146</v>
      </c>
      <c r="E1276" s="144" t="s">
        <v>1</v>
      </c>
      <c r="F1276" s="145" t="s">
        <v>744</v>
      </c>
      <c r="H1276" s="146">
        <v>21.96</v>
      </c>
      <c r="I1276" s="147"/>
      <c r="L1276" s="142"/>
      <c r="M1276" s="148"/>
      <c r="T1276" s="149"/>
      <c r="AT1276" s="144" t="s">
        <v>146</v>
      </c>
      <c r="AU1276" s="144" t="s">
        <v>92</v>
      </c>
      <c r="AV1276" s="11" t="s">
        <v>92</v>
      </c>
      <c r="AW1276" s="11" t="s">
        <v>38</v>
      </c>
      <c r="AX1276" s="11" t="s">
        <v>82</v>
      </c>
      <c r="AY1276" s="144" t="s">
        <v>140</v>
      </c>
    </row>
    <row r="1277" spans="2:65" s="14" customFormat="1">
      <c r="B1277" s="167"/>
      <c r="D1277" s="143" t="s">
        <v>146</v>
      </c>
      <c r="E1277" s="168" t="s">
        <v>1</v>
      </c>
      <c r="F1277" s="169" t="s">
        <v>287</v>
      </c>
      <c r="H1277" s="170">
        <v>205.66</v>
      </c>
      <c r="I1277" s="171"/>
      <c r="L1277" s="167"/>
      <c r="M1277" s="172"/>
      <c r="T1277" s="173"/>
      <c r="AT1277" s="168" t="s">
        <v>146</v>
      </c>
      <c r="AU1277" s="168" t="s">
        <v>92</v>
      </c>
      <c r="AV1277" s="14" t="s">
        <v>145</v>
      </c>
      <c r="AW1277" s="14" t="s">
        <v>38</v>
      </c>
      <c r="AX1277" s="14" t="s">
        <v>90</v>
      </c>
      <c r="AY1277" s="168" t="s">
        <v>140</v>
      </c>
    </row>
    <row r="1278" spans="2:65" s="1" customFormat="1" ht="37.9" customHeight="1">
      <c r="B1278" s="33"/>
      <c r="C1278" s="128" t="s">
        <v>399</v>
      </c>
      <c r="D1278" s="128" t="s">
        <v>141</v>
      </c>
      <c r="E1278" s="129" t="s">
        <v>1355</v>
      </c>
      <c r="F1278" s="130" t="s">
        <v>1356</v>
      </c>
      <c r="G1278" s="131" t="s">
        <v>144</v>
      </c>
      <c r="H1278" s="132">
        <v>38.82</v>
      </c>
      <c r="I1278" s="133"/>
      <c r="J1278" s="134">
        <f>ROUND(I1278*H1278,2)</f>
        <v>0</v>
      </c>
      <c r="K1278" s="135"/>
      <c r="L1278" s="33"/>
      <c r="M1278" s="136" t="s">
        <v>1</v>
      </c>
      <c r="N1278" s="137" t="s">
        <v>47</v>
      </c>
      <c r="P1278" s="138">
        <f>O1278*H1278</f>
        <v>0</v>
      </c>
      <c r="Q1278" s="138">
        <v>0</v>
      </c>
      <c r="R1278" s="138">
        <f>Q1278*H1278</f>
        <v>0</v>
      </c>
      <c r="S1278" s="138">
        <v>2.9000000000000001E-2</v>
      </c>
      <c r="T1278" s="139">
        <f>S1278*H1278</f>
        <v>1.12578</v>
      </c>
      <c r="AR1278" s="140" t="s">
        <v>145</v>
      </c>
      <c r="AT1278" s="140" t="s">
        <v>141</v>
      </c>
      <c r="AU1278" s="140" t="s">
        <v>92</v>
      </c>
      <c r="AY1278" s="17" t="s">
        <v>140</v>
      </c>
      <c r="BE1278" s="141">
        <f>IF(N1278="základní",J1278,0)</f>
        <v>0</v>
      </c>
      <c r="BF1278" s="141">
        <f>IF(N1278="snížená",J1278,0)</f>
        <v>0</v>
      </c>
      <c r="BG1278" s="141">
        <f>IF(N1278="zákl. přenesená",J1278,0)</f>
        <v>0</v>
      </c>
      <c r="BH1278" s="141">
        <f>IF(N1278="sníž. přenesená",J1278,0)</f>
        <v>0</v>
      </c>
      <c r="BI1278" s="141">
        <f>IF(N1278="nulová",J1278,0)</f>
        <v>0</v>
      </c>
      <c r="BJ1278" s="17" t="s">
        <v>90</v>
      </c>
      <c r="BK1278" s="141">
        <f>ROUND(I1278*H1278,2)</f>
        <v>0</v>
      </c>
      <c r="BL1278" s="17" t="s">
        <v>145</v>
      </c>
      <c r="BM1278" s="140" t="s">
        <v>1357</v>
      </c>
    </row>
    <row r="1279" spans="2:65" s="12" customFormat="1">
      <c r="B1279" s="153"/>
      <c r="D1279" s="143" t="s">
        <v>146</v>
      </c>
      <c r="E1279" s="154" t="s">
        <v>1</v>
      </c>
      <c r="F1279" s="155" t="s">
        <v>924</v>
      </c>
      <c r="H1279" s="154" t="s">
        <v>1</v>
      </c>
      <c r="I1279" s="156"/>
      <c r="L1279" s="153"/>
      <c r="M1279" s="157"/>
      <c r="T1279" s="158"/>
      <c r="AT1279" s="154" t="s">
        <v>146</v>
      </c>
      <c r="AU1279" s="154" t="s">
        <v>92</v>
      </c>
      <c r="AV1279" s="12" t="s">
        <v>90</v>
      </c>
      <c r="AW1279" s="12" t="s">
        <v>38</v>
      </c>
      <c r="AX1279" s="12" t="s">
        <v>82</v>
      </c>
      <c r="AY1279" s="154" t="s">
        <v>140</v>
      </c>
    </row>
    <row r="1280" spans="2:65" s="11" customFormat="1">
      <c r="B1280" s="142"/>
      <c r="D1280" s="143" t="s">
        <v>146</v>
      </c>
      <c r="E1280" s="144" t="s">
        <v>1</v>
      </c>
      <c r="F1280" s="145" t="s">
        <v>925</v>
      </c>
      <c r="H1280" s="146">
        <v>38.82</v>
      </c>
      <c r="I1280" s="147"/>
      <c r="L1280" s="142"/>
      <c r="M1280" s="148"/>
      <c r="T1280" s="149"/>
      <c r="AT1280" s="144" t="s">
        <v>146</v>
      </c>
      <c r="AU1280" s="144" t="s">
        <v>92</v>
      </c>
      <c r="AV1280" s="11" t="s">
        <v>92</v>
      </c>
      <c r="AW1280" s="11" t="s">
        <v>38</v>
      </c>
      <c r="AX1280" s="11" t="s">
        <v>90</v>
      </c>
      <c r="AY1280" s="144" t="s">
        <v>140</v>
      </c>
    </row>
    <row r="1281" spans="2:65" s="1" customFormat="1" ht="37.9" customHeight="1">
      <c r="B1281" s="33"/>
      <c r="C1281" s="128" t="s">
        <v>1358</v>
      </c>
      <c r="D1281" s="128" t="s">
        <v>141</v>
      </c>
      <c r="E1281" s="129" t="s">
        <v>1359</v>
      </c>
      <c r="F1281" s="130" t="s">
        <v>1360</v>
      </c>
      <c r="G1281" s="131" t="s">
        <v>144</v>
      </c>
      <c r="H1281" s="132">
        <v>1063.7560000000001</v>
      </c>
      <c r="I1281" s="133"/>
      <c r="J1281" s="134">
        <f>ROUND(I1281*H1281,2)</f>
        <v>0</v>
      </c>
      <c r="K1281" s="135"/>
      <c r="L1281" s="33"/>
      <c r="M1281" s="136" t="s">
        <v>1</v>
      </c>
      <c r="N1281" s="137" t="s">
        <v>47</v>
      </c>
      <c r="P1281" s="138">
        <f>O1281*H1281</f>
        <v>0</v>
      </c>
      <c r="Q1281" s="138">
        <v>0</v>
      </c>
      <c r="R1281" s="138">
        <f>Q1281*H1281</f>
        <v>0</v>
      </c>
      <c r="S1281" s="138">
        <v>4.5999999999999999E-2</v>
      </c>
      <c r="T1281" s="139">
        <f>S1281*H1281</f>
        <v>48.932776000000004</v>
      </c>
      <c r="AR1281" s="140" t="s">
        <v>145</v>
      </c>
      <c r="AT1281" s="140" t="s">
        <v>141</v>
      </c>
      <c r="AU1281" s="140" t="s">
        <v>92</v>
      </c>
      <c r="AY1281" s="17" t="s">
        <v>140</v>
      </c>
      <c r="BE1281" s="141">
        <f>IF(N1281="základní",J1281,0)</f>
        <v>0</v>
      </c>
      <c r="BF1281" s="141">
        <f>IF(N1281="snížená",J1281,0)</f>
        <v>0</v>
      </c>
      <c r="BG1281" s="141">
        <f>IF(N1281="zákl. přenesená",J1281,0)</f>
        <v>0</v>
      </c>
      <c r="BH1281" s="141">
        <f>IF(N1281="sníž. přenesená",J1281,0)</f>
        <v>0</v>
      </c>
      <c r="BI1281" s="141">
        <f>IF(N1281="nulová",J1281,0)</f>
        <v>0</v>
      </c>
      <c r="BJ1281" s="17" t="s">
        <v>90</v>
      </c>
      <c r="BK1281" s="141">
        <f>ROUND(I1281*H1281,2)</f>
        <v>0</v>
      </c>
      <c r="BL1281" s="17" t="s">
        <v>145</v>
      </c>
      <c r="BM1281" s="140" t="s">
        <v>1361</v>
      </c>
    </row>
    <row r="1282" spans="2:65" s="12" customFormat="1">
      <c r="B1282" s="153"/>
      <c r="D1282" s="143" t="s">
        <v>146</v>
      </c>
      <c r="E1282" s="154" t="s">
        <v>1</v>
      </c>
      <c r="F1282" s="155" t="s">
        <v>970</v>
      </c>
      <c r="H1282" s="154" t="s">
        <v>1</v>
      </c>
      <c r="I1282" s="156"/>
      <c r="L1282" s="153"/>
      <c r="M1282" s="157"/>
      <c r="T1282" s="158"/>
      <c r="AT1282" s="154" t="s">
        <v>146</v>
      </c>
      <c r="AU1282" s="154" t="s">
        <v>92</v>
      </c>
      <c r="AV1282" s="12" t="s">
        <v>90</v>
      </c>
      <c r="AW1282" s="12" t="s">
        <v>38</v>
      </c>
      <c r="AX1282" s="12" t="s">
        <v>82</v>
      </c>
      <c r="AY1282" s="154" t="s">
        <v>140</v>
      </c>
    </row>
    <row r="1283" spans="2:65" s="11" customFormat="1">
      <c r="B1283" s="142"/>
      <c r="D1283" s="143" t="s">
        <v>146</v>
      </c>
      <c r="E1283" s="144" t="s">
        <v>1</v>
      </c>
      <c r="F1283" s="145" t="s">
        <v>971</v>
      </c>
      <c r="H1283" s="146">
        <v>108.68</v>
      </c>
      <c r="I1283" s="147"/>
      <c r="L1283" s="142"/>
      <c r="M1283" s="148"/>
      <c r="T1283" s="149"/>
      <c r="AT1283" s="144" t="s">
        <v>146</v>
      </c>
      <c r="AU1283" s="144" t="s">
        <v>92</v>
      </c>
      <c r="AV1283" s="11" t="s">
        <v>92</v>
      </c>
      <c r="AW1283" s="11" t="s">
        <v>38</v>
      </c>
      <c r="AX1283" s="11" t="s">
        <v>82</v>
      </c>
      <c r="AY1283" s="144" t="s">
        <v>140</v>
      </c>
    </row>
    <row r="1284" spans="2:65" s="13" customFormat="1">
      <c r="B1284" s="160"/>
      <c r="D1284" s="143" t="s">
        <v>146</v>
      </c>
      <c r="E1284" s="161" t="s">
        <v>1</v>
      </c>
      <c r="F1284" s="162" t="s">
        <v>286</v>
      </c>
      <c r="H1284" s="163">
        <v>108.68</v>
      </c>
      <c r="I1284" s="164"/>
      <c r="L1284" s="160"/>
      <c r="M1284" s="165"/>
      <c r="T1284" s="166"/>
      <c r="AT1284" s="161" t="s">
        <v>146</v>
      </c>
      <c r="AU1284" s="161" t="s">
        <v>92</v>
      </c>
      <c r="AV1284" s="13" t="s">
        <v>151</v>
      </c>
      <c r="AW1284" s="13" t="s">
        <v>38</v>
      </c>
      <c r="AX1284" s="13" t="s">
        <v>82</v>
      </c>
      <c r="AY1284" s="161" t="s">
        <v>140</v>
      </c>
    </row>
    <row r="1285" spans="2:65" s="12" customFormat="1">
      <c r="B1285" s="153"/>
      <c r="D1285" s="143" t="s">
        <v>146</v>
      </c>
      <c r="E1285" s="154" t="s">
        <v>1</v>
      </c>
      <c r="F1285" s="155" t="s">
        <v>972</v>
      </c>
      <c r="H1285" s="154" t="s">
        <v>1</v>
      </c>
      <c r="I1285" s="156"/>
      <c r="L1285" s="153"/>
      <c r="M1285" s="157"/>
      <c r="T1285" s="158"/>
      <c r="AT1285" s="154" t="s">
        <v>146</v>
      </c>
      <c r="AU1285" s="154" t="s">
        <v>92</v>
      </c>
      <c r="AV1285" s="12" t="s">
        <v>90</v>
      </c>
      <c r="AW1285" s="12" t="s">
        <v>38</v>
      </c>
      <c r="AX1285" s="12" t="s">
        <v>82</v>
      </c>
      <c r="AY1285" s="154" t="s">
        <v>140</v>
      </c>
    </row>
    <row r="1286" spans="2:65" s="11" customFormat="1" ht="22.5">
      <c r="B1286" s="142"/>
      <c r="D1286" s="143" t="s">
        <v>146</v>
      </c>
      <c r="E1286" s="144" t="s">
        <v>1</v>
      </c>
      <c r="F1286" s="145" t="s">
        <v>973</v>
      </c>
      <c r="H1286" s="146">
        <v>173.233</v>
      </c>
      <c r="I1286" s="147"/>
      <c r="L1286" s="142"/>
      <c r="M1286" s="148"/>
      <c r="T1286" s="149"/>
      <c r="AT1286" s="144" t="s">
        <v>146</v>
      </c>
      <c r="AU1286" s="144" t="s">
        <v>92</v>
      </c>
      <c r="AV1286" s="11" t="s">
        <v>92</v>
      </c>
      <c r="AW1286" s="11" t="s">
        <v>38</v>
      </c>
      <c r="AX1286" s="11" t="s">
        <v>82</v>
      </c>
      <c r="AY1286" s="144" t="s">
        <v>140</v>
      </c>
    </row>
    <row r="1287" spans="2:65" s="11" customFormat="1" ht="33.75">
      <c r="B1287" s="142"/>
      <c r="D1287" s="143" t="s">
        <v>146</v>
      </c>
      <c r="E1287" s="144" t="s">
        <v>1</v>
      </c>
      <c r="F1287" s="145" t="s">
        <v>974</v>
      </c>
      <c r="H1287" s="146">
        <v>-33.518999999999998</v>
      </c>
      <c r="I1287" s="147"/>
      <c r="L1287" s="142"/>
      <c r="M1287" s="148"/>
      <c r="T1287" s="149"/>
      <c r="AT1287" s="144" t="s">
        <v>146</v>
      </c>
      <c r="AU1287" s="144" t="s">
        <v>92</v>
      </c>
      <c r="AV1287" s="11" t="s">
        <v>92</v>
      </c>
      <c r="AW1287" s="11" t="s">
        <v>38</v>
      </c>
      <c r="AX1287" s="11" t="s">
        <v>82</v>
      </c>
      <c r="AY1287" s="144" t="s">
        <v>140</v>
      </c>
    </row>
    <row r="1288" spans="2:65" s="11" customFormat="1">
      <c r="B1288" s="142"/>
      <c r="D1288" s="143" t="s">
        <v>146</v>
      </c>
      <c r="E1288" s="144" t="s">
        <v>1</v>
      </c>
      <c r="F1288" s="145" t="s">
        <v>975</v>
      </c>
      <c r="H1288" s="146">
        <v>125.18</v>
      </c>
      <c r="I1288" s="147"/>
      <c r="L1288" s="142"/>
      <c r="M1288" s="148"/>
      <c r="T1288" s="149"/>
      <c r="AT1288" s="144" t="s">
        <v>146</v>
      </c>
      <c r="AU1288" s="144" t="s">
        <v>92</v>
      </c>
      <c r="AV1288" s="11" t="s">
        <v>92</v>
      </c>
      <c r="AW1288" s="11" t="s">
        <v>38</v>
      </c>
      <c r="AX1288" s="11" t="s">
        <v>82</v>
      </c>
      <c r="AY1288" s="144" t="s">
        <v>140</v>
      </c>
    </row>
    <row r="1289" spans="2:65" s="11" customFormat="1">
      <c r="B1289" s="142"/>
      <c r="D1289" s="143" t="s">
        <v>146</v>
      </c>
      <c r="E1289" s="144" t="s">
        <v>1</v>
      </c>
      <c r="F1289" s="145" t="s">
        <v>976</v>
      </c>
      <c r="H1289" s="146">
        <v>-16.733000000000001</v>
      </c>
      <c r="I1289" s="147"/>
      <c r="L1289" s="142"/>
      <c r="M1289" s="148"/>
      <c r="T1289" s="149"/>
      <c r="AT1289" s="144" t="s">
        <v>146</v>
      </c>
      <c r="AU1289" s="144" t="s">
        <v>92</v>
      </c>
      <c r="AV1289" s="11" t="s">
        <v>92</v>
      </c>
      <c r="AW1289" s="11" t="s">
        <v>38</v>
      </c>
      <c r="AX1289" s="11" t="s">
        <v>82</v>
      </c>
      <c r="AY1289" s="144" t="s">
        <v>140</v>
      </c>
    </row>
    <row r="1290" spans="2:65" s="11" customFormat="1">
      <c r="B1290" s="142"/>
      <c r="D1290" s="143" t="s">
        <v>146</v>
      </c>
      <c r="E1290" s="144" t="s">
        <v>1</v>
      </c>
      <c r="F1290" s="145" t="s">
        <v>977</v>
      </c>
      <c r="H1290" s="146">
        <v>319.815</v>
      </c>
      <c r="I1290" s="147"/>
      <c r="L1290" s="142"/>
      <c r="M1290" s="148"/>
      <c r="T1290" s="149"/>
      <c r="AT1290" s="144" t="s">
        <v>146</v>
      </c>
      <c r="AU1290" s="144" t="s">
        <v>92</v>
      </c>
      <c r="AV1290" s="11" t="s">
        <v>92</v>
      </c>
      <c r="AW1290" s="11" t="s">
        <v>38</v>
      </c>
      <c r="AX1290" s="11" t="s">
        <v>82</v>
      </c>
      <c r="AY1290" s="144" t="s">
        <v>140</v>
      </c>
    </row>
    <row r="1291" spans="2:65" s="11" customFormat="1" ht="33.75">
      <c r="B1291" s="142"/>
      <c r="D1291" s="143" t="s">
        <v>146</v>
      </c>
      <c r="E1291" s="144" t="s">
        <v>1</v>
      </c>
      <c r="F1291" s="145" t="s">
        <v>978</v>
      </c>
      <c r="H1291" s="146">
        <v>-57.113</v>
      </c>
      <c r="I1291" s="147"/>
      <c r="L1291" s="142"/>
      <c r="M1291" s="148"/>
      <c r="T1291" s="149"/>
      <c r="AT1291" s="144" t="s">
        <v>146</v>
      </c>
      <c r="AU1291" s="144" t="s">
        <v>92</v>
      </c>
      <c r="AV1291" s="11" t="s">
        <v>92</v>
      </c>
      <c r="AW1291" s="11" t="s">
        <v>38</v>
      </c>
      <c r="AX1291" s="11" t="s">
        <v>82</v>
      </c>
      <c r="AY1291" s="144" t="s">
        <v>140</v>
      </c>
    </row>
    <row r="1292" spans="2:65" s="11" customFormat="1">
      <c r="B1292" s="142"/>
      <c r="D1292" s="143" t="s">
        <v>146</v>
      </c>
      <c r="E1292" s="144" t="s">
        <v>1</v>
      </c>
      <c r="F1292" s="145" t="s">
        <v>979</v>
      </c>
      <c r="H1292" s="146">
        <v>385.63499999999999</v>
      </c>
      <c r="I1292" s="147"/>
      <c r="L1292" s="142"/>
      <c r="M1292" s="148"/>
      <c r="T1292" s="149"/>
      <c r="AT1292" s="144" t="s">
        <v>146</v>
      </c>
      <c r="AU1292" s="144" t="s">
        <v>92</v>
      </c>
      <c r="AV1292" s="11" t="s">
        <v>92</v>
      </c>
      <c r="AW1292" s="11" t="s">
        <v>38</v>
      </c>
      <c r="AX1292" s="11" t="s">
        <v>82</v>
      </c>
      <c r="AY1292" s="144" t="s">
        <v>140</v>
      </c>
    </row>
    <row r="1293" spans="2:65" s="11" customFormat="1" ht="45">
      <c r="B1293" s="142"/>
      <c r="D1293" s="143" t="s">
        <v>146</v>
      </c>
      <c r="E1293" s="144" t="s">
        <v>1</v>
      </c>
      <c r="F1293" s="145" t="s">
        <v>980</v>
      </c>
      <c r="H1293" s="146">
        <v>-81.760000000000005</v>
      </c>
      <c r="I1293" s="147"/>
      <c r="L1293" s="142"/>
      <c r="M1293" s="148"/>
      <c r="T1293" s="149"/>
      <c r="AT1293" s="144" t="s">
        <v>146</v>
      </c>
      <c r="AU1293" s="144" t="s">
        <v>92</v>
      </c>
      <c r="AV1293" s="11" t="s">
        <v>92</v>
      </c>
      <c r="AW1293" s="11" t="s">
        <v>38</v>
      </c>
      <c r="AX1293" s="11" t="s">
        <v>82</v>
      </c>
      <c r="AY1293" s="144" t="s">
        <v>140</v>
      </c>
    </row>
    <row r="1294" spans="2:65" s="11" customFormat="1">
      <c r="B1294" s="142"/>
      <c r="D1294" s="143" t="s">
        <v>146</v>
      </c>
      <c r="E1294" s="144" t="s">
        <v>1</v>
      </c>
      <c r="F1294" s="145" t="s">
        <v>981</v>
      </c>
      <c r="H1294" s="146">
        <v>44.765000000000001</v>
      </c>
      <c r="I1294" s="147"/>
      <c r="L1294" s="142"/>
      <c r="M1294" s="148"/>
      <c r="T1294" s="149"/>
      <c r="AT1294" s="144" t="s">
        <v>146</v>
      </c>
      <c r="AU1294" s="144" t="s">
        <v>92</v>
      </c>
      <c r="AV1294" s="11" t="s">
        <v>92</v>
      </c>
      <c r="AW1294" s="11" t="s">
        <v>38</v>
      </c>
      <c r="AX1294" s="11" t="s">
        <v>82</v>
      </c>
      <c r="AY1294" s="144" t="s">
        <v>140</v>
      </c>
    </row>
    <row r="1295" spans="2:65" s="11" customFormat="1">
      <c r="B1295" s="142"/>
      <c r="D1295" s="143" t="s">
        <v>146</v>
      </c>
      <c r="E1295" s="144" t="s">
        <v>1</v>
      </c>
      <c r="F1295" s="145" t="s">
        <v>982</v>
      </c>
      <c r="H1295" s="146">
        <v>-12.609</v>
      </c>
      <c r="I1295" s="147"/>
      <c r="L1295" s="142"/>
      <c r="M1295" s="148"/>
      <c r="T1295" s="149"/>
      <c r="AT1295" s="144" t="s">
        <v>146</v>
      </c>
      <c r="AU1295" s="144" t="s">
        <v>92</v>
      </c>
      <c r="AV1295" s="11" t="s">
        <v>92</v>
      </c>
      <c r="AW1295" s="11" t="s">
        <v>38</v>
      </c>
      <c r="AX1295" s="11" t="s">
        <v>82</v>
      </c>
      <c r="AY1295" s="144" t="s">
        <v>140</v>
      </c>
    </row>
    <row r="1296" spans="2:65" s="11" customFormat="1">
      <c r="B1296" s="142"/>
      <c r="D1296" s="143" t="s">
        <v>146</v>
      </c>
      <c r="E1296" s="144" t="s">
        <v>1</v>
      </c>
      <c r="F1296" s="145" t="s">
        <v>983</v>
      </c>
      <c r="H1296" s="146">
        <v>8.25</v>
      </c>
      <c r="I1296" s="147"/>
      <c r="L1296" s="142"/>
      <c r="M1296" s="148"/>
      <c r="T1296" s="149"/>
      <c r="AT1296" s="144" t="s">
        <v>146</v>
      </c>
      <c r="AU1296" s="144" t="s">
        <v>92</v>
      </c>
      <c r="AV1296" s="11" t="s">
        <v>92</v>
      </c>
      <c r="AW1296" s="11" t="s">
        <v>38</v>
      </c>
      <c r="AX1296" s="11" t="s">
        <v>82</v>
      </c>
      <c r="AY1296" s="144" t="s">
        <v>140</v>
      </c>
    </row>
    <row r="1297" spans="2:65" s="13" customFormat="1">
      <c r="B1297" s="160"/>
      <c r="D1297" s="143" t="s">
        <v>146</v>
      </c>
      <c r="E1297" s="161" t="s">
        <v>1</v>
      </c>
      <c r="F1297" s="162" t="s">
        <v>286</v>
      </c>
      <c r="H1297" s="163">
        <v>855.14400000000001</v>
      </c>
      <c r="I1297" s="164"/>
      <c r="L1297" s="160"/>
      <c r="M1297" s="165"/>
      <c r="T1297" s="166"/>
      <c r="AT1297" s="161" t="s">
        <v>146</v>
      </c>
      <c r="AU1297" s="161" t="s">
        <v>92</v>
      </c>
      <c r="AV1297" s="13" t="s">
        <v>151</v>
      </c>
      <c r="AW1297" s="13" t="s">
        <v>38</v>
      </c>
      <c r="AX1297" s="13" t="s">
        <v>82</v>
      </c>
      <c r="AY1297" s="161" t="s">
        <v>140</v>
      </c>
    </row>
    <row r="1298" spans="2:65" s="12" customFormat="1">
      <c r="B1298" s="153"/>
      <c r="D1298" s="143" t="s">
        <v>146</v>
      </c>
      <c r="E1298" s="154" t="s">
        <v>1</v>
      </c>
      <c r="F1298" s="155" t="s">
        <v>984</v>
      </c>
      <c r="H1298" s="154" t="s">
        <v>1</v>
      </c>
      <c r="I1298" s="156"/>
      <c r="L1298" s="153"/>
      <c r="M1298" s="157"/>
      <c r="T1298" s="158"/>
      <c r="AT1298" s="154" t="s">
        <v>146</v>
      </c>
      <c r="AU1298" s="154" t="s">
        <v>92</v>
      </c>
      <c r="AV1298" s="12" t="s">
        <v>90</v>
      </c>
      <c r="AW1298" s="12" t="s">
        <v>38</v>
      </c>
      <c r="AX1298" s="12" t="s">
        <v>82</v>
      </c>
      <c r="AY1298" s="154" t="s">
        <v>140</v>
      </c>
    </row>
    <row r="1299" spans="2:65" s="11" customFormat="1">
      <c r="B1299" s="142"/>
      <c r="D1299" s="143" t="s">
        <v>146</v>
      </c>
      <c r="E1299" s="144" t="s">
        <v>1</v>
      </c>
      <c r="F1299" s="145" t="s">
        <v>985</v>
      </c>
      <c r="H1299" s="146">
        <v>71.968999999999994</v>
      </c>
      <c r="I1299" s="147"/>
      <c r="L1299" s="142"/>
      <c r="M1299" s="148"/>
      <c r="T1299" s="149"/>
      <c r="AT1299" s="144" t="s">
        <v>146</v>
      </c>
      <c r="AU1299" s="144" t="s">
        <v>92</v>
      </c>
      <c r="AV1299" s="11" t="s">
        <v>92</v>
      </c>
      <c r="AW1299" s="11" t="s">
        <v>38</v>
      </c>
      <c r="AX1299" s="11" t="s">
        <v>82</v>
      </c>
      <c r="AY1299" s="144" t="s">
        <v>140</v>
      </c>
    </row>
    <row r="1300" spans="2:65" s="13" customFormat="1">
      <c r="B1300" s="160"/>
      <c r="D1300" s="143" t="s">
        <v>146</v>
      </c>
      <c r="E1300" s="161" t="s">
        <v>1</v>
      </c>
      <c r="F1300" s="162" t="s">
        <v>286</v>
      </c>
      <c r="H1300" s="163">
        <v>71.968999999999994</v>
      </c>
      <c r="I1300" s="164"/>
      <c r="L1300" s="160"/>
      <c r="M1300" s="165"/>
      <c r="T1300" s="166"/>
      <c r="AT1300" s="161" t="s">
        <v>146</v>
      </c>
      <c r="AU1300" s="161" t="s">
        <v>92</v>
      </c>
      <c r="AV1300" s="13" t="s">
        <v>151</v>
      </c>
      <c r="AW1300" s="13" t="s">
        <v>38</v>
      </c>
      <c r="AX1300" s="13" t="s">
        <v>82</v>
      </c>
      <c r="AY1300" s="161" t="s">
        <v>140</v>
      </c>
    </row>
    <row r="1301" spans="2:65" s="12" customFormat="1">
      <c r="B1301" s="153"/>
      <c r="D1301" s="143" t="s">
        <v>146</v>
      </c>
      <c r="E1301" s="154" t="s">
        <v>1</v>
      </c>
      <c r="F1301" s="155" t="s">
        <v>986</v>
      </c>
      <c r="H1301" s="154" t="s">
        <v>1</v>
      </c>
      <c r="I1301" s="156"/>
      <c r="L1301" s="153"/>
      <c r="M1301" s="157"/>
      <c r="T1301" s="158"/>
      <c r="AT1301" s="154" t="s">
        <v>146</v>
      </c>
      <c r="AU1301" s="154" t="s">
        <v>92</v>
      </c>
      <c r="AV1301" s="12" t="s">
        <v>90</v>
      </c>
      <c r="AW1301" s="12" t="s">
        <v>38</v>
      </c>
      <c r="AX1301" s="12" t="s">
        <v>82</v>
      </c>
      <c r="AY1301" s="154" t="s">
        <v>140</v>
      </c>
    </row>
    <row r="1302" spans="2:65" s="11" customFormat="1" ht="22.5">
      <c r="B1302" s="142"/>
      <c r="D1302" s="143" t="s">
        <v>146</v>
      </c>
      <c r="E1302" s="144" t="s">
        <v>1</v>
      </c>
      <c r="F1302" s="145" t="s">
        <v>987</v>
      </c>
      <c r="H1302" s="146">
        <v>27.963000000000001</v>
      </c>
      <c r="I1302" s="147"/>
      <c r="L1302" s="142"/>
      <c r="M1302" s="148"/>
      <c r="T1302" s="149"/>
      <c r="AT1302" s="144" t="s">
        <v>146</v>
      </c>
      <c r="AU1302" s="144" t="s">
        <v>92</v>
      </c>
      <c r="AV1302" s="11" t="s">
        <v>92</v>
      </c>
      <c r="AW1302" s="11" t="s">
        <v>38</v>
      </c>
      <c r="AX1302" s="11" t="s">
        <v>82</v>
      </c>
      <c r="AY1302" s="144" t="s">
        <v>140</v>
      </c>
    </row>
    <row r="1303" spans="2:65" s="13" customFormat="1">
      <c r="B1303" s="160"/>
      <c r="D1303" s="143" t="s">
        <v>146</v>
      </c>
      <c r="E1303" s="161" t="s">
        <v>1</v>
      </c>
      <c r="F1303" s="162" t="s">
        <v>286</v>
      </c>
      <c r="H1303" s="163">
        <v>27.963000000000001</v>
      </c>
      <c r="I1303" s="164"/>
      <c r="L1303" s="160"/>
      <c r="M1303" s="165"/>
      <c r="T1303" s="166"/>
      <c r="AT1303" s="161" t="s">
        <v>146</v>
      </c>
      <c r="AU1303" s="161" t="s">
        <v>92</v>
      </c>
      <c r="AV1303" s="13" t="s">
        <v>151</v>
      </c>
      <c r="AW1303" s="13" t="s">
        <v>38</v>
      </c>
      <c r="AX1303" s="13" t="s">
        <v>82</v>
      </c>
      <c r="AY1303" s="161" t="s">
        <v>140</v>
      </c>
    </row>
    <row r="1304" spans="2:65" s="14" customFormat="1">
      <c r="B1304" s="167"/>
      <c r="D1304" s="143" t="s">
        <v>146</v>
      </c>
      <c r="E1304" s="168" t="s">
        <v>1</v>
      </c>
      <c r="F1304" s="169" t="s">
        <v>287</v>
      </c>
      <c r="H1304" s="170">
        <v>1063.7559999999999</v>
      </c>
      <c r="I1304" s="171"/>
      <c r="L1304" s="167"/>
      <c r="M1304" s="172"/>
      <c r="T1304" s="173"/>
      <c r="AT1304" s="168" t="s">
        <v>146</v>
      </c>
      <c r="AU1304" s="168" t="s">
        <v>92</v>
      </c>
      <c r="AV1304" s="14" t="s">
        <v>145</v>
      </c>
      <c r="AW1304" s="14" t="s">
        <v>38</v>
      </c>
      <c r="AX1304" s="14" t="s">
        <v>90</v>
      </c>
      <c r="AY1304" s="168" t="s">
        <v>140</v>
      </c>
    </row>
    <row r="1305" spans="2:65" s="1" customFormat="1" ht="37.9" customHeight="1">
      <c r="B1305" s="33"/>
      <c r="C1305" s="128" t="s">
        <v>403</v>
      </c>
      <c r="D1305" s="128" t="s">
        <v>141</v>
      </c>
      <c r="E1305" s="129" t="s">
        <v>1362</v>
      </c>
      <c r="F1305" s="130" t="s">
        <v>1363</v>
      </c>
      <c r="G1305" s="131" t="s">
        <v>144</v>
      </c>
      <c r="H1305" s="132">
        <v>148.79</v>
      </c>
      <c r="I1305" s="133"/>
      <c r="J1305" s="134">
        <f>ROUND(I1305*H1305,2)</f>
        <v>0</v>
      </c>
      <c r="K1305" s="135"/>
      <c r="L1305" s="33"/>
      <c r="M1305" s="136" t="s">
        <v>1</v>
      </c>
      <c r="N1305" s="137" t="s">
        <v>47</v>
      </c>
      <c r="P1305" s="138">
        <f>O1305*H1305</f>
        <v>0</v>
      </c>
      <c r="Q1305" s="138">
        <v>0</v>
      </c>
      <c r="R1305" s="138">
        <f>Q1305*H1305</f>
        <v>0</v>
      </c>
      <c r="S1305" s="138">
        <v>5.8999999999999997E-2</v>
      </c>
      <c r="T1305" s="139">
        <f>S1305*H1305</f>
        <v>8.7786099999999987</v>
      </c>
      <c r="AR1305" s="140" t="s">
        <v>145</v>
      </c>
      <c r="AT1305" s="140" t="s">
        <v>141</v>
      </c>
      <c r="AU1305" s="140" t="s">
        <v>92</v>
      </c>
      <c r="AY1305" s="17" t="s">
        <v>140</v>
      </c>
      <c r="BE1305" s="141">
        <f>IF(N1305="základní",J1305,0)</f>
        <v>0</v>
      </c>
      <c r="BF1305" s="141">
        <f>IF(N1305="snížená",J1305,0)</f>
        <v>0</v>
      </c>
      <c r="BG1305" s="141">
        <f>IF(N1305="zákl. přenesená",J1305,0)</f>
        <v>0</v>
      </c>
      <c r="BH1305" s="141">
        <f>IF(N1305="sníž. přenesená",J1305,0)</f>
        <v>0</v>
      </c>
      <c r="BI1305" s="141">
        <f>IF(N1305="nulová",J1305,0)</f>
        <v>0</v>
      </c>
      <c r="BJ1305" s="17" t="s">
        <v>90</v>
      </c>
      <c r="BK1305" s="141">
        <f>ROUND(I1305*H1305,2)</f>
        <v>0</v>
      </c>
      <c r="BL1305" s="17" t="s">
        <v>145</v>
      </c>
      <c r="BM1305" s="140" t="s">
        <v>1364</v>
      </c>
    </row>
    <row r="1306" spans="2:65" s="12" customFormat="1">
      <c r="B1306" s="153"/>
      <c r="D1306" s="143" t="s">
        <v>146</v>
      </c>
      <c r="E1306" s="154" t="s">
        <v>1</v>
      </c>
      <c r="F1306" s="155" t="s">
        <v>950</v>
      </c>
      <c r="H1306" s="154" t="s">
        <v>1</v>
      </c>
      <c r="I1306" s="156"/>
      <c r="L1306" s="153"/>
      <c r="M1306" s="157"/>
      <c r="T1306" s="158"/>
      <c r="AT1306" s="154" t="s">
        <v>146</v>
      </c>
      <c r="AU1306" s="154" t="s">
        <v>92</v>
      </c>
      <c r="AV1306" s="12" t="s">
        <v>90</v>
      </c>
      <c r="AW1306" s="12" t="s">
        <v>38</v>
      </c>
      <c r="AX1306" s="12" t="s">
        <v>82</v>
      </c>
      <c r="AY1306" s="154" t="s">
        <v>140</v>
      </c>
    </row>
    <row r="1307" spans="2:65" s="11" customFormat="1" ht="33.75">
      <c r="B1307" s="142"/>
      <c r="D1307" s="143" t="s">
        <v>146</v>
      </c>
      <c r="E1307" s="144" t="s">
        <v>1</v>
      </c>
      <c r="F1307" s="145" t="s">
        <v>1365</v>
      </c>
      <c r="H1307" s="146">
        <v>71.305000000000007</v>
      </c>
      <c r="I1307" s="147"/>
      <c r="L1307" s="142"/>
      <c r="M1307" s="148"/>
      <c r="T1307" s="149"/>
      <c r="AT1307" s="144" t="s">
        <v>146</v>
      </c>
      <c r="AU1307" s="144" t="s">
        <v>92</v>
      </c>
      <c r="AV1307" s="11" t="s">
        <v>92</v>
      </c>
      <c r="AW1307" s="11" t="s">
        <v>38</v>
      </c>
      <c r="AX1307" s="11" t="s">
        <v>82</v>
      </c>
      <c r="AY1307" s="144" t="s">
        <v>140</v>
      </c>
    </row>
    <row r="1308" spans="2:65" s="11" customFormat="1" ht="33.75">
      <c r="B1308" s="142"/>
      <c r="D1308" s="143" t="s">
        <v>146</v>
      </c>
      <c r="E1308" s="144" t="s">
        <v>1</v>
      </c>
      <c r="F1308" s="145" t="s">
        <v>952</v>
      </c>
      <c r="H1308" s="146">
        <v>66.185000000000002</v>
      </c>
      <c r="I1308" s="147"/>
      <c r="L1308" s="142"/>
      <c r="M1308" s="148"/>
      <c r="T1308" s="149"/>
      <c r="AT1308" s="144" t="s">
        <v>146</v>
      </c>
      <c r="AU1308" s="144" t="s">
        <v>92</v>
      </c>
      <c r="AV1308" s="11" t="s">
        <v>92</v>
      </c>
      <c r="AW1308" s="11" t="s">
        <v>38</v>
      </c>
      <c r="AX1308" s="11" t="s">
        <v>82</v>
      </c>
      <c r="AY1308" s="144" t="s">
        <v>140</v>
      </c>
    </row>
    <row r="1309" spans="2:65" s="11" customFormat="1" ht="22.5">
      <c r="B1309" s="142"/>
      <c r="D1309" s="143" t="s">
        <v>146</v>
      </c>
      <c r="E1309" s="144" t="s">
        <v>1</v>
      </c>
      <c r="F1309" s="145" t="s">
        <v>953</v>
      </c>
      <c r="H1309" s="146">
        <v>11.3</v>
      </c>
      <c r="I1309" s="147"/>
      <c r="L1309" s="142"/>
      <c r="M1309" s="148"/>
      <c r="T1309" s="149"/>
      <c r="AT1309" s="144" t="s">
        <v>146</v>
      </c>
      <c r="AU1309" s="144" t="s">
        <v>92</v>
      </c>
      <c r="AV1309" s="11" t="s">
        <v>92</v>
      </c>
      <c r="AW1309" s="11" t="s">
        <v>38</v>
      </c>
      <c r="AX1309" s="11" t="s">
        <v>82</v>
      </c>
      <c r="AY1309" s="144" t="s">
        <v>140</v>
      </c>
    </row>
    <row r="1310" spans="2:65" s="14" customFormat="1">
      <c r="B1310" s="167"/>
      <c r="D1310" s="143" t="s">
        <v>146</v>
      </c>
      <c r="E1310" s="168" t="s">
        <v>1</v>
      </c>
      <c r="F1310" s="169" t="s">
        <v>287</v>
      </c>
      <c r="H1310" s="170">
        <v>148.79000000000002</v>
      </c>
      <c r="I1310" s="171"/>
      <c r="L1310" s="167"/>
      <c r="M1310" s="172"/>
      <c r="T1310" s="173"/>
      <c r="AT1310" s="168" t="s">
        <v>146</v>
      </c>
      <c r="AU1310" s="168" t="s">
        <v>92</v>
      </c>
      <c r="AV1310" s="14" t="s">
        <v>145</v>
      </c>
      <c r="AW1310" s="14" t="s">
        <v>38</v>
      </c>
      <c r="AX1310" s="14" t="s">
        <v>90</v>
      </c>
      <c r="AY1310" s="168" t="s">
        <v>140</v>
      </c>
    </row>
    <row r="1311" spans="2:65" s="1" customFormat="1" ht="37.9" customHeight="1">
      <c r="B1311" s="33"/>
      <c r="C1311" s="128" t="s">
        <v>1366</v>
      </c>
      <c r="D1311" s="128" t="s">
        <v>141</v>
      </c>
      <c r="E1311" s="129" t="s">
        <v>1367</v>
      </c>
      <c r="F1311" s="130" t="s">
        <v>1368</v>
      </c>
      <c r="G1311" s="131" t="s">
        <v>144</v>
      </c>
      <c r="H1311" s="132">
        <v>911.45299999999997</v>
      </c>
      <c r="I1311" s="133"/>
      <c r="J1311" s="134">
        <f>ROUND(I1311*H1311,2)</f>
        <v>0</v>
      </c>
      <c r="K1311" s="135"/>
      <c r="L1311" s="33"/>
      <c r="M1311" s="136" t="s">
        <v>1</v>
      </c>
      <c r="N1311" s="137" t="s">
        <v>47</v>
      </c>
      <c r="P1311" s="138">
        <f>O1311*H1311</f>
        <v>0</v>
      </c>
      <c r="Q1311" s="138">
        <v>0</v>
      </c>
      <c r="R1311" s="138">
        <f>Q1311*H1311</f>
        <v>0</v>
      </c>
      <c r="S1311" s="138">
        <v>5.7000000000000002E-2</v>
      </c>
      <c r="T1311" s="139">
        <f>S1311*H1311</f>
        <v>51.952821</v>
      </c>
      <c r="AR1311" s="140" t="s">
        <v>145</v>
      </c>
      <c r="AT1311" s="140" t="s">
        <v>141</v>
      </c>
      <c r="AU1311" s="140" t="s">
        <v>92</v>
      </c>
      <c r="AY1311" s="17" t="s">
        <v>140</v>
      </c>
      <c r="BE1311" s="141">
        <f>IF(N1311="základní",J1311,0)</f>
        <v>0</v>
      </c>
      <c r="BF1311" s="141">
        <f>IF(N1311="snížená",J1311,0)</f>
        <v>0</v>
      </c>
      <c r="BG1311" s="141">
        <f>IF(N1311="zákl. přenesená",J1311,0)</f>
        <v>0</v>
      </c>
      <c r="BH1311" s="141">
        <f>IF(N1311="sníž. přenesená",J1311,0)</f>
        <v>0</v>
      </c>
      <c r="BI1311" s="141">
        <f>IF(N1311="nulová",J1311,0)</f>
        <v>0</v>
      </c>
      <c r="BJ1311" s="17" t="s">
        <v>90</v>
      </c>
      <c r="BK1311" s="141">
        <f>ROUND(I1311*H1311,2)</f>
        <v>0</v>
      </c>
      <c r="BL1311" s="17" t="s">
        <v>145</v>
      </c>
      <c r="BM1311" s="140" t="s">
        <v>1369</v>
      </c>
    </row>
    <row r="1312" spans="2:65" s="12" customFormat="1">
      <c r="B1312" s="153"/>
      <c r="D1312" s="143" t="s">
        <v>146</v>
      </c>
      <c r="E1312" s="154" t="s">
        <v>1</v>
      </c>
      <c r="F1312" s="155" t="s">
        <v>954</v>
      </c>
      <c r="H1312" s="154" t="s">
        <v>1</v>
      </c>
      <c r="I1312" s="156"/>
      <c r="L1312" s="153"/>
      <c r="M1312" s="157"/>
      <c r="T1312" s="158"/>
      <c r="AT1312" s="154" t="s">
        <v>146</v>
      </c>
      <c r="AU1312" s="154" t="s">
        <v>92</v>
      </c>
      <c r="AV1312" s="12" t="s">
        <v>90</v>
      </c>
      <c r="AW1312" s="12" t="s">
        <v>38</v>
      </c>
      <c r="AX1312" s="12" t="s">
        <v>82</v>
      </c>
      <c r="AY1312" s="154" t="s">
        <v>140</v>
      </c>
    </row>
    <row r="1313" spans="2:51" s="12" customFormat="1">
      <c r="B1313" s="153"/>
      <c r="D1313" s="143" t="s">
        <v>146</v>
      </c>
      <c r="E1313" s="154" t="s">
        <v>1</v>
      </c>
      <c r="F1313" s="155" t="s">
        <v>955</v>
      </c>
      <c r="H1313" s="154" t="s">
        <v>1</v>
      </c>
      <c r="I1313" s="156"/>
      <c r="L1313" s="153"/>
      <c r="M1313" s="157"/>
      <c r="T1313" s="158"/>
      <c r="AT1313" s="154" t="s">
        <v>146</v>
      </c>
      <c r="AU1313" s="154" t="s">
        <v>92</v>
      </c>
      <c r="AV1313" s="12" t="s">
        <v>90</v>
      </c>
      <c r="AW1313" s="12" t="s">
        <v>38</v>
      </c>
      <c r="AX1313" s="12" t="s">
        <v>82</v>
      </c>
      <c r="AY1313" s="154" t="s">
        <v>140</v>
      </c>
    </row>
    <row r="1314" spans="2:51" s="11" customFormat="1" ht="22.5">
      <c r="B1314" s="142"/>
      <c r="D1314" s="143" t="s">
        <v>146</v>
      </c>
      <c r="E1314" s="144" t="s">
        <v>1</v>
      </c>
      <c r="F1314" s="145" t="s">
        <v>956</v>
      </c>
      <c r="H1314" s="146">
        <v>474.47</v>
      </c>
      <c r="I1314" s="147"/>
      <c r="L1314" s="142"/>
      <c r="M1314" s="148"/>
      <c r="T1314" s="149"/>
      <c r="AT1314" s="144" t="s">
        <v>146</v>
      </c>
      <c r="AU1314" s="144" t="s">
        <v>92</v>
      </c>
      <c r="AV1314" s="11" t="s">
        <v>92</v>
      </c>
      <c r="AW1314" s="11" t="s">
        <v>38</v>
      </c>
      <c r="AX1314" s="11" t="s">
        <v>82</v>
      </c>
      <c r="AY1314" s="144" t="s">
        <v>140</v>
      </c>
    </row>
    <row r="1315" spans="2:51" s="12" customFormat="1">
      <c r="B1315" s="153"/>
      <c r="D1315" s="143" t="s">
        <v>146</v>
      </c>
      <c r="E1315" s="154" t="s">
        <v>1</v>
      </c>
      <c r="F1315" s="155" t="s">
        <v>957</v>
      </c>
      <c r="H1315" s="154" t="s">
        <v>1</v>
      </c>
      <c r="I1315" s="156"/>
      <c r="L1315" s="153"/>
      <c r="M1315" s="157"/>
      <c r="T1315" s="158"/>
      <c r="AT1315" s="154" t="s">
        <v>146</v>
      </c>
      <c r="AU1315" s="154" t="s">
        <v>92</v>
      </c>
      <c r="AV1315" s="12" t="s">
        <v>90</v>
      </c>
      <c r="AW1315" s="12" t="s">
        <v>38</v>
      </c>
      <c r="AX1315" s="12" t="s">
        <v>82</v>
      </c>
      <c r="AY1315" s="154" t="s">
        <v>140</v>
      </c>
    </row>
    <row r="1316" spans="2:51" s="11" customFormat="1" ht="22.5">
      <c r="B1316" s="142"/>
      <c r="D1316" s="143" t="s">
        <v>146</v>
      </c>
      <c r="E1316" s="144" t="s">
        <v>1</v>
      </c>
      <c r="F1316" s="145" t="s">
        <v>958</v>
      </c>
      <c r="H1316" s="146">
        <v>-12.462999999999999</v>
      </c>
      <c r="I1316" s="147"/>
      <c r="L1316" s="142"/>
      <c r="M1316" s="148"/>
      <c r="T1316" s="149"/>
      <c r="AT1316" s="144" t="s">
        <v>146</v>
      </c>
      <c r="AU1316" s="144" t="s">
        <v>92</v>
      </c>
      <c r="AV1316" s="11" t="s">
        <v>92</v>
      </c>
      <c r="AW1316" s="11" t="s">
        <v>38</v>
      </c>
      <c r="AX1316" s="11" t="s">
        <v>82</v>
      </c>
      <c r="AY1316" s="144" t="s">
        <v>140</v>
      </c>
    </row>
    <row r="1317" spans="2:51" s="11" customFormat="1" ht="33.75">
      <c r="B1317" s="142"/>
      <c r="D1317" s="143" t="s">
        <v>146</v>
      </c>
      <c r="E1317" s="144" t="s">
        <v>1</v>
      </c>
      <c r="F1317" s="145" t="s">
        <v>959</v>
      </c>
      <c r="H1317" s="146">
        <v>-39.880000000000003</v>
      </c>
      <c r="I1317" s="147"/>
      <c r="L1317" s="142"/>
      <c r="M1317" s="148"/>
      <c r="T1317" s="149"/>
      <c r="AT1317" s="144" t="s">
        <v>146</v>
      </c>
      <c r="AU1317" s="144" t="s">
        <v>92</v>
      </c>
      <c r="AV1317" s="11" t="s">
        <v>92</v>
      </c>
      <c r="AW1317" s="11" t="s">
        <v>38</v>
      </c>
      <c r="AX1317" s="11" t="s">
        <v>82</v>
      </c>
      <c r="AY1317" s="144" t="s">
        <v>140</v>
      </c>
    </row>
    <row r="1318" spans="2:51" s="13" customFormat="1">
      <c r="B1318" s="160"/>
      <c r="D1318" s="143" t="s">
        <v>146</v>
      </c>
      <c r="E1318" s="161" t="s">
        <v>1</v>
      </c>
      <c r="F1318" s="162" t="s">
        <v>286</v>
      </c>
      <c r="H1318" s="163">
        <v>422.12700000000001</v>
      </c>
      <c r="I1318" s="164"/>
      <c r="L1318" s="160"/>
      <c r="M1318" s="165"/>
      <c r="T1318" s="166"/>
      <c r="AT1318" s="161" t="s">
        <v>146</v>
      </c>
      <c r="AU1318" s="161" t="s">
        <v>92</v>
      </c>
      <c r="AV1318" s="13" t="s">
        <v>151</v>
      </c>
      <c r="AW1318" s="13" t="s">
        <v>38</v>
      </c>
      <c r="AX1318" s="13" t="s">
        <v>82</v>
      </c>
      <c r="AY1318" s="161" t="s">
        <v>140</v>
      </c>
    </row>
    <row r="1319" spans="2:51" s="12" customFormat="1">
      <c r="B1319" s="153"/>
      <c r="D1319" s="143" t="s">
        <v>146</v>
      </c>
      <c r="E1319" s="154" t="s">
        <v>1</v>
      </c>
      <c r="F1319" s="155" t="s">
        <v>960</v>
      </c>
      <c r="H1319" s="154" t="s">
        <v>1</v>
      </c>
      <c r="I1319" s="156"/>
      <c r="L1319" s="153"/>
      <c r="M1319" s="157"/>
      <c r="T1319" s="158"/>
      <c r="AT1319" s="154" t="s">
        <v>146</v>
      </c>
      <c r="AU1319" s="154" t="s">
        <v>92</v>
      </c>
      <c r="AV1319" s="12" t="s">
        <v>90</v>
      </c>
      <c r="AW1319" s="12" t="s">
        <v>38</v>
      </c>
      <c r="AX1319" s="12" t="s">
        <v>82</v>
      </c>
      <c r="AY1319" s="154" t="s">
        <v>140</v>
      </c>
    </row>
    <row r="1320" spans="2:51" s="11" customFormat="1">
      <c r="B1320" s="142"/>
      <c r="D1320" s="143" t="s">
        <v>146</v>
      </c>
      <c r="E1320" s="144" t="s">
        <v>1</v>
      </c>
      <c r="F1320" s="145" t="s">
        <v>961</v>
      </c>
      <c r="H1320" s="146">
        <v>493.87</v>
      </c>
      <c r="I1320" s="147"/>
      <c r="L1320" s="142"/>
      <c r="M1320" s="148"/>
      <c r="T1320" s="149"/>
      <c r="AT1320" s="144" t="s">
        <v>146</v>
      </c>
      <c r="AU1320" s="144" t="s">
        <v>92</v>
      </c>
      <c r="AV1320" s="11" t="s">
        <v>92</v>
      </c>
      <c r="AW1320" s="11" t="s">
        <v>38</v>
      </c>
      <c r="AX1320" s="11" t="s">
        <v>82</v>
      </c>
      <c r="AY1320" s="144" t="s">
        <v>140</v>
      </c>
    </row>
    <row r="1321" spans="2:51" s="12" customFormat="1">
      <c r="B1321" s="153"/>
      <c r="D1321" s="143" t="s">
        <v>146</v>
      </c>
      <c r="E1321" s="154" t="s">
        <v>1</v>
      </c>
      <c r="F1321" s="155" t="s">
        <v>957</v>
      </c>
      <c r="H1321" s="154" t="s">
        <v>1</v>
      </c>
      <c r="I1321" s="156"/>
      <c r="L1321" s="153"/>
      <c r="M1321" s="157"/>
      <c r="T1321" s="158"/>
      <c r="AT1321" s="154" t="s">
        <v>146</v>
      </c>
      <c r="AU1321" s="154" t="s">
        <v>92</v>
      </c>
      <c r="AV1321" s="12" t="s">
        <v>90</v>
      </c>
      <c r="AW1321" s="12" t="s">
        <v>38</v>
      </c>
      <c r="AX1321" s="12" t="s">
        <v>82</v>
      </c>
      <c r="AY1321" s="154" t="s">
        <v>140</v>
      </c>
    </row>
    <row r="1322" spans="2:51" s="11" customFormat="1">
      <c r="B1322" s="142"/>
      <c r="D1322" s="143" t="s">
        <v>146</v>
      </c>
      <c r="E1322" s="144" t="s">
        <v>1</v>
      </c>
      <c r="F1322" s="145" t="s">
        <v>962</v>
      </c>
      <c r="H1322" s="146">
        <v>-3.8839999999999999</v>
      </c>
      <c r="I1322" s="147"/>
      <c r="L1322" s="142"/>
      <c r="M1322" s="148"/>
      <c r="T1322" s="149"/>
      <c r="AT1322" s="144" t="s">
        <v>146</v>
      </c>
      <c r="AU1322" s="144" t="s">
        <v>92</v>
      </c>
      <c r="AV1322" s="11" t="s">
        <v>92</v>
      </c>
      <c r="AW1322" s="11" t="s">
        <v>38</v>
      </c>
      <c r="AX1322" s="11" t="s">
        <v>82</v>
      </c>
      <c r="AY1322" s="144" t="s">
        <v>140</v>
      </c>
    </row>
    <row r="1323" spans="2:51" s="11" customFormat="1" ht="33.75">
      <c r="B1323" s="142"/>
      <c r="D1323" s="143" t="s">
        <v>146</v>
      </c>
      <c r="E1323" s="144" t="s">
        <v>1</v>
      </c>
      <c r="F1323" s="145" t="s">
        <v>963</v>
      </c>
      <c r="H1323" s="146">
        <v>-12.86</v>
      </c>
      <c r="I1323" s="147"/>
      <c r="L1323" s="142"/>
      <c r="M1323" s="148"/>
      <c r="T1323" s="149"/>
      <c r="AT1323" s="144" t="s">
        <v>146</v>
      </c>
      <c r="AU1323" s="144" t="s">
        <v>92</v>
      </c>
      <c r="AV1323" s="11" t="s">
        <v>92</v>
      </c>
      <c r="AW1323" s="11" t="s">
        <v>38</v>
      </c>
      <c r="AX1323" s="11" t="s">
        <v>82</v>
      </c>
      <c r="AY1323" s="144" t="s">
        <v>140</v>
      </c>
    </row>
    <row r="1324" spans="2:51" s="11" customFormat="1" ht="22.5">
      <c r="B1324" s="142"/>
      <c r="D1324" s="143" t="s">
        <v>146</v>
      </c>
      <c r="E1324" s="144" t="s">
        <v>1</v>
      </c>
      <c r="F1324" s="145" t="s">
        <v>964</v>
      </c>
      <c r="H1324" s="146">
        <v>-50.93</v>
      </c>
      <c r="I1324" s="147"/>
      <c r="L1324" s="142"/>
      <c r="M1324" s="148"/>
      <c r="T1324" s="149"/>
      <c r="AT1324" s="144" t="s">
        <v>146</v>
      </c>
      <c r="AU1324" s="144" t="s">
        <v>92</v>
      </c>
      <c r="AV1324" s="11" t="s">
        <v>92</v>
      </c>
      <c r="AW1324" s="11" t="s">
        <v>38</v>
      </c>
      <c r="AX1324" s="11" t="s">
        <v>82</v>
      </c>
      <c r="AY1324" s="144" t="s">
        <v>140</v>
      </c>
    </row>
    <row r="1325" spans="2:51" s="13" customFormat="1">
      <c r="B1325" s="160"/>
      <c r="D1325" s="143" t="s">
        <v>146</v>
      </c>
      <c r="E1325" s="161" t="s">
        <v>1</v>
      </c>
      <c r="F1325" s="162" t="s">
        <v>286</v>
      </c>
      <c r="H1325" s="163">
        <v>426.19599999999997</v>
      </c>
      <c r="I1325" s="164"/>
      <c r="L1325" s="160"/>
      <c r="M1325" s="165"/>
      <c r="T1325" s="166"/>
      <c r="AT1325" s="161" t="s">
        <v>146</v>
      </c>
      <c r="AU1325" s="161" t="s">
        <v>92</v>
      </c>
      <c r="AV1325" s="13" t="s">
        <v>151</v>
      </c>
      <c r="AW1325" s="13" t="s">
        <v>38</v>
      </c>
      <c r="AX1325" s="13" t="s">
        <v>82</v>
      </c>
      <c r="AY1325" s="161" t="s">
        <v>140</v>
      </c>
    </row>
    <row r="1326" spans="2:51" s="11" customFormat="1">
      <c r="B1326" s="142"/>
      <c r="D1326" s="143" t="s">
        <v>146</v>
      </c>
      <c r="E1326" s="144" t="s">
        <v>1</v>
      </c>
      <c r="F1326" s="145" t="s">
        <v>965</v>
      </c>
      <c r="H1326" s="146">
        <v>63.13</v>
      </c>
      <c r="I1326" s="147"/>
      <c r="L1326" s="142"/>
      <c r="M1326" s="148"/>
      <c r="T1326" s="149"/>
      <c r="AT1326" s="144" t="s">
        <v>146</v>
      </c>
      <c r="AU1326" s="144" t="s">
        <v>92</v>
      </c>
      <c r="AV1326" s="11" t="s">
        <v>92</v>
      </c>
      <c r="AW1326" s="11" t="s">
        <v>38</v>
      </c>
      <c r="AX1326" s="11" t="s">
        <v>82</v>
      </c>
      <c r="AY1326" s="144" t="s">
        <v>140</v>
      </c>
    </row>
    <row r="1327" spans="2:51" s="13" customFormat="1">
      <c r="B1327" s="160"/>
      <c r="D1327" s="143" t="s">
        <v>146</v>
      </c>
      <c r="E1327" s="161" t="s">
        <v>1</v>
      </c>
      <c r="F1327" s="162" t="s">
        <v>286</v>
      </c>
      <c r="H1327" s="163">
        <v>63.13</v>
      </c>
      <c r="I1327" s="164"/>
      <c r="L1327" s="160"/>
      <c r="M1327" s="165"/>
      <c r="T1327" s="166"/>
      <c r="AT1327" s="161" t="s">
        <v>146</v>
      </c>
      <c r="AU1327" s="161" t="s">
        <v>92</v>
      </c>
      <c r="AV1327" s="13" t="s">
        <v>151</v>
      </c>
      <c r="AW1327" s="13" t="s">
        <v>38</v>
      </c>
      <c r="AX1327" s="13" t="s">
        <v>82</v>
      </c>
      <c r="AY1327" s="161" t="s">
        <v>140</v>
      </c>
    </row>
    <row r="1328" spans="2:51" s="14" customFormat="1">
      <c r="B1328" s="167"/>
      <c r="D1328" s="143" t="s">
        <v>146</v>
      </c>
      <c r="E1328" s="168" t="s">
        <v>1</v>
      </c>
      <c r="F1328" s="169" t="s">
        <v>287</v>
      </c>
      <c r="H1328" s="170">
        <v>911.45300000000009</v>
      </c>
      <c r="I1328" s="171"/>
      <c r="L1328" s="167"/>
      <c r="M1328" s="172"/>
      <c r="T1328" s="173"/>
      <c r="AT1328" s="168" t="s">
        <v>146</v>
      </c>
      <c r="AU1328" s="168" t="s">
        <v>92</v>
      </c>
      <c r="AV1328" s="14" t="s">
        <v>145</v>
      </c>
      <c r="AW1328" s="14" t="s">
        <v>38</v>
      </c>
      <c r="AX1328" s="14" t="s">
        <v>90</v>
      </c>
      <c r="AY1328" s="168" t="s">
        <v>140</v>
      </c>
    </row>
    <row r="1329" spans="2:65" s="1" customFormat="1" ht="24.2" customHeight="1">
      <c r="B1329" s="33"/>
      <c r="C1329" s="128" t="s">
        <v>406</v>
      </c>
      <c r="D1329" s="128" t="s">
        <v>141</v>
      </c>
      <c r="E1329" s="129" t="s">
        <v>1370</v>
      </c>
      <c r="F1329" s="130" t="s">
        <v>1371</v>
      </c>
      <c r="G1329" s="131" t="s">
        <v>144</v>
      </c>
      <c r="H1329" s="132">
        <v>564.56799999999998</v>
      </c>
      <c r="I1329" s="133"/>
      <c r="J1329" s="134">
        <f>ROUND(I1329*H1329,2)</f>
        <v>0</v>
      </c>
      <c r="K1329" s="135"/>
      <c r="L1329" s="33"/>
      <c r="M1329" s="136" t="s">
        <v>1</v>
      </c>
      <c r="N1329" s="137" t="s">
        <v>47</v>
      </c>
      <c r="P1329" s="138">
        <f>O1329*H1329</f>
        <v>0</v>
      </c>
      <c r="Q1329" s="138">
        <v>0</v>
      </c>
      <c r="R1329" s="138">
        <f>Q1329*H1329</f>
        <v>0</v>
      </c>
      <c r="S1329" s="138">
        <v>6.8000000000000005E-2</v>
      </c>
      <c r="T1329" s="139">
        <f>S1329*H1329</f>
        <v>38.390624000000003</v>
      </c>
      <c r="AR1329" s="140" t="s">
        <v>145</v>
      </c>
      <c r="AT1329" s="140" t="s">
        <v>141</v>
      </c>
      <c r="AU1329" s="140" t="s">
        <v>92</v>
      </c>
      <c r="AY1329" s="17" t="s">
        <v>140</v>
      </c>
      <c r="BE1329" s="141">
        <f>IF(N1329="základní",J1329,0)</f>
        <v>0</v>
      </c>
      <c r="BF1329" s="141">
        <f>IF(N1329="snížená",J1329,0)</f>
        <v>0</v>
      </c>
      <c r="BG1329" s="141">
        <f>IF(N1329="zákl. přenesená",J1329,0)</f>
        <v>0</v>
      </c>
      <c r="BH1329" s="141">
        <f>IF(N1329="sníž. přenesená",J1329,0)</f>
        <v>0</v>
      </c>
      <c r="BI1329" s="141">
        <f>IF(N1329="nulová",J1329,0)</f>
        <v>0</v>
      </c>
      <c r="BJ1329" s="17" t="s">
        <v>90</v>
      </c>
      <c r="BK1329" s="141">
        <f>ROUND(I1329*H1329,2)</f>
        <v>0</v>
      </c>
      <c r="BL1329" s="17" t="s">
        <v>145</v>
      </c>
      <c r="BM1329" s="140" t="s">
        <v>1372</v>
      </c>
    </row>
    <row r="1330" spans="2:65" s="12" customFormat="1">
      <c r="B1330" s="153"/>
      <c r="D1330" s="143" t="s">
        <v>146</v>
      </c>
      <c r="E1330" s="154" t="s">
        <v>1</v>
      </c>
      <c r="F1330" s="155" t="s">
        <v>696</v>
      </c>
      <c r="H1330" s="154" t="s">
        <v>1</v>
      </c>
      <c r="I1330" s="156"/>
      <c r="L1330" s="153"/>
      <c r="M1330" s="157"/>
      <c r="T1330" s="158"/>
      <c r="AT1330" s="154" t="s">
        <v>146</v>
      </c>
      <c r="AU1330" s="154" t="s">
        <v>92</v>
      </c>
      <c r="AV1330" s="12" t="s">
        <v>90</v>
      </c>
      <c r="AW1330" s="12" t="s">
        <v>38</v>
      </c>
      <c r="AX1330" s="12" t="s">
        <v>82</v>
      </c>
      <c r="AY1330" s="154" t="s">
        <v>140</v>
      </c>
    </row>
    <row r="1331" spans="2:65" s="11" customFormat="1">
      <c r="B1331" s="142"/>
      <c r="D1331" s="143" t="s">
        <v>146</v>
      </c>
      <c r="E1331" s="144" t="s">
        <v>1</v>
      </c>
      <c r="F1331" s="145" t="s">
        <v>749</v>
      </c>
      <c r="H1331" s="146">
        <v>39.75</v>
      </c>
      <c r="I1331" s="147"/>
      <c r="L1331" s="142"/>
      <c r="M1331" s="148"/>
      <c r="T1331" s="149"/>
      <c r="AT1331" s="144" t="s">
        <v>146</v>
      </c>
      <c r="AU1331" s="144" t="s">
        <v>92</v>
      </c>
      <c r="AV1331" s="11" t="s">
        <v>92</v>
      </c>
      <c r="AW1331" s="11" t="s">
        <v>38</v>
      </c>
      <c r="AX1331" s="11" t="s">
        <v>82</v>
      </c>
      <c r="AY1331" s="144" t="s">
        <v>140</v>
      </c>
    </row>
    <row r="1332" spans="2:65" s="11" customFormat="1">
      <c r="B1332" s="142"/>
      <c r="D1332" s="143" t="s">
        <v>146</v>
      </c>
      <c r="E1332" s="144" t="s">
        <v>1</v>
      </c>
      <c r="F1332" s="145" t="s">
        <v>750</v>
      </c>
      <c r="H1332" s="146">
        <v>63.45</v>
      </c>
      <c r="I1332" s="147"/>
      <c r="L1332" s="142"/>
      <c r="M1332" s="148"/>
      <c r="T1332" s="149"/>
      <c r="AT1332" s="144" t="s">
        <v>146</v>
      </c>
      <c r="AU1332" s="144" t="s">
        <v>92</v>
      </c>
      <c r="AV1332" s="11" t="s">
        <v>92</v>
      </c>
      <c r="AW1332" s="11" t="s">
        <v>38</v>
      </c>
      <c r="AX1332" s="11" t="s">
        <v>82</v>
      </c>
      <c r="AY1332" s="144" t="s">
        <v>140</v>
      </c>
    </row>
    <row r="1333" spans="2:65" s="11" customFormat="1">
      <c r="B1333" s="142"/>
      <c r="D1333" s="143" t="s">
        <v>146</v>
      </c>
      <c r="E1333" s="144" t="s">
        <v>1</v>
      </c>
      <c r="F1333" s="145" t="s">
        <v>751</v>
      </c>
      <c r="H1333" s="146">
        <v>61.417999999999999</v>
      </c>
      <c r="I1333" s="147"/>
      <c r="L1333" s="142"/>
      <c r="M1333" s="148"/>
      <c r="T1333" s="149"/>
      <c r="AT1333" s="144" t="s">
        <v>146</v>
      </c>
      <c r="AU1333" s="144" t="s">
        <v>92</v>
      </c>
      <c r="AV1333" s="11" t="s">
        <v>92</v>
      </c>
      <c r="AW1333" s="11" t="s">
        <v>38</v>
      </c>
      <c r="AX1333" s="11" t="s">
        <v>82</v>
      </c>
      <c r="AY1333" s="144" t="s">
        <v>140</v>
      </c>
    </row>
    <row r="1334" spans="2:65" s="11" customFormat="1">
      <c r="B1334" s="142"/>
      <c r="D1334" s="143" t="s">
        <v>146</v>
      </c>
      <c r="E1334" s="144" t="s">
        <v>1</v>
      </c>
      <c r="F1334" s="145" t="s">
        <v>752</v>
      </c>
      <c r="H1334" s="146">
        <v>27</v>
      </c>
      <c r="I1334" s="147"/>
      <c r="L1334" s="142"/>
      <c r="M1334" s="148"/>
      <c r="T1334" s="149"/>
      <c r="AT1334" s="144" t="s">
        <v>146</v>
      </c>
      <c r="AU1334" s="144" t="s">
        <v>92</v>
      </c>
      <c r="AV1334" s="11" t="s">
        <v>92</v>
      </c>
      <c r="AW1334" s="11" t="s">
        <v>38</v>
      </c>
      <c r="AX1334" s="11" t="s">
        <v>82</v>
      </c>
      <c r="AY1334" s="144" t="s">
        <v>140</v>
      </c>
    </row>
    <row r="1335" spans="2:65" s="11" customFormat="1">
      <c r="B1335" s="142"/>
      <c r="D1335" s="143" t="s">
        <v>146</v>
      </c>
      <c r="E1335" s="144" t="s">
        <v>1</v>
      </c>
      <c r="F1335" s="145" t="s">
        <v>753</v>
      </c>
      <c r="H1335" s="146">
        <v>51.975000000000001</v>
      </c>
      <c r="I1335" s="147"/>
      <c r="L1335" s="142"/>
      <c r="M1335" s="148"/>
      <c r="T1335" s="149"/>
      <c r="AT1335" s="144" t="s">
        <v>146</v>
      </c>
      <c r="AU1335" s="144" t="s">
        <v>92</v>
      </c>
      <c r="AV1335" s="11" t="s">
        <v>92</v>
      </c>
      <c r="AW1335" s="11" t="s">
        <v>38</v>
      </c>
      <c r="AX1335" s="11" t="s">
        <v>82</v>
      </c>
      <c r="AY1335" s="144" t="s">
        <v>140</v>
      </c>
    </row>
    <row r="1336" spans="2:65" s="11" customFormat="1">
      <c r="B1336" s="142"/>
      <c r="D1336" s="143" t="s">
        <v>146</v>
      </c>
      <c r="E1336" s="144" t="s">
        <v>1</v>
      </c>
      <c r="F1336" s="145" t="s">
        <v>754</v>
      </c>
      <c r="H1336" s="146">
        <v>23.324999999999999</v>
      </c>
      <c r="I1336" s="147"/>
      <c r="L1336" s="142"/>
      <c r="M1336" s="148"/>
      <c r="T1336" s="149"/>
      <c r="AT1336" s="144" t="s">
        <v>146</v>
      </c>
      <c r="AU1336" s="144" t="s">
        <v>92</v>
      </c>
      <c r="AV1336" s="11" t="s">
        <v>92</v>
      </c>
      <c r="AW1336" s="11" t="s">
        <v>38</v>
      </c>
      <c r="AX1336" s="11" t="s">
        <v>82</v>
      </c>
      <c r="AY1336" s="144" t="s">
        <v>140</v>
      </c>
    </row>
    <row r="1337" spans="2:65" s="11" customFormat="1">
      <c r="B1337" s="142"/>
      <c r="D1337" s="143" t="s">
        <v>146</v>
      </c>
      <c r="E1337" s="144" t="s">
        <v>1</v>
      </c>
      <c r="F1337" s="145" t="s">
        <v>755</v>
      </c>
      <c r="H1337" s="146">
        <v>30.15</v>
      </c>
      <c r="I1337" s="147"/>
      <c r="L1337" s="142"/>
      <c r="M1337" s="148"/>
      <c r="T1337" s="149"/>
      <c r="AT1337" s="144" t="s">
        <v>146</v>
      </c>
      <c r="AU1337" s="144" t="s">
        <v>92</v>
      </c>
      <c r="AV1337" s="11" t="s">
        <v>92</v>
      </c>
      <c r="AW1337" s="11" t="s">
        <v>38</v>
      </c>
      <c r="AX1337" s="11" t="s">
        <v>82</v>
      </c>
      <c r="AY1337" s="144" t="s">
        <v>140</v>
      </c>
    </row>
    <row r="1338" spans="2:65" s="13" customFormat="1">
      <c r="B1338" s="160"/>
      <c r="D1338" s="143" t="s">
        <v>146</v>
      </c>
      <c r="E1338" s="161" t="s">
        <v>1</v>
      </c>
      <c r="F1338" s="162" t="s">
        <v>286</v>
      </c>
      <c r="H1338" s="163">
        <v>297.06799999999998</v>
      </c>
      <c r="I1338" s="164"/>
      <c r="L1338" s="160"/>
      <c r="M1338" s="165"/>
      <c r="T1338" s="166"/>
      <c r="AT1338" s="161" t="s">
        <v>146</v>
      </c>
      <c r="AU1338" s="161" t="s">
        <v>92</v>
      </c>
      <c r="AV1338" s="13" t="s">
        <v>151</v>
      </c>
      <c r="AW1338" s="13" t="s">
        <v>38</v>
      </c>
      <c r="AX1338" s="13" t="s">
        <v>82</v>
      </c>
      <c r="AY1338" s="161" t="s">
        <v>140</v>
      </c>
    </row>
    <row r="1339" spans="2:65" s="12" customFormat="1">
      <c r="B1339" s="153"/>
      <c r="D1339" s="143" t="s">
        <v>146</v>
      </c>
      <c r="E1339" s="154" t="s">
        <v>1</v>
      </c>
      <c r="F1339" s="155" t="s">
        <v>711</v>
      </c>
      <c r="H1339" s="154" t="s">
        <v>1</v>
      </c>
      <c r="I1339" s="156"/>
      <c r="L1339" s="153"/>
      <c r="M1339" s="157"/>
      <c r="T1339" s="158"/>
      <c r="AT1339" s="154" t="s">
        <v>146</v>
      </c>
      <c r="AU1339" s="154" t="s">
        <v>92</v>
      </c>
      <c r="AV1339" s="12" t="s">
        <v>90</v>
      </c>
      <c r="AW1339" s="12" t="s">
        <v>38</v>
      </c>
      <c r="AX1339" s="12" t="s">
        <v>82</v>
      </c>
      <c r="AY1339" s="154" t="s">
        <v>140</v>
      </c>
    </row>
    <row r="1340" spans="2:65" s="11" customFormat="1">
      <c r="B1340" s="142"/>
      <c r="D1340" s="143" t="s">
        <v>146</v>
      </c>
      <c r="E1340" s="144" t="s">
        <v>1</v>
      </c>
      <c r="F1340" s="145" t="s">
        <v>767</v>
      </c>
      <c r="H1340" s="146">
        <v>2</v>
      </c>
      <c r="I1340" s="147"/>
      <c r="L1340" s="142"/>
      <c r="M1340" s="148"/>
      <c r="T1340" s="149"/>
      <c r="AT1340" s="144" t="s">
        <v>146</v>
      </c>
      <c r="AU1340" s="144" t="s">
        <v>92</v>
      </c>
      <c r="AV1340" s="11" t="s">
        <v>92</v>
      </c>
      <c r="AW1340" s="11" t="s">
        <v>38</v>
      </c>
      <c r="AX1340" s="11" t="s">
        <v>82</v>
      </c>
      <c r="AY1340" s="144" t="s">
        <v>140</v>
      </c>
    </row>
    <row r="1341" spans="2:65" s="11" customFormat="1">
      <c r="B1341" s="142"/>
      <c r="D1341" s="143" t="s">
        <v>146</v>
      </c>
      <c r="E1341" s="144" t="s">
        <v>1</v>
      </c>
      <c r="F1341" s="145" t="s">
        <v>768</v>
      </c>
      <c r="H1341" s="146">
        <v>3.2</v>
      </c>
      <c r="I1341" s="147"/>
      <c r="L1341" s="142"/>
      <c r="M1341" s="148"/>
      <c r="T1341" s="149"/>
      <c r="AT1341" s="144" t="s">
        <v>146</v>
      </c>
      <c r="AU1341" s="144" t="s">
        <v>92</v>
      </c>
      <c r="AV1341" s="11" t="s">
        <v>92</v>
      </c>
      <c r="AW1341" s="11" t="s">
        <v>38</v>
      </c>
      <c r="AX1341" s="11" t="s">
        <v>82</v>
      </c>
      <c r="AY1341" s="144" t="s">
        <v>140</v>
      </c>
    </row>
    <row r="1342" spans="2:65" s="11" customFormat="1">
      <c r="B1342" s="142"/>
      <c r="D1342" s="143" t="s">
        <v>146</v>
      </c>
      <c r="E1342" s="144" t="s">
        <v>1</v>
      </c>
      <c r="F1342" s="145" t="s">
        <v>769</v>
      </c>
      <c r="H1342" s="146">
        <v>16</v>
      </c>
      <c r="I1342" s="147"/>
      <c r="L1342" s="142"/>
      <c r="M1342" s="148"/>
      <c r="T1342" s="149"/>
      <c r="AT1342" s="144" t="s">
        <v>146</v>
      </c>
      <c r="AU1342" s="144" t="s">
        <v>92</v>
      </c>
      <c r="AV1342" s="11" t="s">
        <v>92</v>
      </c>
      <c r="AW1342" s="11" t="s">
        <v>38</v>
      </c>
      <c r="AX1342" s="11" t="s">
        <v>82</v>
      </c>
      <c r="AY1342" s="144" t="s">
        <v>140</v>
      </c>
    </row>
    <row r="1343" spans="2:65" s="11" customFormat="1">
      <c r="B1343" s="142"/>
      <c r="D1343" s="143" t="s">
        <v>146</v>
      </c>
      <c r="E1343" s="144" t="s">
        <v>1</v>
      </c>
      <c r="F1343" s="145" t="s">
        <v>770</v>
      </c>
      <c r="H1343" s="146">
        <v>4</v>
      </c>
      <c r="I1343" s="147"/>
      <c r="L1343" s="142"/>
      <c r="M1343" s="148"/>
      <c r="T1343" s="149"/>
      <c r="AT1343" s="144" t="s">
        <v>146</v>
      </c>
      <c r="AU1343" s="144" t="s">
        <v>92</v>
      </c>
      <c r="AV1343" s="11" t="s">
        <v>92</v>
      </c>
      <c r="AW1343" s="11" t="s">
        <v>38</v>
      </c>
      <c r="AX1343" s="11" t="s">
        <v>82</v>
      </c>
      <c r="AY1343" s="144" t="s">
        <v>140</v>
      </c>
    </row>
    <row r="1344" spans="2:65" s="11" customFormat="1">
      <c r="B1344" s="142"/>
      <c r="D1344" s="143" t="s">
        <v>146</v>
      </c>
      <c r="E1344" s="144" t="s">
        <v>1</v>
      </c>
      <c r="F1344" s="145" t="s">
        <v>771</v>
      </c>
      <c r="H1344" s="146">
        <v>4</v>
      </c>
      <c r="I1344" s="147"/>
      <c r="L1344" s="142"/>
      <c r="M1344" s="148"/>
      <c r="T1344" s="149"/>
      <c r="AT1344" s="144" t="s">
        <v>146</v>
      </c>
      <c r="AU1344" s="144" t="s">
        <v>92</v>
      </c>
      <c r="AV1344" s="11" t="s">
        <v>92</v>
      </c>
      <c r="AW1344" s="11" t="s">
        <v>38</v>
      </c>
      <c r="AX1344" s="11" t="s">
        <v>82</v>
      </c>
      <c r="AY1344" s="144" t="s">
        <v>140</v>
      </c>
    </row>
    <row r="1345" spans="2:65" s="11" customFormat="1">
      <c r="B1345" s="142"/>
      <c r="D1345" s="143" t="s">
        <v>146</v>
      </c>
      <c r="E1345" s="144" t="s">
        <v>1</v>
      </c>
      <c r="F1345" s="145" t="s">
        <v>772</v>
      </c>
      <c r="H1345" s="146">
        <v>35.6</v>
      </c>
      <c r="I1345" s="147"/>
      <c r="L1345" s="142"/>
      <c r="M1345" s="148"/>
      <c r="T1345" s="149"/>
      <c r="AT1345" s="144" t="s">
        <v>146</v>
      </c>
      <c r="AU1345" s="144" t="s">
        <v>92</v>
      </c>
      <c r="AV1345" s="11" t="s">
        <v>92</v>
      </c>
      <c r="AW1345" s="11" t="s">
        <v>38</v>
      </c>
      <c r="AX1345" s="11" t="s">
        <v>82</v>
      </c>
      <c r="AY1345" s="144" t="s">
        <v>140</v>
      </c>
    </row>
    <row r="1346" spans="2:65" s="11" customFormat="1">
      <c r="B1346" s="142"/>
      <c r="D1346" s="143" t="s">
        <v>146</v>
      </c>
      <c r="E1346" s="144" t="s">
        <v>1</v>
      </c>
      <c r="F1346" s="145" t="s">
        <v>773</v>
      </c>
      <c r="H1346" s="146">
        <v>11.7</v>
      </c>
      <c r="I1346" s="147"/>
      <c r="L1346" s="142"/>
      <c r="M1346" s="148"/>
      <c r="T1346" s="149"/>
      <c r="AT1346" s="144" t="s">
        <v>146</v>
      </c>
      <c r="AU1346" s="144" t="s">
        <v>92</v>
      </c>
      <c r="AV1346" s="11" t="s">
        <v>92</v>
      </c>
      <c r="AW1346" s="11" t="s">
        <v>38</v>
      </c>
      <c r="AX1346" s="11" t="s">
        <v>82</v>
      </c>
      <c r="AY1346" s="144" t="s">
        <v>140</v>
      </c>
    </row>
    <row r="1347" spans="2:65" s="11" customFormat="1">
      <c r="B1347" s="142"/>
      <c r="D1347" s="143" t="s">
        <v>146</v>
      </c>
      <c r="E1347" s="144" t="s">
        <v>1</v>
      </c>
      <c r="F1347" s="145" t="s">
        <v>774</v>
      </c>
      <c r="H1347" s="146">
        <v>15.8</v>
      </c>
      <c r="I1347" s="147"/>
      <c r="L1347" s="142"/>
      <c r="M1347" s="148"/>
      <c r="T1347" s="149"/>
      <c r="AT1347" s="144" t="s">
        <v>146</v>
      </c>
      <c r="AU1347" s="144" t="s">
        <v>92</v>
      </c>
      <c r="AV1347" s="11" t="s">
        <v>92</v>
      </c>
      <c r="AW1347" s="11" t="s">
        <v>38</v>
      </c>
      <c r="AX1347" s="11" t="s">
        <v>82</v>
      </c>
      <c r="AY1347" s="144" t="s">
        <v>140</v>
      </c>
    </row>
    <row r="1348" spans="2:65" s="11" customFormat="1">
      <c r="B1348" s="142"/>
      <c r="D1348" s="143" t="s">
        <v>146</v>
      </c>
      <c r="E1348" s="144" t="s">
        <v>1</v>
      </c>
      <c r="F1348" s="145" t="s">
        <v>775</v>
      </c>
      <c r="H1348" s="146">
        <v>53</v>
      </c>
      <c r="I1348" s="147"/>
      <c r="L1348" s="142"/>
      <c r="M1348" s="148"/>
      <c r="T1348" s="149"/>
      <c r="AT1348" s="144" t="s">
        <v>146</v>
      </c>
      <c r="AU1348" s="144" t="s">
        <v>92</v>
      </c>
      <c r="AV1348" s="11" t="s">
        <v>92</v>
      </c>
      <c r="AW1348" s="11" t="s">
        <v>38</v>
      </c>
      <c r="AX1348" s="11" t="s">
        <v>82</v>
      </c>
      <c r="AY1348" s="144" t="s">
        <v>140</v>
      </c>
    </row>
    <row r="1349" spans="2:65" s="11" customFormat="1">
      <c r="B1349" s="142"/>
      <c r="D1349" s="143" t="s">
        <v>146</v>
      </c>
      <c r="E1349" s="144" t="s">
        <v>1</v>
      </c>
      <c r="F1349" s="145" t="s">
        <v>776</v>
      </c>
      <c r="H1349" s="146">
        <v>10</v>
      </c>
      <c r="I1349" s="147"/>
      <c r="L1349" s="142"/>
      <c r="M1349" s="148"/>
      <c r="T1349" s="149"/>
      <c r="AT1349" s="144" t="s">
        <v>146</v>
      </c>
      <c r="AU1349" s="144" t="s">
        <v>92</v>
      </c>
      <c r="AV1349" s="11" t="s">
        <v>92</v>
      </c>
      <c r="AW1349" s="11" t="s">
        <v>38</v>
      </c>
      <c r="AX1349" s="11" t="s">
        <v>82</v>
      </c>
      <c r="AY1349" s="144" t="s">
        <v>140</v>
      </c>
    </row>
    <row r="1350" spans="2:65" s="11" customFormat="1">
      <c r="B1350" s="142"/>
      <c r="D1350" s="143" t="s">
        <v>146</v>
      </c>
      <c r="E1350" s="144" t="s">
        <v>1</v>
      </c>
      <c r="F1350" s="145" t="s">
        <v>777</v>
      </c>
      <c r="H1350" s="146">
        <v>56.1</v>
      </c>
      <c r="I1350" s="147"/>
      <c r="L1350" s="142"/>
      <c r="M1350" s="148"/>
      <c r="T1350" s="149"/>
      <c r="AT1350" s="144" t="s">
        <v>146</v>
      </c>
      <c r="AU1350" s="144" t="s">
        <v>92</v>
      </c>
      <c r="AV1350" s="11" t="s">
        <v>92</v>
      </c>
      <c r="AW1350" s="11" t="s">
        <v>38</v>
      </c>
      <c r="AX1350" s="11" t="s">
        <v>82</v>
      </c>
      <c r="AY1350" s="144" t="s">
        <v>140</v>
      </c>
    </row>
    <row r="1351" spans="2:65" s="11" customFormat="1">
      <c r="B1351" s="142"/>
      <c r="D1351" s="143" t="s">
        <v>146</v>
      </c>
      <c r="E1351" s="144" t="s">
        <v>1</v>
      </c>
      <c r="F1351" s="145" t="s">
        <v>778</v>
      </c>
      <c r="H1351" s="146">
        <v>56.1</v>
      </c>
      <c r="I1351" s="147"/>
      <c r="L1351" s="142"/>
      <c r="M1351" s="148"/>
      <c r="T1351" s="149"/>
      <c r="AT1351" s="144" t="s">
        <v>146</v>
      </c>
      <c r="AU1351" s="144" t="s">
        <v>92</v>
      </c>
      <c r="AV1351" s="11" t="s">
        <v>92</v>
      </c>
      <c r="AW1351" s="11" t="s">
        <v>38</v>
      </c>
      <c r="AX1351" s="11" t="s">
        <v>82</v>
      </c>
      <c r="AY1351" s="144" t="s">
        <v>140</v>
      </c>
    </row>
    <row r="1352" spans="2:65" s="13" customFormat="1">
      <c r="B1352" s="160"/>
      <c r="D1352" s="143" t="s">
        <v>146</v>
      </c>
      <c r="E1352" s="161" t="s">
        <v>1</v>
      </c>
      <c r="F1352" s="162" t="s">
        <v>286</v>
      </c>
      <c r="H1352" s="163">
        <v>267.5</v>
      </c>
      <c r="I1352" s="164"/>
      <c r="L1352" s="160"/>
      <c r="M1352" s="165"/>
      <c r="T1352" s="166"/>
      <c r="AT1352" s="161" t="s">
        <v>146</v>
      </c>
      <c r="AU1352" s="161" t="s">
        <v>92</v>
      </c>
      <c r="AV1352" s="13" t="s">
        <v>151</v>
      </c>
      <c r="AW1352" s="13" t="s">
        <v>38</v>
      </c>
      <c r="AX1352" s="13" t="s">
        <v>82</v>
      </c>
      <c r="AY1352" s="161" t="s">
        <v>140</v>
      </c>
    </row>
    <row r="1353" spans="2:65" s="14" customFormat="1">
      <c r="B1353" s="167"/>
      <c r="D1353" s="143" t="s">
        <v>146</v>
      </c>
      <c r="E1353" s="168" t="s">
        <v>1</v>
      </c>
      <c r="F1353" s="169" t="s">
        <v>287</v>
      </c>
      <c r="H1353" s="170">
        <v>564.56799999999998</v>
      </c>
      <c r="I1353" s="171"/>
      <c r="L1353" s="167"/>
      <c r="M1353" s="172"/>
      <c r="T1353" s="173"/>
      <c r="AT1353" s="168" t="s">
        <v>146</v>
      </c>
      <c r="AU1353" s="168" t="s">
        <v>92</v>
      </c>
      <c r="AV1353" s="14" t="s">
        <v>145</v>
      </c>
      <c r="AW1353" s="14" t="s">
        <v>38</v>
      </c>
      <c r="AX1353" s="14" t="s">
        <v>90</v>
      </c>
      <c r="AY1353" s="168" t="s">
        <v>140</v>
      </c>
    </row>
    <row r="1354" spans="2:65" s="1" customFormat="1" ht="24.2" customHeight="1">
      <c r="B1354" s="33"/>
      <c r="C1354" s="128" t="s">
        <v>1373</v>
      </c>
      <c r="D1354" s="128" t="s">
        <v>141</v>
      </c>
      <c r="E1354" s="129" t="s">
        <v>1374</v>
      </c>
      <c r="F1354" s="130" t="s">
        <v>1375</v>
      </c>
      <c r="G1354" s="131" t="s">
        <v>177</v>
      </c>
      <c r="H1354" s="132">
        <v>5</v>
      </c>
      <c r="I1354" s="133"/>
      <c r="J1354" s="134">
        <f>ROUND(I1354*H1354,2)</f>
        <v>0</v>
      </c>
      <c r="K1354" s="135"/>
      <c r="L1354" s="33"/>
      <c r="M1354" s="136" t="s">
        <v>1</v>
      </c>
      <c r="N1354" s="137" t="s">
        <v>47</v>
      </c>
      <c r="P1354" s="138">
        <f>O1354*H1354</f>
        <v>0</v>
      </c>
      <c r="Q1354" s="138">
        <v>0</v>
      </c>
      <c r="R1354" s="138">
        <f>Q1354*H1354</f>
        <v>0</v>
      </c>
      <c r="S1354" s="138">
        <v>2.2000000000000002</v>
      </c>
      <c r="T1354" s="139">
        <f>S1354*H1354</f>
        <v>11</v>
      </c>
      <c r="AR1354" s="140" t="s">
        <v>145</v>
      </c>
      <c r="AT1354" s="140" t="s">
        <v>141</v>
      </c>
      <c r="AU1354" s="140" t="s">
        <v>92</v>
      </c>
      <c r="AY1354" s="17" t="s">
        <v>140</v>
      </c>
      <c r="BE1354" s="141">
        <f>IF(N1354="základní",J1354,0)</f>
        <v>0</v>
      </c>
      <c r="BF1354" s="141">
        <f>IF(N1354="snížená",J1354,0)</f>
        <v>0</v>
      </c>
      <c r="BG1354" s="141">
        <f>IF(N1354="zákl. přenesená",J1354,0)</f>
        <v>0</v>
      </c>
      <c r="BH1354" s="141">
        <f>IF(N1354="sníž. přenesená",J1354,0)</f>
        <v>0</v>
      </c>
      <c r="BI1354" s="141">
        <f>IF(N1354="nulová",J1354,0)</f>
        <v>0</v>
      </c>
      <c r="BJ1354" s="17" t="s">
        <v>90</v>
      </c>
      <c r="BK1354" s="141">
        <f>ROUND(I1354*H1354,2)</f>
        <v>0</v>
      </c>
      <c r="BL1354" s="17" t="s">
        <v>145</v>
      </c>
      <c r="BM1354" s="140" t="s">
        <v>1376</v>
      </c>
    </row>
    <row r="1355" spans="2:65" s="11" customFormat="1">
      <c r="B1355" s="142"/>
      <c r="D1355" s="143" t="s">
        <v>146</v>
      </c>
      <c r="E1355" s="144" t="s">
        <v>1</v>
      </c>
      <c r="F1355" s="145" t="s">
        <v>1377</v>
      </c>
      <c r="H1355" s="146">
        <v>5</v>
      </c>
      <c r="I1355" s="147"/>
      <c r="L1355" s="142"/>
      <c r="M1355" s="148"/>
      <c r="T1355" s="149"/>
      <c r="AT1355" s="144" t="s">
        <v>146</v>
      </c>
      <c r="AU1355" s="144" t="s">
        <v>92</v>
      </c>
      <c r="AV1355" s="11" t="s">
        <v>92</v>
      </c>
      <c r="AW1355" s="11" t="s">
        <v>38</v>
      </c>
      <c r="AX1355" s="11" t="s">
        <v>90</v>
      </c>
      <c r="AY1355" s="144" t="s">
        <v>140</v>
      </c>
    </row>
    <row r="1356" spans="2:65" s="1" customFormat="1" ht="24.2" customHeight="1">
      <c r="B1356" s="33"/>
      <c r="C1356" s="128" t="s">
        <v>410</v>
      </c>
      <c r="D1356" s="128" t="s">
        <v>141</v>
      </c>
      <c r="E1356" s="129" t="s">
        <v>1378</v>
      </c>
      <c r="F1356" s="130" t="s">
        <v>1379</v>
      </c>
      <c r="G1356" s="131" t="s">
        <v>150</v>
      </c>
      <c r="H1356" s="132">
        <v>20.25</v>
      </c>
      <c r="I1356" s="133"/>
      <c r="J1356" s="134">
        <f>ROUND(I1356*H1356,2)</f>
        <v>0</v>
      </c>
      <c r="K1356" s="135"/>
      <c r="L1356" s="33"/>
      <c r="M1356" s="136" t="s">
        <v>1</v>
      </c>
      <c r="N1356" s="137" t="s">
        <v>47</v>
      </c>
      <c r="P1356" s="138">
        <f>O1356*H1356</f>
        <v>0</v>
      </c>
      <c r="Q1356" s="138">
        <v>4.2999999999999999E-4</v>
      </c>
      <c r="R1356" s="138">
        <f>Q1356*H1356</f>
        <v>8.7075E-3</v>
      </c>
      <c r="S1356" s="138">
        <v>0</v>
      </c>
      <c r="T1356" s="139">
        <f>S1356*H1356</f>
        <v>0</v>
      </c>
      <c r="AR1356" s="140" t="s">
        <v>145</v>
      </c>
      <c r="AT1356" s="140" t="s">
        <v>141</v>
      </c>
      <c r="AU1356" s="140" t="s">
        <v>92</v>
      </c>
      <c r="AY1356" s="17" t="s">
        <v>140</v>
      </c>
      <c r="BE1356" s="141">
        <f>IF(N1356="základní",J1356,0)</f>
        <v>0</v>
      </c>
      <c r="BF1356" s="141">
        <f>IF(N1356="snížená",J1356,0)</f>
        <v>0</v>
      </c>
      <c r="BG1356" s="141">
        <f>IF(N1356="zákl. přenesená",J1356,0)</f>
        <v>0</v>
      </c>
      <c r="BH1356" s="141">
        <f>IF(N1356="sníž. přenesená",J1356,0)</f>
        <v>0</v>
      </c>
      <c r="BI1356" s="141">
        <f>IF(N1356="nulová",J1356,0)</f>
        <v>0</v>
      </c>
      <c r="BJ1356" s="17" t="s">
        <v>90</v>
      </c>
      <c r="BK1356" s="141">
        <f>ROUND(I1356*H1356,2)</f>
        <v>0</v>
      </c>
      <c r="BL1356" s="17" t="s">
        <v>145</v>
      </c>
      <c r="BM1356" s="140" t="s">
        <v>1380</v>
      </c>
    </row>
    <row r="1357" spans="2:65" s="11" customFormat="1" ht="22.5">
      <c r="B1357" s="142"/>
      <c r="D1357" s="143" t="s">
        <v>146</v>
      </c>
      <c r="E1357" s="144" t="s">
        <v>1</v>
      </c>
      <c r="F1357" s="145" t="s">
        <v>1381</v>
      </c>
      <c r="H1357" s="146">
        <v>5.75</v>
      </c>
      <c r="I1357" s="147"/>
      <c r="L1357" s="142"/>
      <c r="M1357" s="148"/>
      <c r="T1357" s="149"/>
      <c r="AT1357" s="144" t="s">
        <v>146</v>
      </c>
      <c r="AU1357" s="144" t="s">
        <v>92</v>
      </c>
      <c r="AV1357" s="11" t="s">
        <v>92</v>
      </c>
      <c r="AW1357" s="11" t="s">
        <v>38</v>
      </c>
      <c r="AX1357" s="11" t="s">
        <v>82</v>
      </c>
      <c r="AY1357" s="144" t="s">
        <v>140</v>
      </c>
    </row>
    <row r="1358" spans="2:65" s="12" customFormat="1">
      <c r="B1358" s="153"/>
      <c r="D1358" s="143" t="s">
        <v>146</v>
      </c>
      <c r="E1358" s="154" t="s">
        <v>1</v>
      </c>
      <c r="F1358" s="155" t="s">
        <v>631</v>
      </c>
      <c r="H1358" s="154" t="s">
        <v>1</v>
      </c>
      <c r="I1358" s="156"/>
      <c r="L1358" s="153"/>
      <c r="M1358" s="157"/>
      <c r="T1358" s="158"/>
      <c r="AT1358" s="154" t="s">
        <v>146</v>
      </c>
      <c r="AU1358" s="154" t="s">
        <v>92</v>
      </c>
      <c r="AV1358" s="12" t="s">
        <v>90</v>
      </c>
      <c r="AW1358" s="12" t="s">
        <v>38</v>
      </c>
      <c r="AX1358" s="12" t="s">
        <v>82</v>
      </c>
      <c r="AY1358" s="154" t="s">
        <v>140</v>
      </c>
    </row>
    <row r="1359" spans="2:65" s="11" customFormat="1">
      <c r="B1359" s="142"/>
      <c r="D1359" s="143" t="s">
        <v>146</v>
      </c>
      <c r="E1359" s="144" t="s">
        <v>1</v>
      </c>
      <c r="F1359" s="145" t="s">
        <v>1382</v>
      </c>
      <c r="H1359" s="146">
        <v>14.5</v>
      </c>
      <c r="I1359" s="147"/>
      <c r="L1359" s="142"/>
      <c r="M1359" s="148"/>
      <c r="T1359" s="149"/>
      <c r="AT1359" s="144" t="s">
        <v>146</v>
      </c>
      <c r="AU1359" s="144" t="s">
        <v>92</v>
      </c>
      <c r="AV1359" s="11" t="s">
        <v>92</v>
      </c>
      <c r="AW1359" s="11" t="s">
        <v>38</v>
      </c>
      <c r="AX1359" s="11" t="s">
        <v>82</v>
      </c>
      <c r="AY1359" s="144" t="s">
        <v>140</v>
      </c>
    </row>
    <row r="1360" spans="2:65" s="14" customFormat="1">
      <c r="B1360" s="167"/>
      <c r="D1360" s="143" t="s">
        <v>146</v>
      </c>
      <c r="E1360" s="168" t="s">
        <v>1</v>
      </c>
      <c r="F1360" s="169" t="s">
        <v>287</v>
      </c>
      <c r="H1360" s="170">
        <v>20.25</v>
      </c>
      <c r="I1360" s="171"/>
      <c r="L1360" s="167"/>
      <c r="M1360" s="172"/>
      <c r="T1360" s="173"/>
      <c r="AT1360" s="168" t="s">
        <v>146</v>
      </c>
      <c r="AU1360" s="168" t="s">
        <v>92</v>
      </c>
      <c r="AV1360" s="14" t="s">
        <v>145</v>
      </c>
      <c r="AW1360" s="14" t="s">
        <v>38</v>
      </c>
      <c r="AX1360" s="14" t="s">
        <v>90</v>
      </c>
      <c r="AY1360" s="168" t="s">
        <v>140</v>
      </c>
    </row>
    <row r="1361" spans="2:65" s="1" customFormat="1" ht="24.2" customHeight="1">
      <c r="B1361" s="33"/>
      <c r="C1361" s="185" t="s">
        <v>1383</v>
      </c>
      <c r="D1361" s="185" t="s">
        <v>653</v>
      </c>
      <c r="E1361" s="186" t="s">
        <v>1384</v>
      </c>
      <c r="F1361" s="187" t="s">
        <v>1385</v>
      </c>
      <c r="G1361" s="188" t="s">
        <v>163</v>
      </c>
      <c r="H1361" s="189">
        <v>3.5999999999999997E-2</v>
      </c>
      <c r="I1361" s="190"/>
      <c r="J1361" s="191">
        <f>ROUND(I1361*H1361,2)</f>
        <v>0</v>
      </c>
      <c r="K1361" s="192"/>
      <c r="L1361" s="193"/>
      <c r="M1361" s="194" t="s">
        <v>1</v>
      </c>
      <c r="N1361" s="195" t="s">
        <v>47</v>
      </c>
      <c r="P1361" s="138">
        <f>O1361*H1361</f>
        <v>0</v>
      </c>
      <c r="Q1361" s="138">
        <v>1</v>
      </c>
      <c r="R1361" s="138">
        <f>Q1361*H1361</f>
        <v>3.5999999999999997E-2</v>
      </c>
      <c r="S1361" s="138">
        <v>0</v>
      </c>
      <c r="T1361" s="139">
        <f>S1361*H1361</f>
        <v>0</v>
      </c>
      <c r="AR1361" s="140" t="s">
        <v>158</v>
      </c>
      <c r="AT1361" s="140" t="s">
        <v>653</v>
      </c>
      <c r="AU1361" s="140" t="s">
        <v>92</v>
      </c>
      <c r="AY1361" s="17" t="s">
        <v>140</v>
      </c>
      <c r="BE1361" s="141">
        <f>IF(N1361="základní",J1361,0)</f>
        <v>0</v>
      </c>
      <c r="BF1361" s="141">
        <f>IF(N1361="snížená",J1361,0)</f>
        <v>0</v>
      </c>
      <c r="BG1361" s="141">
        <f>IF(N1361="zákl. přenesená",J1361,0)</f>
        <v>0</v>
      </c>
      <c r="BH1361" s="141">
        <f>IF(N1361="sníž. přenesená",J1361,0)</f>
        <v>0</v>
      </c>
      <c r="BI1361" s="141">
        <f>IF(N1361="nulová",J1361,0)</f>
        <v>0</v>
      </c>
      <c r="BJ1361" s="17" t="s">
        <v>90</v>
      </c>
      <c r="BK1361" s="141">
        <f>ROUND(I1361*H1361,2)</f>
        <v>0</v>
      </c>
      <c r="BL1361" s="17" t="s">
        <v>145</v>
      </c>
      <c r="BM1361" s="140" t="s">
        <v>1386</v>
      </c>
    </row>
    <row r="1362" spans="2:65" s="1" customFormat="1" ht="19.5">
      <c r="B1362" s="33"/>
      <c r="D1362" s="143" t="s">
        <v>179</v>
      </c>
      <c r="F1362" s="150" t="s">
        <v>1387</v>
      </c>
      <c r="I1362" s="151"/>
      <c r="L1362" s="33"/>
      <c r="M1362" s="152"/>
      <c r="T1362" s="57"/>
      <c r="AT1362" s="17" t="s">
        <v>179</v>
      </c>
      <c r="AU1362" s="17" t="s">
        <v>92</v>
      </c>
    </row>
    <row r="1363" spans="2:65" s="11" customFormat="1" ht="22.5">
      <c r="B1363" s="142"/>
      <c r="D1363" s="143" t="s">
        <v>146</v>
      </c>
      <c r="E1363" s="144" t="s">
        <v>1</v>
      </c>
      <c r="F1363" s="145" t="s">
        <v>1388</v>
      </c>
      <c r="H1363" s="146">
        <v>0.01</v>
      </c>
      <c r="I1363" s="147"/>
      <c r="L1363" s="142"/>
      <c r="M1363" s="148"/>
      <c r="T1363" s="149"/>
      <c r="AT1363" s="144" t="s">
        <v>146</v>
      </c>
      <c r="AU1363" s="144" t="s">
        <v>92</v>
      </c>
      <c r="AV1363" s="11" t="s">
        <v>92</v>
      </c>
      <c r="AW1363" s="11" t="s">
        <v>38</v>
      </c>
      <c r="AX1363" s="11" t="s">
        <v>82</v>
      </c>
      <c r="AY1363" s="144" t="s">
        <v>140</v>
      </c>
    </row>
    <row r="1364" spans="2:65" s="12" customFormat="1">
      <c r="B1364" s="153"/>
      <c r="D1364" s="143" t="s">
        <v>146</v>
      </c>
      <c r="E1364" s="154" t="s">
        <v>1</v>
      </c>
      <c r="F1364" s="155" t="s">
        <v>631</v>
      </c>
      <c r="H1364" s="154" t="s">
        <v>1</v>
      </c>
      <c r="I1364" s="156"/>
      <c r="L1364" s="153"/>
      <c r="M1364" s="157"/>
      <c r="T1364" s="158"/>
      <c r="AT1364" s="154" t="s">
        <v>146</v>
      </c>
      <c r="AU1364" s="154" t="s">
        <v>92</v>
      </c>
      <c r="AV1364" s="12" t="s">
        <v>90</v>
      </c>
      <c r="AW1364" s="12" t="s">
        <v>38</v>
      </c>
      <c r="AX1364" s="12" t="s">
        <v>82</v>
      </c>
      <c r="AY1364" s="154" t="s">
        <v>140</v>
      </c>
    </row>
    <row r="1365" spans="2:65" s="11" customFormat="1" ht="22.5">
      <c r="B1365" s="142"/>
      <c r="D1365" s="143" t="s">
        <v>146</v>
      </c>
      <c r="E1365" s="144" t="s">
        <v>1</v>
      </c>
      <c r="F1365" s="145" t="s">
        <v>1389</v>
      </c>
      <c r="H1365" s="146">
        <v>2.3E-2</v>
      </c>
      <c r="I1365" s="147"/>
      <c r="L1365" s="142"/>
      <c r="M1365" s="148"/>
      <c r="T1365" s="149"/>
      <c r="AT1365" s="144" t="s">
        <v>146</v>
      </c>
      <c r="AU1365" s="144" t="s">
        <v>92</v>
      </c>
      <c r="AV1365" s="11" t="s">
        <v>92</v>
      </c>
      <c r="AW1365" s="11" t="s">
        <v>38</v>
      </c>
      <c r="AX1365" s="11" t="s">
        <v>82</v>
      </c>
      <c r="AY1365" s="144" t="s">
        <v>140</v>
      </c>
    </row>
    <row r="1366" spans="2:65" s="14" customFormat="1">
      <c r="B1366" s="167"/>
      <c r="D1366" s="143" t="s">
        <v>146</v>
      </c>
      <c r="E1366" s="168" t="s">
        <v>1</v>
      </c>
      <c r="F1366" s="169" t="s">
        <v>287</v>
      </c>
      <c r="H1366" s="170">
        <v>3.3000000000000002E-2</v>
      </c>
      <c r="I1366" s="171"/>
      <c r="L1366" s="167"/>
      <c r="M1366" s="172"/>
      <c r="T1366" s="173"/>
      <c r="AT1366" s="168" t="s">
        <v>146</v>
      </c>
      <c r="AU1366" s="168" t="s">
        <v>92</v>
      </c>
      <c r="AV1366" s="14" t="s">
        <v>145</v>
      </c>
      <c r="AW1366" s="14" t="s">
        <v>38</v>
      </c>
      <c r="AX1366" s="14" t="s">
        <v>90</v>
      </c>
      <c r="AY1366" s="168" t="s">
        <v>140</v>
      </c>
    </row>
    <row r="1367" spans="2:65" s="11" customFormat="1">
      <c r="B1367" s="142"/>
      <c r="D1367" s="143" t="s">
        <v>146</v>
      </c>
      <c r="F1367" s="145" t="s">
        <v>1390</v>
      </c>
      <c r="H1367" s="146">
        <v>3.5999999999999997E-2</v>
      </c>
      <c r="I1367" s="147"/>
      <c r="L1367" s="142"/>
      <c r="M1367" s="148"/>
      <c r="T1367" s="149"/>
      <c r="AT1367" s="144" t="s">
        <v>146</v>
      </c>
      <c r="AU1367" s="144" t="s">
        <v>92</v>
      </c>
      <c r="AV1367" s="11" t="s">
        <v>92</v>
      </c>
      <c r="AW1367" s="11" t="s">
        <v>4</v>
      </c>
      <c r="AX1367" s="11" t="s">
        <v>90</v>
      </c>
      <c r="AY1367" s="144" t="s">
        <v>140</v>
      </c>
    </row>
    <row r="1368" spans="2:65" s="1" customFormat="1" ht="16.5" customHeight="1">
      <c r="B1368" s="33"/>
      <c r="C1368" s="128" t="s">
        <v>414</v>
      </c>
      <c r="D1368" s="128" t="s">
        <v>141</v>
      </c>
      <c r="E1368" s="129" t="s">
        <v>1391</v>
      </c>
      <c r="F1368" s="130" t="s">
        <v>1392</v>
      </c>
      <c r="G1368" s="131" t="s">
        <v>150</v>
      </c>
      <c r="H1368" s="132">
        <v>134</v>
      </c>
      <c r="I1368" s="133"/>
      <c r="J1368" s="134">
        <f>ROUND(I1368*H1368,2)</f>
        <v>0</v>
      </c>
      <c r="K1368" s="135"/>
      <c r="L1368" s="33"/>
      <c r="M1368" s="136" t="s">
        <v>1</v>
      </c>
      <c r="N1368" s="137" t="s">
        <v>47</v>
      </c>
      <c r="P1368" s="138">
        <f>O1368*H1368</f>
        <v>0</v>
      </c>
      <c r="Q1368" s="138">
        <v>8.9999999999999998E-4</v>
      </c>
      <c r="R1368" s="138">
        <f>Q1368*H1368</f>
        <v>0.1206</v>
      </c>
      <c r="S1368" s="138">
        <v>1E-3</v>
      </c>
      <c r="T1368" s="139">
        <f>S1368*H1368</f>
        <v>0.13400000000000001</v>
      </c>
      <c r="AR1368" s="140" t="s">
        <v>145</v>
      </c>
      <c r="AT1368" s="140" t="s">
        <v>141</v>
      </c>
      <c r="AU1368" s="140" t="s">
        <v>92</v>
      </c>
      <c r="AY1368" s="17" t="s">
        <v>140</v>
      </c>
      <c r="BE1368" s="141">
        <f>IF(N1368="základní",J1368,0)</f>
        <v>0</v>
      </c>
      <c r="BF1368" s="141">
        <f>IF(N1368="snížená",J1368,0)</f>
        <v>0</v>
      </c>
      <c r="BG1368" s="141">
        <f>IF(N1368="zákl. přenesená",J1368,0)</f>
        <v>0</v>
      </c>
      <c r="BH1368" s="141">
        <f>IF(N1368="sníž. přenesená",J1368,0)</f>
        <v>0</v>
      </c>
      <c r="BI1368" s="141">
        <f>IF(N1368="nulová",J1368,0)</f>
        <v>0</v>
      </c>
      <c r="BJ1368" s="17" t="s">
        <v>90</v>
      </c>
      <c r="BK1368" s="141">
        <f>ROUND(I1368*H1368,2)</f>
        <v>0</v>
      </c>
      <c r="BL1368" s="17" t="s">
        <v>145</v>
      </c>
      <c r="BM1368" s="140" t="s">
        <v>1393</v>
      </c>
    </row>
    <row r="1369" spans="2:65" s="11" customFormat="1">
      <c r="B1369" s="142"/>
      <c r="D1369" s="143" t="s">
        <v>146</v>
      </c>
      <c r="E1369" s="144" t="s">
        <v>1</v>
      </c>
      <c r="F1369" s="145" t="s">
        <v>1394</v>
      </c>
      <c r="H1369" s="146">
        <v>80.25</v>
      </c>
      <c r="I1369" s="147"/>
      <c r="L1369" s="142"/>
      <c r="M1369" s="148"/>
      <c r="T1369" s="149"/>
      <c r="AT1369" s="144" t="s">
        <v>146</v>
      </c>
      <c r="AU1369" s="144" t="s">
        <v>92</v>
      </c>
      <c r="AV1369" s="11" t="s">
        <v>92</v>
      </c>
      <c r="AW1369" s="11" t="s">
        <v>38</v>
      </c>
      <c r="AX1369" s="11" t="s">
        <v>82</v>
      </c>
      <c r="AY1369" s="144" t="s">
        <v>140</v>
      </c>
    </row>
    <row r="1370" spans="2:65" s="11" customFormat="1">
      <c r="B1370" s="142"/>
      <c r="D1370" s="143" t="s">
        <v>146</v>
      </c>
      <c r="E1370" s="144" t="s">
        <v>1</v>
      </c>
      <c r="F1370" s="145" t="s">
        <v>1395</v>
      </c>
      <c r="H1370" s="146">
        <v>53.75</v>
      </c>
      <c r="I1370" s="147"/>
      <c r="L1370" s="142"/>
      <c r="M1370" s="148"/>
      <c r="T1370" s="149"/>
      <c r="AT1370" s="144" t="s">
        <v>146</v>
      </c>
      <c r="AU1370" s="144" t="s">
        <v>92</v>
      </c>
      <c r="AV1370" s="11" t="s">
        <v>92</v>
      </c>
      <c r="AW1370" s="11" t="s">
        <v>38</v>
      </c>
      <c r="AX1370" s="11" t="s">
        <v>82</v>
      </c>
      <c r="AY1370" s="144" t="s">
        <v>140</v>
      </c>
    </row>
    <row r="1371" spans="2:65" s="14" customFormat="1">
      <c r="B1371" s="167"/>
      <c r="D1371" s="143" t="s">
        <v>146</v>
      </c>
      <c r="E1371" s="168" t="s">
        <v>1</v>
      </c>
      <c r="F1371" s="169" t="s">
        <v>287</v>
      </c>
      <c r="H1371" s="170">
        <v>134</v>
      </c>
      <c r="I1371" s="171"/>
      <c r="L1371" s="167"/>
      <c r="M1371" s="172"/>
      <c r="T1371" s="173"/>
      <c r="AT1371" s="168" t="s">
        <v>146</v>
      </c>
      <c r="AU1371" s="168" t="s">
        <v>92</v>
      </c>
      <c r="AV1371" s="14" t="s">
        <v>145</v>
      </c>
      <c r="AW1371" s="14" t="s">
        <v>38</v>
      </c>
      <c r="AX1371" s="14" t="s">
        <v>90</v>
      </c>
      <c r="AY1371" s="168" t="s">
        <v>140</v>
      </c>
    </row>
    <row r="1372" spans="2:65" s="10" customFormat="1" ht="22.9" customHeight="1">
      <c r="B1372" s="118"/>
      <c r="D1372" s="119" t="s">
        <v>81</v>
      </c>
      <c r="E1372" s="183" t="s">
        <v>1396</v>
      </c>
      <c r="F1372" s="183" t="s">
        <v>1397</v>
      </c>
      <c r="I1372" s="121"/>
      <c r="J1372" s="184">
        <f>BK1372</f>
        <v>0</v>
      </c>
      <c r="L1372" s="118"/>
      <c r="M1372" s="123"/>
      <c r="P1372" s="124">
        <f>SUM(P1373:P1380)</f>
        <v>0</v>
      </c>
      <c r="R1372" s="124">
        <f>SUM(R1373:R1380)</f>
        <v>0</v>
      </c>
      <c r="T1372" s="125">
        <f>SUM(T1373:T1380)</f>
        <v>0</v>
      </c>
      <c r="AR1372" s="119" t="s">
        <v>90</v>
      </c>
      <c r="AT1372" s="126" t="s">
        <v>81</v>
      </c>
      <c r="AU1372" s="126" t="s">
        <v>90</v>
      </c>
      <c r="AY1372" s="119" t="s">
        <v>140</v>
      </c>
      <c r="BK1372" s="127">
        <f>SUM(BK1373:BK1380)</f>
        <v>0</v>
      </c>
    </row>
    <row r="1373" spans="2:65" s="1" customFormat="1" ht="33" customHeight="1">
      <c r="B1373" s="33"/>
      <c r="C1373" s="128" t="s">
        <v>1398</v>
      </c>
      <c r="D1373" s="128" t="s">
        <v>141</v>
      </c>
      <c r="E1373" s="129" t="s">
        <v>1399</v>
      </c>
      <c r="F1373" s="130" t="s">
        <v>1400</v>
      </c>
      <c r="G1373" s="131" t="s">
        <v>163</v>
      </c>
      <c r="H1373" s="132">
        <v>774.29700000000003</v>
      </c>
      <c r="I1373" s="133"/>
      <c r="J1373" s="134">
        <f>ROUND(I1373*H1373,2)</f>
        <v>0</v>
      </c>
      <c r="K1373" s="135"/>
      <c r="L1373" s="33"/>
      <c r="M1373" s="136" t="s">
        <v>1</v>
      </c>
      <c r="N1373" s="137" t="s">
        <v>47</v>
      </c>
      <c r="P1373" s="138">
        <f>O1373*H1373</f>
        <v>0</v>
      </c>
      <c r="Q1373" s="138">
        <v>0</v>
      </c>
      <c r="R1373" s="138">
        <f>Q1373*H1373</f>
        <v>0</v>
      </c>
      <c r="S1373" s="138">
        <v>0</v>
      </c>
      <c r="T1373" s="139">
        <f>S1373*H1373</f>
        <v>0</v>
      </c>
      <c r="AR1373" s="140" t="s">
        <v>145</v>
      </c>
      <c r="AT1373" s="140" t="s">
        <v>141</v>
      </c>
      <c r="AU1373" s="140" t="s">
        <v>92</v>
      </c>
      <c r="AY1373" s="17" t="s">
        <v>140</v>
      </c>
      <c r="BE1373" s="141">
        <f>IF(N1373="základní",J1373,0)</f>
        <v>0</v>
      </c>
      <c r="BF1373" s="141">
        <f>IF(N1373="snížená",J1373,0)</f>
        <v>0</v>
      </c>
      <c r="BG1373" s="141">
        <f>IF(N1373="zákl. přenesená",J1373,0)</f>
        <v>0</v>
      </c>
      <c r="BH1373" s="141">
        <f>IF(N1373="sníž. přenesená",J1373,0)</f>
        <v>0</v>
      </c>
      <c r="BI1373" s="141">
        <f>IF(N1373="nulová",J1373,0)</f>
        <v>0</v>
      </c>
      <c r="BJ1373" s="17" t="s">
        <v>90</v>
      </c>
      <c r="BK1373" s="141">
        <f>ROUND(I1373*H1373,2)</f>
        <v>0</v>
      </c>
      <c r="BL1373" s="17" t="s">
        <v>145</v>
      </c>
      <c r="BM1373" s="140" t="s">
        <v>1401</v>
      </c>
    </row>
    <row r="1374" spans="2:65" s="1" customFormat="1" ht="24.2" customHeight="1">
      <c r="B1374" s="33"/>
      <c r="C1374" s="128" t="s">
        <v>418</v>
      </c>
      <c r="D1374" s="128" t="s">
        <v>141</v>
      </c>
      <c r="E1374" s="129" t="s">
        <v>1402</v>
      </c>
      <c r="F1374" s="130" t="s">
        <v>1403</v>
      </c>
      <c r="G1374" s="131" t="s">
        <v>163</v>
      </c>
      <c r="H1374" s="132">
        <v>774.29700000000003</v>
      </c>
      <c r="I1374" s="133"/>
      <c r="J1374" s="134">
        <f>ROUND(I1374*H1374,2)</f>
        <v>0</v>
      </c>
      <c r="K1374" s="135"/>
      <c r="L1374" s="33"/>
      <c r="M1374" s="136" t="s">
        <v>1</v>
      </c>
      <c r="N1374" s="137" t="s">
        <v>47</v>
      </c>
      <c r="P1374" s="138">
        <f>O1374*H1374</f>
        <v>0</v>
      </c>
      <c r="Q1374" s="138">
        <v>0</v>
      </c>
      <c r="R1374" s="138">
        <f>Q1374*H1374</f>
        <v>0</v>
      </c>
      <c r="S1374" s="138">
        <v>0</v>
      </c>
      <c r="T1374" s="139">
        <f>S1374*H1374</f>
        <v>0</v>
      </c>
      <c r="AR1374" s="140" t="s">
        <v>145</v>
      </c>
      <c r="AT1374" s="140" t="s">
        <v>141</v>
      </c>
      <c r="AU1374" s="140" t="s">
        <v>92</v>
      </c>
      <c r="AY1374" s="17" t="s">
        <v>140</v>
      </c>
      <c r="BE1374" s="141">
        <f>IF(N1374="základní",J1374,0)</f>
        <v>0</v>
      </c>
      <c r="BF1374" s="141">
        <f>IF(N1374="snížená",J1374,0)</f>
        <v>0</v>
      </c>
      <c r="BG1374" s="141">
        <f>IF(N1374="zákl. přenesená",J1374,0)</f>
        <v>0</v>
      </c>
      <c r="BH1374" s="141">
        <f>IF(N1374="sníž. přenesená",J1374,0)</f>
        <v>0</v>
      </c>
      <c r="BI1374" s="141">
        <f>IF(N1374="nulová",J1374,0)</f>
        <v>0</v>
      </c>
      <c r="BJ1374" s="17" t="s">
        <v>90</v>
      </c>
      <c r="BK1374" s="141">
        <f>ROUND(I1374*H1374,2)</f>
        <v>0</v>
      </c>
      <c r="BL1374" s="17" t="s">
        <v>145</v>
      </c>
      <c r="BM1374" s="140" t="s">
        <v>1404</v>
      </c>
    </row>
    <row r="1375" spans="2:65" s="1" customFormat="1" ht="29.25">
      <c r="B1375" s="33"/>
      <c r="D1375" s="143" t="s">
        <v>179</v>
      </c>
      <c r="F1375" s="150" t="s">
        <v>303</v>
      </c>
      <c r="I1375" s="151"/>
      <c r="L1375" s="33"/>
      <c r="M1375" s="152"/>
      <c r="T1375" s="57"/>
      <c r="AT1375" s="17" t="s">
        <v>179</v>
      </c>
      <c r="AU1375" s="17" t="s">
        <v>92</v>
      </c>
    </row>
    <row r="1376" spans="2:65" s="1" customFormat="1" ht="24.2" customHeight="1">
      <c r="B1376" s="33"/>
      <c r="C1376" s="128" t="s">
        <v>1405</v>
      </c>
      <c r="D1376" s="128" t="s">
        <v>141</v>
      </c>
      <c r="E1376" s="129" t="s">
        <v>1406</v>
      </c>
      <c r="F1376" s="130" t="s">
        <v>1407</v>
      </c>
      <c r="G1376" s="131" t="s">
        <v>163</v>
      </c>
      <c r="H1376" s="132">
        <v>18583.128000000001</v>
      </c>
      <c r="I1376" s="133"/>
      <c r="J1376" s="134">
        <f>ROUND(I1376*H1376,2)</f>
        <v>0</v>
      </c>
      <c r="K1376" s="135"/>
      <c r="L1376" s="33"/>
      <c r="M1376" s="136" t="s">
        <v>1</v>
      </c>
      <c r="N1376" s="137" t="s">
        <v>47</v>
      </c>
      <c r="P1376" s="138">
        <f>O1376*H1376</f>
        <v>0</v>
      </c>
      <c r="Q1376" s="138">
        <v>0</v>
      </c>
      <c r="R1376" s="138">
        <f>Q1376*H1376</f>
        <v>0</v>
      </c>
      <c r="S1376" s="138">
        <v>0</v>
      </c>
      <c r="T1376" s="139">
        <f>S1376*H1376</f>
        <v>0</v>
      </c>
      <c r="AR1376" s="140" t="s">
        <v>145</v>
      </c>
      <c r="AT1376" s="140" t="s">
        <v>141</v>
      </c>
      <c r="AU1376" s="140" t="s">
        <v>92</v>
      </c>
      <c r="AY1376" s="17" t="s">
        <v>140</v>
      </c>
      <c r="BE1376" s="141">
        <f>IF(N1376="základní",J1376,0)</f>
        <v>0</v>
      </c>
      <c r="BF1376" s="141">
        <f>IF(N1376="snížená",J1376,0)</f>
        <v>0</v>
      </c>
      <c r="BG1376" s="141">
        <f>IF(N1376="zákl. přenesená",J1376,0)</f>
        <v>0</v>
      </c>
      <c r="BH1376" s="141">
        <f>IF(N1376="sníž. přenesená",J1376,0)</f>
        <v>0</v>
      </c>
      <c r="BI1376" s="141">
        <f>IF(N1376="nulová",J1376,0)</f>
        <v>0</v>
      </c>
      <c r="BJ1376" s="17" t="s">
        <v>90</v>
      </c>
      <c r="BK1376" s="141">
        <f>ROUND(I1376*H1376,2)</f>
        <v>0</v>
      </c>
      <c r="BL1376" s="17" t="s">
        <v>145</v>
      </c>
      <c r="BM1376" s="140" t="s">
        <v>1408</v>
      </c>
    </row>
    <row r="1377" spans="2:65" s="1" customFormat="1" ht="39">
      <c r="B1377" s="33"/>
      <c r="D1377" s="143" t="s">
        <v>179</v>
      </c>
      <c r="F1377" s="150" t="s">
        <v>1409</v>
      </c>
      <c r="I1377" s="151"/>
      <c r="L1377" s="33"/>
      <c r="M1377" s="152"/>
      <c r="T1377" s="57"/>
      <c r="AT1377" s="17" t="s">
        <v>179</v>
      </c>
      <c r="AU1377" s="17" t="s">
        <v>92</v>
      </c>
    </row>
    <row r="1378" spans="2:65" s="11" customFormat="1">
      <c r="B1378" s="142"/>
      <c r="D1378" s="143" t="s">
        <v>146</v>
      </c>
      <c r="F1378" s="145" t="s">
        <v>1410</v>
      </c>
      <c r="H1378" s="146">
        <v>18583.128000000001</v>
      </c>
      <c r="I1378" s="147"/>
      <c r="L1378" s="142"/>
      <c r="M1378" s="148"/>
      <c r="T1378" s="149"/>
      <c r="AT1378" s="144" t="s">
        <v>146</v>
      </c>
      <c r="AU1378" s="144" t="s">
        <v>92</v>
      </c>
      <c r="AV1378" s="11" t="s">
        <v>92</v>
      </c>
      <c r="AW1378" s="11" t="s">
        <v>4</v>
      </c>
      <c r="AX1378" s="11" t="s">
        <v>90</v>
      </c>
      <c r="AY1378" s="144" t="s">
        <v>140</v>
      </c>
    </row>
    <row r="1379" spans="2:65" s="1" customFormat="1" ht="33" customHeight="1">
      <c r="B1379" s="33"/>
      <c r="C1379" s="128" t="s">
        <v>421</v>
      </c>
      <c r="D1379" s="128" t="s">
        <v>141</v>
      </c>
      <c r="E1379" s="129" t="s">
        <v>1411</v>
      </c>
      <c r="F1379" s="130" t="s">
        <v>1412</v>
      </c>
      <c r="G1379" s="131" t="s">
        <v>163</v>
      </c>
      <c r="H1379" s="132">
        <v>321.791</v>
      </c>
      <c r="I1379" s="133"/>
      <c r="J1379" s="134">
        <f>ROUND(I1379*H1379,2)</f>
        <v>0</v>
      </c>
      <c r="K1379" s="135"/>
      <c r="L1379" s="33"/>
      <c r="M1379" s="136" t="s">
        <v>1</v>
      </c>
      <c r="N1379" s="137" t="s">
        <v>47</v>
      </c>
      <c r="P1379" s="138">
        <f>O1379*H1379</f>
        <v>0</v>
      </c>
      <c r="Q1379" s="138">
        <v>0</v>
      </c>
      <c r="R1379" s="138">
        <f>Q1379*H1379</f>
        <v>0</v>
      </c>
      <c r="S1379" s="138">
        <v>0</v>
      </c>
      <c r="T1379" s="139">
        <f>S1379*H1379</f>
        <v>0</v>
      </c>
      <c r="AR1379" s="140" t="s">
        <v>145</v>
      </c>
      <c r="AT1379" s="140" t="s">
        <v>141</v>
      </c>
      <c r="AU1379" s="140" t="s">
        <v>92</v>
      </c>
      <c r="AY1379" s="17" t="s">
        <v>140</v>
      </c>
      <c r="BE1379" s="141">
        <f>IF(N1379="základní",J1379,0)</f>
        <v>0</v>
      </c>
      <c r="BF1379" s="141">
        <f>IF(N1379="snížená",J1379,0)</f>
        <v>0</v>
      </c>
      <c r="BG1379" s="141">
        <f>IF(N1379="zákl. přenesená",J1379,0)</f>
        <v>0</v>
      </c>
      <c r="BH1379" s="141">
        <f>IF(N1379="sníž. přenesená",J1379,0)</f>
        <v>0</v>
      </c>
      <c r="BI1379" s="141">
        <f>IF(N1379="nulová",J1379,0)</f>
        <v>0</v>
      </c>
      <c r="BJ1379" s="17" t="s">
        <v>90</v>
      </c>
      <c r="BK1379" s="141">
        <f>ROUND(I1379*H1379,2)</f>
        <v>0</v>
      </c>
      <c r="BL1379" s="17" t="s">
        <v>145</v>
      </c>
      <c r="BM1379" s="140" t="s">
        <v>1413</v>
      </c>
    </row>
    <row r="1380" spans="2:65" s="1" customFormat="1" ht="29.25">
      <c r="B1380" s="33"/>
      <c r="D1380" s="143" t="s">
        <v>179</v>
      </c>
      <c r="F1380" s="150" t="s">
        <v>303</v>
      </c>
      <c r="I1380" s="151"/>
      <c r="L1380" s="33"/>
      <c r="M1380" s="152"/>
      <c r="T1380" s="57"/>
      <c r="AT1380" s="17" t="s">
        <v>179</v>
      </c>
      <c r="AU1380" s="17" t="s">
        <v>92</v>
      </c>
    </row>
    <row r="1381" spans="2:65" s="10" customFormat="1" ht="22.9" customHeight="1">
      <c r="B1381" s="118"/>
      <c r="D1381" s="119" t="s">
        <v>81</v>
      </c>
      <c r="E1381" s="183" t="s">
        <v>1414</v>
      </c>
      <c r="F1381" s="183" t="s">
        <v>1415</v>
      </c>
      <c r="I1381" s="121"/>
      <c r="J1381" s="184">
        <f>BK1381</f>
        <v>0</v>
      </c>
      <c r="L1381" s="118"/>
      <c r="M1381" s="123"/>
      <c r="P1381" s="124">
        <f>P1382</f>
        <v>0</v>
      </c>
      <c r="R1381" s="124">
        <f>R1382</f>
        <v>0</v>
      </c>
      <c r="T1381" s="125">
        <f>T1382</f>
        <v>0</v>
      </c>
      <c r="AR1381" s="119" t="s">
        <v>90</v>
      </c>
      <c r="AT1381" s="126" t="s">
        <v>81</v>
      </c>
      <c r="AU1381" s="126" t="s">
        <v>90</v>
      </c>
      <c r="AY1381" s="119" t="s">
        <v>140</v>
      </c>
      <c r="BK1381" s="127">
        <f>BK1382</f>
        <v>0</v>
      </c>
    </row>
    <row r="1382" spans="2:65" s="1" customFormat="1" ht="16.5" customHeight="1">
      <c r="B1382" s="33"/>
      <c r="C1382" s="128" t="s">
        <v>1416</v>
      </c>
      <c r="D1382" s="128" t="s">
        <v>141</v>
      </c>
      <c r="E1382" s="129" t="s">
        <v>1417</v>
      </c>
      <c r="F1382" s="130" t="s">
        <v>1418</v>
      </c>
      <c r="G1382" s="131" t="s">
        <v>163</v>
      </c>
      <c r="H1382" s="132">
        <v>519.95500000000004</v>
      </c>
      <c r="I1382" s="133"/>
      <c r="J1382" s="134">
        <f>ROUND(I1382*H1382,2)</f>
        <v>0</v>
      </c>
      <c r="K1382" s="135"/>
      <c r="L1382" s="33"/>
      <c r="M1382" s="136" t="s">
        <v>1</v>
      </c>
      <c r="N1382" s="137" t="s">
        <v>47</v>
      </c>
      <c r="P1382" s="138">
        <f>O1382*H1382</f>
        <v>0</v>
      </c>
      <c r="Q1382" s="138">
        <v>0</v>
      </c>
      <c r="R1382" s="138">
        <f>Q1382*H1382</f>
        <v>0</v>
      </c>
      <c r="S1382" s="138">
        <v>0</v>
      </c>
      <c r="T1382" s="139">
        <f>S1382*H1382</f>
        <v>0</v>
      </c>
      <c r="AR1382" s="140" t="s">
        <v>145</v>
      </c>
      <c r="AT1382" s="140" t="s">
        <v>141</v>
      </c>
      <c r="AU1382" s="140" t="s">
        <v>92</v>
      </c>
      <c r="AY1382" s="17" t="s">
        <v>140</v>
      </c>
      <c r="BE1382" s="141">
        <f>IF(N1382="základní",J1382,0)</f>
        <v>0</v>
      </c>
      <c r="BF1382" s="141">
        <f>IF(N1382="snížená",J1382,0)</f>
        <v>0</v>
      </c>
      <c r="BG1382" s="141">
        <f>IF(N1382="zákl. přenesená",J1382,0)</f>
        <v>0</v>
      </c>
      <c r="BH1382" s="141">
        <f>IF(N1382="sníž. přenesená",J1382,0)</f>
        <v>0</v>
      </c>
      <c r="BI1382" s="141">
        <f>IF(N1382="nulová",J1382,0)</f>
        <v>0</v>
      </c>
      <c r="BJ1382" s="17" t="s">
        <v>90</v>
      </c>
      <c r="BK1382" s="141">
        <f>ROUND(I1382*H1382,2)</f>
        <v>0</v>
      </c>
      <c r="BL1382" s="17" t="s">
        <v>145</v>
      </c>
      <c r="BM1382" s="140" t="s">
        <v>1419</v>
      </c>
    </row>
    <row r="1383" spans="2:65" s="10" customFormat="1" ht="25.9" customHeight="1">
      <c r="B1383" s="118"/>
      <c r="D1383" s="119" t="s">
        <v>81</v>
      </c>
      <c r="E1383" s="120" t="s">
        <v>1420</v>
      </c>
      <c r="F1383" s="120" t="s">
        <v>1421</v>
      </c>
      <c r="I1383" s="121"/>
      <c r="J1383" s="122">
        <f>BK1383</f>
        <v>0</v>
      </c>
      <c r="L1383" s="118"/>
      <c r="M1383" s="123"/>
      <c r="P1383" s="124">
        <f>P1384+P1410+P1466+P1527+P1548+P1577+P1612+P1617+P1636+P1756+P1825+P2122+P2331+P2343+P2348+P2448+P2586+P2617+P2764</f>
        <v>0</v>
      </c>
      <c r="R1383" s="124">
        <f>R1384+R1410+R1466+R1527+R1548+R1577+R1612+R1617+R1636+R1756+R1825+R2122+R2331+R2343+R2348+R2448+R2586+R2617+R2764</f>
        <v>95.82916741999999</v>
      </c>
      <c r="T1383" s="125">
        <f>T1384+T1410+T1466+T1527+T1548+T1577+T1612+T1617+T1636+T1756+T1825+T2122+T2331+T2343+T2348+T2448+T2586+T2617+T2764</f>
        <v>11.894541949999997</v>
      </c>
      <c r="AR1383" s="119" t="s">
        <v>92</v>
      </c>
      <c r="AT1383" s="126" t="s">
        <v>81</v>
      </c>
      <c r="AU1383" s="126" t="s">
        <v>82</v>
      </c>
      <c r="AY1383" s="119" t="s">
        <v>140</v>
      </c>
      <c r="BK1383" s="127">
        <f>BK1384+BK1410+BK1466+BK1527+BK1548+BK1577+BK1612+BK1617+BK1636+BK1756+BK1825+BK2122+BK2331+BK2343+BK2348+BK2448+BK2586+BK2617+BK2764</f>
        <v>0</v>
      </c>
    </row>
    <row r="1384" spans="2:65" s="10" customFormat="1" ht="22.9" customHeight="1">
      <c r="B1384" s="118"/>
      <c r="D1384" s="119" t="s">
        <v>81</v>
      </c>
      <c r="E1384" s="183" t="s">
        <v>1422</v>
      </c>
      <c r="F1384" s="183" t="s">
        <v>1423</v>
      </c>
      <c r="I1384" s="121"/>
      <c r="J1384" s="184">
        <f>BK1384</f>
        <v>0</v>
      </c>
      <c r="L1384" s="118"/>
      <c r="M1384" s="123"/>
      <c r="P1384" s="124">
        <f>SUM(P1385:P1409)</f>
        <v>0</v>
      </c>
      <c r="R1384" s="124">
        <f>SUM(R1385:R1409)</f>
        <v>7.51994E-2</v>
      </c>
      <c r="T1384" s="125">
        <f>SUM(T1385:T1409)</f>
        <v>1.0799999999999998</v>
      </c>
      <c r="AR1384" s="119" t="s">
        <v>92</v>
      </c>
      <c r="AT1384" s="126" t="s">
        <v>81</v>
      </c>
      <c r="AU1384" s="126" t="s">
        <v>90</v>
      </c>
      <c r="AY1384" s="119" t="s">
        <v>140</v>
      </c>
      <c r="BK1384" s="127">
        <f>SUM(BK1385:BK1409)</f>
        <v>0</v>
      </c>
    </row>
    <row r="1385" spans="2:65" s="1" customFormat="1" ht="24.2" customHeight="1">
      <c r="B1385" s="33"/>
      <c r="C1385" s="128" t="s">
        <v>425</v>
      </c>
      <c r="D1385" s="128" t="s">
        <v>141</v>
      </c>
      <c r="E1385" s="129" t="s">
        <v>1424</v>
      </c>
      <c r="F1385" s="130" t="s">
        <v>1425</v>
      </c>
      <c r="G1385" s="131" t="s">
        <v>144</v>
      </c>
      <c r="H1385" s="132">
        <v>1.488</v>
      </c>
      <c r="I1385" s="133"/>
      <c r="J1385" s="134">
        <f>ROUND(I1385*H1385,2)</f>
        <v>0</v>
      </c>
      <c r="K1385" s="135"/>
      <c r="L1385" s="33"/>
      <c r="M1385" s="136" t="s">
        <v>1</v>
      </c>
      <c r="N1385" s="137" t="s">
        <v>47</v>
      </c>
      <c r="P1385" s="138">
        <f>O1385*H1385</f>
        <v>0</v>
      </c>
      <c r="Q1385" s="138">
        <v>0</v>
      </c>
      <c r="R1385" s="138">
        <f>Q1385*H1385</f>
        <v>0</v>
      </c>
      <c r="S1385" s="138">
        <v>0</v>
      </c>
      <c r="T1385" s="139">
        <f>S1385*H1385</f>
        <v>0</v>
      </c>
      <c r="AR1385" s="140" t="s">
        <v>173</v>
      </c>
      <c r="AT1385" s="140" t="s">
        <v>141</v>
      </c>
      <c r="AU1385" s="140" t="s">
        <v>92</v>
      </c>
      <c r="AY1385" s="17" t="s">
        <v>140</v>
      </c>
      <c r="BE1385" s="141">
        <f>IF(N1385="základní",J1385,0)</f>
        <v>0</v>
      </c>
      <c r="BF1385" s="141">
        <f>IF(N1385="snížená",J1385,0)</f>
        <v>0</v>
      </c>
      <c r="BG1385" s="141">
        <f>IF(N1385="zákl. přenesená",J1385,0)</f>
        <v>0</v>
      </c>
      <c r="BH1385" s="141">
        <f>IF(N1385="sníž. přenesená",J1385,0)</f>
        <v>0</v>
      </c>
      <c r="BI1385" s="141">
        <f>IF(N1385="nulová",J1385,0)</f>
        <v>0</v>
      </c>
      <c r="BJ1385" s="17" t="s">
        <v>90</v>
      </c>
      <c r="BK1385" s="141">
        <f>ROUND(I1385*H1385,2)</f>
        <v>0</v>
      </c>
      <c r="BL1385" s="17" t="s">
        <v>173</v>
      </c>
      <c r="BM1385" s="140" t="s">
        <v>1426</v>
      </c>
    </row>
    <row r="1386" spans="2:65" s="11" customFormat="1" ht="22.5">
      <c r="B1386" s="142"/>
      <c r="D1386" s="143" t="s">
        <v>146</v>
      </c>
      <c r="E1386" s="144" t="s">
        <v>1</v>
      </c>
      <c r="F1386" s="145" t="s">
        <v>1427</v>
      </c>
      <c r="H1386" s="146">
        <v>1.488</v>
      </c>
      <c r="I1386" s="147"/>
      <c r="L1386" s="142"/>
      <c r="M1386" s="148"/>
      <c r="T1386" s="149"/>
      <c r="AT1386" s="144" t="s">
        <v>146</v>
      </c>
      <c r="AU1386" s="144" t="s">
        <v>92</v>
      </c>
      <c r="AV1386" s="11" t="s">
        <v>92</v>
      </c>
      <c r="AW1386" s="11" t="s">
        <v>38</v>
      </c>
      <c r="AX1386" s="11" t="s">
        <v>90</v>
      </c>
      <c r="AY1386" s="144" t="s">
        <v>140</v>
      </c>
    </row>
    <row r="1387" spans="2:65" s="1" customFormat="1" ht="24.2" customHeight="1">
      <c r="B1387" s="33"/>
      <c r="C1387" s="128" t="s">
        <v>1428</v>
      </c>
      <c r="D1387" s="128" t="s">
        <v>141</v>
      </c>
      <c r="E1387" s="129" t="s">
        <v>1429</v>
      </c>
      <c r="F1387" s="130" t="s">
        <v>1430</v>
      </c>
      <c r="G1387" s="131" t="s">
        <v>144</v>
      </c>
      <c r="H1387" s="132">
        <v>6.11</v>
      </c>
      <c r="I1387" s="133"/>
      <c r="J1387" s="134">
        <f>ROUND(I1387*H1387,2)</f>
        <v>0</v>
      </c>
      <c r="K1387" s="135"/>
      <c r="L1387" s="33"/>
      <c r="M1387" s="136" t="s">
        <v>1</v>
      </c>
      <c r="N1387" s="137" t="s">
        <v>47</v>
      </c>
      <c r="P1387" s="138">
        <f>O1387*H1387</f>
        <v>0</v>
      </c>
      <c r="Q1387" s="138">
        <v>0</v>
      </c>
      <c r="R1387" s="138">
        <f>Q1387*H1387</f>
        <v>0</v>
      </c>
      <c r="S1387" s="138">
        <v>0</v>
      </c>
      <c r="T1387" s="139">
        <f>S1387*H1387</f>
        <v>0</v>
      </c>
      <c r="AR1387" s="140" t="s">
        <v>173</v>
      </c>
      <c r="AT1387" s="140" t="s">
        <v>141</v>
      </c>
      <c r="AU1387" s="140" t="s">
        <v>92</v>
      </c>
      <c r="AY1387" s="17" t="s">
        <v>140</v>
      </c>
      <c r="BE1387" s="141">
        <f>IF(N1387="základní",J1387,0)</f>
        <v>0</v>
      </c>
      <c r="BF1387" s="141">
        <f>IF(N1387="snížená",J1387,0)</f>
        <v>0</v>
      </c>
      <c r="BG1387" s="141">
        <f>IF(N1387="zákl. přenesená",J1387,0)</f>
        <v>0</v>
      </c>
      <c r="BH1387" s="141">
        <f>IF(N1387="sníž. přenesená",J1387,0)</f>
        <v>0</v>
      </c>
      <c r="BI1387" s="141">
        <f>IF(N1387="nulová",J1387,0)</f>
        <v>0</v>
      </c>
      <c r="BJ1387" s="17" t="s">
        <v>90</v>
      </c>
      <c r="BK1387" s="141">
        <f>ROUND(I1387*H1387,2)</f>
        <v>0</v>
      </c>
      <c r="BL1387" s="17" t="s">
        <v>173</v>
      </c>
      <c r="BM1387" s="140" t="s">
        <v>1431</v>
      </c>
    </row>
    <row r="1388" spans="2:65" s="11" customFormat="1" ht="22.5">
      <c r="B1388" s="142"/>
      <c r="D1388" s="143" t="s">
        <v>146</v>
      </c>
      <c r="E1388" s="144" t="s">
        <v>1</v>
      </c>
      <c r="F1388" s="145" t="s">
        <v>1432</v>
      </c>
      <c r="H1388" s="146">
        <v>6.11</v>
      </c>
      <c r="I1388" s="147"/>
      <c r="L1388" s="142"/>
      <c r="M1388" s="148"/>
      <c r="T1388" s="149"/>
      <c r="AT1388" s="144" t="s">
        <v>146</v>
      </c>
      <c r="AU1388" s="144" t="s">
        <v>92</v>
      </c>
      <c r="AV1388" s="11" t="s">
        <v>92</v>
      </c>
      <c r="AW1388" s="11" t="s">
        <v>38</v>
      </c>
      <c r="AX1388" s="11" t="s">
        <v>90</v>
      </c>
      <c r="AY1388" s="144" t="s">
        <v>140</v>
      </c>
    </row>
    <row r="1389" spans="2:65" s="1" customFormat="1" ht="24.2" customHeight="1">
      <c r="B1389" s="33"/>
      <c r="C1389" s="185" t="s">
        <v>428</v>
      </c>
      <c r="D1389" s="185" t="s">
        <v>653</v>
      </c>
      <c r="E1389" s="186" t="s">
        <v>1433</v>
      </c>
      <c r="F1389" s="187" t="s">
        <v>1434</v>
      </c>
      <c r="G1389" s="188" t="s">
        <v>337</v>
      </c>
      <c r="H1389" s="189">
        <v>1.0999999999999999E-2</v>
      </c>
      <c r="I1389" s="190"/>
      <c r="J1389" s="191">
        <f>ROUND(I1389*H1389,2)</f>
        <v>0</v>
      </c>
      <c r="K1389" s="192"/>
      <c r="L1389" s="193"/>
      <c r="M1389" s="194" t="s">
        <v>1</v>
      </c>
      <c r="N1389" s="195" t="s">
        <v>47</v>
      </c>
      <c r="P1389" s="138">
        <f>O1389*H1389</f>
        <v>0</v>
      </c>
      <c r="Q1389" s="138">
        <v>1E-3</v>
      </c>
      <c r="R1389" s="138">
        <f>Q1389*H1389</f>
        <v>1.1E-5</v>
      </c>
      <c r="S1389" s="138">
        <v>0</v>
      </c>
      <c r="T1389" s="139">
        <f>S1389*H1389</f>
        <v>0</v>
      </c>
      <c r="AR1389" s="140" t="s">
        <v>204</v>
      </c>
      <c r="AT1389" s="140" t="s">
        <v>653</v>
      </c>
      <c r="AU1389" s="140" t="s">
        <v>92</v>
      </c>
      <c r="AY1389" s="17" t="s">
        <v>140</v>
      </c>
      <c r="BE1389" s="141">
        <f>IF(N1389="základní",J1389,0)</f>
        <v>0</v>
      </c>
      <c r="BF1389" s="141">
        <f>IF(N1389="snížená",J1389,0)</f>
        <v>0</v>
      </c>
      <c r="BG1389" s="141">
        <f>IF(N1389="zákl. přenesená",J1389,0)</f>
        <v>0</v>
      </c>
      <c r="BH1389" s="141">
        <f>IF(N1389="sníž. přenesená",J1389,0)</f>
        <v>0</v>
      </c>
      <c r="BI1389" s="141">
        <f>IF(N1389="nulová",J1389,0)</f>
        <v>0</v>
      </c>
      <c r="BJ1389" s="17" t="s">
        <v>90</v>
      </c>
      <c r="BK1389" s="141">
        <f>ROUND(I1389*H1389,2)</f>
        <v>0</v>
      </c>
      <c r="BL1389" s="17" t="s">
        <v>173</v>
      </c>
      <c r="BM1389" s="140" t="s">
        <v>1435</v>
      </c>
    </row>
    <row r="1390" spans="2:65" s="1" customFormat="1" ht="19.5">
      <c r="B1390" s="33"/>
      <c r="D1390" s="143" t="s">
        <v>179</v>
      </c>
      <c r="F1390" s="150" t="s">
        <v>1436</v>
      </c>
      <c r="I1390" s="151"/>
      <c r="L1390" s="33"/>
      <c r="M1390" s="152"/>
      <c r="T1390" s="57"/>
      <c r="AT1390" s="17" t="s">
        <v>179</v>
      </c>
      <c r="AU1390" s="17" t="s">
        <v>92</v>
      </c>
    </row>
    <row r="1391" spans="2:65" s="11" customFormat="1" ht="22.5">
      <c r="B1391" s="142"/>
      <c r="D1391" s="143" t="s">
        <v>146</v>
      </c>
      <c r="E1391" s="144" t="s">
        <v>1</v>
      </c>
      <c r="F1391" s="145" t="s">
        <v>1437</v>
      </c>
      <c r="H1391" s="146">
        <v>7.5979999999999999</v>
      </c>
      <c r="I1391" s="147"/>
      <c r="L1391" s="142"/>
      <c r="M1391" s="148"/>
      <c r="T1391" s="149"/>
      <c r="AT1391" s="144" t="s">
        <v>146</v>
      </c>
      <c r="AU1391" s="144" t="s">
        <v>92</v>
      </c>
      <c r="AV1391" s="11" t="s">
        <v>92</v>
      </c>
      <c r="AW1391" s="11" t="s">
        <v>38</v>
      </c>
      <c r="AX1391" s="11" t="s">
        <v>90</v>
      </c>
      <c r="AY1391" s="144" t="s">
        <v>140</v>
      </c>
    </row>
    <row r="1392" spans="2:65" s="11" customFormat="1">
      <c r="B1392" s="142"/>
      <c r="D1392" s="143" t="s">
        <v>146</v>
      </c>
      <c r="F1392" s="145" t="s">
        <v>1438</v>
      </c>
      <c r="H1392" s="146">
        <v>1.0999999999999999E-2</v>
      </c>
      <c r="I1392" s="147"/>
      <c r="L1392" s="142"/>
      <c r="M1392" s="148"/>
      <c r="T1392" s="149"/>
      <c r="AT1392" s="144" t="s">
        <v>146</v>
      </c>
      <c r="AU1392" s="144" t="s">
        <v>92</v>
      </c>
      <c r="AV1392" s="11" t="s">
        <v>92</v>
      </c>
      <c r="AW1392" s="11" t="s">
        <v>4</v>
      </c>
      <c r="AX1392" s="11" t="s">
        <v>90</v>
      </c>
      <c r="AY1392" s="144" t="s">
        <v>140</v>
      </c>
    </row>
    <row r="1393" spans="2:65" s="1" customFormat="1" ht="16.5" customHeight="1">
      <c r="B1393" s="33"/>
      <c r="C1393" s="128" t="s">
        <v>1439</v>
      </c>
      <c r="D1393" s="128" t="s">
        <v>141</v>
      </c>
      <c r="E1393" s="129" t="s">
        <v>1440</v>
      </c>
      <c r="F1393" s="130" t="s">
        <v>1441</v>
      </c>
      <c r="G1393" s="131" t="s">
        <v>144</v>
      </c>
      <c r="H1393" s="132">
        <v>240</v>
      </c>
      <c r="I1393" s="133"/>
      <c r="J1393" s="134">
        <f>ROUND(I1393*H1393,2)</f>
        <v>0</v>
      </c>
      <c r="K1393" s="135"/>
      <c r="L1393" s="33"/>
      <c r="M1393" s="136" t="s">
        <v>1</v>
      </c>
      <c r="N1393" s="137" t="s">
        <v>47</v>
      </c>
      <c r="P1393" s="138">
        <f>O1393*H1393</f>
        <v>0</v>
      </c>
      <c r="Q1393" s="138">
        <v>0</v>
      </c>
      <c r="R1393" s="138">
        <f>Q1393*H1393</f>
        <v>0</v>
      </c>
      <c r="S1393" s="138">
        <v>4.4999999999999997E-3</v>
      </c>
      <c r="T1393" s="139">
        <f>S1393*H1393</f>
        <v>1.0799999999999998</v>
      </c>
      <c r="AR1393" s="140" t="s">
        <v>173</v>
      </c>
      <c r="AT1393" s="140" t="s">
        <v>141</v>
      </c>
      <c r="AU1393" s="140" t="s">
        <v>92</v>
      </c>
      <c r="AY1393" s="17" t="s">
        <v>140</v>
      </c>
      <c r="BE1393" s="141">
        <f>IF(N1393="základní",J1393,0)</f>
        <v>0</v>
      </c>
      <c r="BF1393" s="141">
        <f>IF(N1393="snížená",J1393,0)</f>
        <v>0</v>
      </c>
      <c r="BG1393" s="141">
        <f>IF(N1393="zákl. přenesená",J1393,0)</f>
        <v>0</v>
      </c>
      <c r="BH1393" s="141">
        <f>IF(N1393="sníž. přenesená",J1393,0)</f>
        <v>0</v>
      </c>
      <c r="BI1393" s="141">
        <f>IF(N1393="nulová",J1393,0)</f>
        <v>0</v>
      </c>
      <c r="BJ1393" s="17" t="s">
        <v>90</v>
      </c>
      <c r="BK1393" s="141">
        <f>ROUND(I1393*H1393,2)</f>
        <v>0</v>
      </c>
      <c r="BL1393" s="17" t="s">
        <v>173</v>
      </c>
      <c r="BM1393" s="140" t="s">
        <v>1442</v>
      </c>
    </row>
    <row r="1394" spans="2:65" s="11" customFormat="1" ht="22.5">
      <c r="B1394" s="142"/>
      <c r="D1394" s="143" t="s">
        <v>146</v>
      </c>
      <c r="E1394" s="144" t="s">
        <v>1</v>
      </c>
      <c r="F1394" s="145" t="s">
        <v>1443</v>
      </c>
      <c r="H1394" s="146">
        <v>240</v>
      </c>
      <c r="I1394" s="147"/>
      <c r="L1394" s="142"/>
      <c r="M1394" s="148"/>
      <c r="T1394" s="149"/>
      <c r="AT1394" s="144" t="s">
        <v>146</v>
      </c>
      <c r="AU1394" s="144" t="s">
        <v>92</v>
      </c>
      <c r="AV1394" s="11" t="s">
        <v>92</v>
      </c>
      <c r="AW1394" s="11" t="s">
        <v>38</v>
      </c>
      <c r="AX1394" s="11" t="s">
        <v>90</v>
      </c>
      <c r="AY1394" s="144" t="s">
        <v>140</v>
      </c>
    </row>
    <row r="1395" spans="2:65" s="1" customFormat="1" ht="24.2" customHeight="1">
      <c r="B1395" s="33"/>
      <c r="C1395" s="128" t="s">
        <v>432</v>
      </c>
      <c r="D1395" s="128" t="s">
        <v>141</v>
      </c>
      <c r="E1395" s="129" t="s">
        <v>1444</v>
      </c>
      <c r="F1395" s="130" t="s">
        <v>1445</v>
      </c>
      <c r="G1395" s="131" t="s">
        <v>144</v>
      </c>
      <c r="H1395" s="132">
        <v>3.22</v>
      </c>
      <c r="I1395" s="133"/>
      <c r="J1395" s="134">
        <f>ROUND(I1395*H1395,2)</f>
        <v>0</v>
      </c>
      <c r="K1395" s="135"/>
      <c r="L1395" s="33"/>
      <c r="M1395" s="136" t="s">
        <v>1</v>
      </c>
      <c r="N1395" s="137" t="s">
        <v>47</v>
      </c>
      <c r="P1395" s="138">
        <f>O1395*H1395</f>
        <v>0</v>
      </c>
      <c r="Q1395" s="138">
        <v>4.0000000000000002E-4</v>
      </c>
      <c r="R1395" s="138">
        <f>Q1395*H1395</f>
        <v>1.2880000000000001E-3</v>
      </c>
      <c r="S1395" s="138">
        <v>0</v>
      </c>
      <c r="T1395" s="139">
        <f>S1395*H1395</f>
        <v>0</v>
      </c>
      <c r="AR1395" s="140" t="s">
        <v>173</v>
      </c>
      <c r="AT1395" s="140" t="s">
        <v>141</v>
      </c>
      <c r="AU1395" s="140" t="s">
        <v>92</v>
      </c>
      <c r="AY1395" s="17" t="s">
        <v>140</v>
      </c>
      <c r="BE1395" s="141">
        <f>IF(N1395="základní",J1395,0)</f>
        <v>0</v>
      </c>
      <c r="BF1395" s="141">
        <f>IF(N1395="snížená",J1395,0)</f>
        <v>0</v>
      </c>
      <c r="BG1395" s="141">
        <f>IF(N1395="zákl. přenesená",J1395,0)</f>
        <v>0</v>
      </c>
      <c r="BH1395" s="141">
        <f>IF(N1395="sníž. přenesená",J1395,0)</f>
        <v>0</v>
      </c>
      <c r="BI1395" s="141">
        <f>IF(N1395="nulová",J1395,0)</f>
        <v>0</v>
      </c>
      <c r="BJ1395" s="17" t="s">
        <v>90</v>
      </c>
      <c r="BK1395" s="141">
        <f>ROUND(I1395*H1395,2)</f>
        <v>0</v>
      </c>
      <c r="BL1395" s="17" t="s">
        <v>173</v>
      </c>
      <c r="BM1395" s="140" t="s">
        <v>1446</v>
      </c>
    </row>
    <row r="1396" spans="2:65" s="11" customFormat="1" ht="22.5">
      <c r="B1396" s="142"/>
      <c r="D1396" s="143" t="s">
        <v>146</v>
      </c>
      <c r="E1396" s="144" t="s">
        <v>1</v>
      </c>
      <c r="F1396" s="145" t="s">
        <v>1447</v>
      </c>
      <c r="H1396" s="146">
        <v>3.22</v>
      </c>
      <c r="I1396" s="147"/>
      <c r="L1396" s="142"/>
      <c r="M1396" s="148"/>
      <c r="T1396" s="149"/>
      <c r="AT1396" s="144" t="s">
        <v>146</v>
      </c>
      <c r="AU1396" s="144" t="s">
        <v>92</v>
      </c>
      <c r="AV1396" s="11" t="s">
        <v>92</v>
      </c>
      <c r="AW1396" s="11" t="s">
        <v>38</v>
      </c>
      <c r="AX1396" s="11" t="s">
        <v>90</v>
      </c>
      <c r="AY1396" s="144" t="s">
        <v>140</v>
      </c>
    </row>
    <row r="1397" spans="2:65" s="1" customFormat="1" ht="24.2" customHeight="1">
      <c r="B1397" s="33"/>
      <c r="C1397" s="128" t="s">
        <v>1448</v>
      </c>
      <c r="D1397" s="128" t="s">
        <v>141</v>
      </c>
      <c r="E1397" s="129" t="s">
        <v>1449</v>
      </c>
      <c r="F1397" s="130" t="s">
        <v>1450</v>
      </c>
      <c r="G1397" s="131" t="s">
        <v>144</v>
      </c>
      <c r="H1397" s="132">
        <v>7.2850000000000001</v>
      </c>
      <c r="I1397" s="133"/>
      <c r="J1397" s="134">
        <f>ROUND(I1397*H1397,2)</f>
        <v>0</v>
      </c>
      <c r="K1397" s="135"/>
      <c r="L1397" s="33"/>
      <c r="M1397" s="136" t="s">
        <v>1</v>
      </c>
      <c r="N1397" s="137" t="s">
        <v>47</v>
      </c>
      <c r="P1397" s="138">
        <f>O1397*H1397</f>
        <v>0</v>
      </c>
      <c r="Q1397" s="138">
        <v>4.0000000000000002E-4</v>
      </c>
      <c r="R1397" s="138">
        <f>Q1397*H1397</f>
        <v>2.9140000000000004E-3</v>
      </c>
      <c r="S1397" s="138">
        <v>0</v>
      </c>
      <c r="T1397" s="139">
        <f>S1397*H1397</f>
        <v>0</v>
      </c>
      <c r="AR1397" s="140" t="s">
        <v>173</v>
      </c>
      <c r="AT1397" s="140" t="s">
        <v>141</v>
      </c>
      <c r="AU1397" s="140" t="s">
        <v>92</v>
      </c>
      <c r="AY1397" s="17" t="s">
        <v>140</v>
      </c>
      <c r="BE1397" s="141">
        <f>IF(N1397="základní",J1397,0)</f>
        <v>0</v>
      </c>
      <c r="BF1397" s="141">
        <f>IF(N1397="snížená",J1397,0)</f>
        <v>0</v>
      </c>
      <c r="BG1397" s="141">
        <f>IF(N1397="zákl. přenesená",J1397,0)</f>
        <v>0</v>
      </c>
      <c r="BH1397" s="141">
        <f>IF(N1397="sníž. přenesená",J1397,0)</f>
        <v>0</v>
      </c>
      <c r="BI1397" s="141">
        <f>IF(N1397="nulová",J1397,0)</f>
        <v>0</v>
      </c>
      <c r="BJ1397" s="17" t="s">
        <v>90</v>
      </c>
      <c r="BK1397" s="141">
        <f>ROUND(I1397*H1397,2)</f>
        <v>0</v>
      </c>
      <c r="BL1397" s="17" t="s">
        <v>173</v>
      </c>
      <c r="BM1397" s="140" t="s">
        <v>1451</v>
      </c>
    </row>
    <row r="1398" spans="2:65" s="11" customFormat="1" ht="22.5">
      <c r="B1398" s="142"/>
      <c r="D1398" s="143" t="s">
        <v>146</v>
      </c>
      <c r="E1398" s="144" t="s">
        <v>1</v>
      </c>
      <c r="F1398" s="145" t="s">
        <v>1452</v>
      </c>
      <c r="H1398" s="146">
        <v>7.2850000000000001</v>
      </c>
      <c r="I1398" s="147"/>
      <c r="L1398" s="142"/>
      <c r="M1398" s="148"/>
      <c r="T1398" s="149"/>
      <c r="AT1398" s="144" t="s">
        <v>146</v>
      </c>
      <c r="AU1398" s="144" t="s">
        <v>92</v>
      </c>
      <c r="AV1398" s="11" t="s">
        <v>92</v>
      </c>
      <c r="AW1398" s="11" t="s">
        <v>38</v>
      </c>
      <c r="AX1398" s="11" t="s">
        <v>90</v>
      </c>
      <c r="AY1398" s="144" t="s">
        <v>140</v>
      </c>
    </row>
    <row r="1399" spans="2:65" s="1" customFormat="1" ht="44.25" customHeight="1">
      <c r="B1399" s="33"/>
      <c r="C1399" s="185" t="s">
        <v>435</v>
      </c>
      <c r="D1399" s="185" t="s">
        <v>653</v>
      </c>
      <c r="E1399" s="186" t="s">
        <v>1453</v>
      </c>
      <c r="F1399" s="187" t="s">
        <v>1454</v>
      </c>
      <c r="G1399" s="188" t="s">
        <v>144</v>
      </c>
      <c r="H1399" s="189">
        <v>12.606</v>
      </c>
      <c r="I1399" s="190"/>
      <c r="J1399" s="191">
        <f>ROUND(I1399*H1399,2)</f>
        <v>0</v>
      </c>
      <c r="K1399" s="192"/>
      <c r="L1399" s="193"/>
      <c r="M1399" s="194" t="s">
        <v>1</v>
      </c>
      <c r="N1399" s="195" t="s">
        <v>47</v>
      </c>
      <c r="P1399" s="138">
        <f>O1399*H1399</f>
        <v>0</v>
      </c>
      <c r="Q1399" s="138">
        <v>5.4000000000000003E-3</v>
      </c>
      <c r="R1399" s="138">
        <f>Q1399*H1399</f>
        <v>6.8072400000000005E-2</v>
      </c>
      <c r="S1399" s="138">
        <v>0</v>
      </c>
      <c r="T1399" s="139">
        <f>S1399*H1399</f>
        <v>0</v>
      </c>
      <c r="AR1399" s="140" t="s">
        <v>204</v>
      </c>
      <c r="AT1399" s="140" t="s">
        <v>653</v>
      </c>
      <c r="AU1399" s="140" t="s">
        <v>92</v>
      </c>
      <c r="AY1399" s="17" t="s">
        <v>140</v>
      </c>
      <c r="BE1399" s="141">
        <f>IF(N1399="základní",J1399,0)</f>
        <v>0</v>
      </c>
      <c r="BF1399" s="141">
        <f>IF(N1399="snížená",J1399,0)</f>
        <v>0</v>
      </c>
      <c r="BG1399" s="141">
        <f>IF(N1399="zákl. přenesená",J1399,0)</f>
        <v>0</v>
      </c>
      <c r="BH1399" s="141">
        <f>IF(N1399="sníž. přenesená",J1399,0)</f>
        <v>0</v>
      </c>
      <c r="BI1399" s="141">
        <f>IF(N1399="nulová",J1399,0)</f>
        <v>0</v>
      </c>
      <c r="BJ1399" s="17" t="s">
        <v>90</v>
      </c>
      <c r="BK1399" s="141">
        <f>ROUND(I1399*H1399,2)</f>
        <v>0</v>
      </c>
      <c r="BL1399" s="17" t="s">
        <v>173</v>
      </c>
      <c r="BM1399" s="140" t="s">
        <v>1455</v>
      </c>
    </row>
    <row r="1400" spans="2:65" s="1" customFormat="1" ht="19.5">
      <c r="B1400" s="33"/>
      <c r="D1400" s="143" t="s">
        <v>179</v>
      </c>
      <c r="F1400" s="150" t="s">
        <v>1456</v>
      </c>
      <c r="I1400" s="151"/>
      <c r="L1400" s="33"/>
      <c r="M1400" s="152"/>
      <c r="T1400" s="57"/>
      <c r="AT1400" s="17" t="s">
        <v>179</v>
      </c>
      <c r="AU1400" s="17" t="s">
        <v>92</v>
      </c>
    </row>
    <row r="1401" spans="2:65" s="11" customFormat="1" ht="22.5">
      <c r="B1401" s="142"/>
      <c r="D1401" s="143" t="s">
        <v>146</v>
      </c>
      <c r="E1401" s="144" t="s">
        <v>1</v>
      </c>
      <c r="F1401" s="145" t="s">
        <v>1457</v>
      </c>
      <c r="H1401" s="146">
        <v>10.505000000000001</v>
      </c>
      <c r="I1401" s="147"/>
      <c r="L1401" s="142"/>
      <c r="M1401" s="148"/>
      <c r="T1401" s="149"/>
      <c r="AT1401" s="144" t="s">
        <v>146</v>
      </c>
      <c r="AU1401" s="144" t="s">
        <v>92</v>
      </c>
      <c r="AV1401" s="11" t="s">
        <v>92</v>
      </c>
      <c r="AW1401" s="11" t="s">
        <v>38</v>
      </c>
      <c r="AX1401" s="11" t="s">
        <v>90</v>
      </c>
      <c r="AY1401" s="144" t="s">
        <v>140</v>
      </c>
    </row>
    <row r="1402" spans="2:65" s="11" customFormat="1">
      <c r="B1402" s="142"/>
      <c r="D1402" s="143" t="s">
        <v>146</v>
      </c>
      <c r="F1402" s="145" t="s">
        <v>1458</v>
      </c>
      <c r="H1402" s="146">
        <v>12.606</v>
      </c>
      <c r="I1402" s="147"/>
      <c r="L1402" s="142"/>
      <c r="M1402" s="148"/>
      <c r="T1402" s="149"/>
      <c r="AT1402" s="144" t="s">
        <v>146</v>
      </c>
      <c r="AU1402" s="144" t="s">
        <v>92</v>
      </c>
      <c r="AV1402" s="11" t="s">
        <v>92</v>
      </c>
      <c r="AW1402" s="11" t="s">
        <v>4</v>
      </c>
      <c r="AX1402" s="11" t="s">
        <v>90</v>
      </c>
      <c r="AY1402" s="144" t="s">
        <v>140</v>
      </c>
    </row>
    <row r="1403" spans="2:65" s="1" customFormat="1" ht="24.2" customHeight="1">
      <c r="B1403" s="33"/>
      <c r="C1403" s="128" t="s">
        <v>1459</v>
      </c>
      <c r="D1403" s="128" t="s">
        <v>141</v>
      </c>
      <c r="E1403" s="129" t="s">
        <v>1460</v>
      </c>
      <c r="F1403" s="130" t="s">
        <v>1461</v>
      </c>
      <c r="G1403" s="131" t="s">
        <v>144</v>
      </c>
      <c r="H1403" s="132">
        <v>7.2850000000000001</v>
      </c>
      <c r="I1403" s="133"/>
      <c r="J1403" s="134">
        <f>ROUND(I1403*H1403,2)</f>
        <v>0</v>
      </c>
      <c r="K1403" s="135"/>
      <c r="L1403" s="33"/>
      <c r="M1403" s="136" t="s">
        <v>1</v>
      </c>
      <c r="N1403" s="137" t="s">
        <v>47</v>
      </c>
      <c r="P1403" s="138">
        <f>O1403*H1403</f>
        <v>0</v>
      </c>
      <c r="Q1403" s="138">
        <v>4.0000000000000002E-4</v>
      </c>
      <c r="R1403" s="138">
        <f>Q1403*H1403</f>
        <v>2.9140000000000004E-3</v>
      </c>
      <c r="S1403" s="138">
        <v>0</v>
      </c>
      <c r="T1403" s="139">
        <f>S1403*H1403</f>
        <v>0</v>
      </c>
      <c r="AR1403" s="140" t="s">
        <v>173</v>
      </c>
      <c r="AT1403" s="140" t="s">
        <v>141</v>
      </c>
      <c r="AU1403" s="140" t="s">
        <v>92</v>
      </c>
      <c r="AY1403" s="17" t="s">
        <v>140</v>
      </c>
      <c r="BE1403" s="141">
        <f>IF(N1403="základní",J1403,0)</f>
        <v>0</v>
      </c>
      <c r="BF1403" s="141">
        <f>IF(N1403="snížená",J1403,0)</f>
        <v>0</v>
      </c>
      <c r="BG1403" s="141">
        <f>IF(N1403="zákl. přenesená",J1403,0)</f>
        <v>0</v>
      </c>
      <c r="BH1403" s="141">
        <f>IF(N1403="sníž. přenesená",J1403,0)</f>
        <v>0</v>
      </c>
      <c r="BI1403" s="141">
        <f>IF(N1403="nulová",J1403,0)</f>
        <v>0</v>
      </c>
      <c r="BJ1403" s="17" t="s">
        <v>90</v>
      </c>
      <c r="BK1403" s="141">
        <f>ROUND(I1403*H1403,2)</f>
        <v>0</v>
      </c>
      <c r="BL1403" s="17" t="s">
        <v>173</v>
      </c>
      <c r="BM1403" s="140" t="s">
        <v>1462</v>
      </c>
    </row>
    <row r="1404" spans="2:65" s="11" customFormat="1" ht="22.5">
      <c r="B1404" s="142"/>
      <c r="D1404" s="143" t="s">
        <v>146</v>
      </c>
      <c r="E1404" s="144" t="s">
        <v>1</v>
      </c>
      <c r="F1404" s="145" t="s">
        <v>1452</v>
      </c>
      <c r="H1404" s="146">
        <v>7.2850000000000001</v>
      </c>
      <c r="I1404" s="147"/>
      <c r="L1404" s="142"/>
      <c r="M1404" s="148"/>
      <c r="T1404" s="149"/>
      <c r="AT1404" s="144" t="s">
        <v>146</v>
      </c>
      <c r="AU1404" s="144" t="s">
        <v>92</v>
      </c>
      <c r="AV1404" s="11" t="s">
        <v>92</v>
      </c>
      <c r="AW1404" s="11" t="s">
        <v>38</v>
      </c>
      <c r="AX1404" s="11" t="s">
        <v>90</v>
      </c>
      <c r="AY1404" s="144" t="s">
        <v>140</v>
      </c>
    </row>
    <row r="1405" spans="2:65" s="1" customFormat="1" ht="33" customHeight="1">
      <c r="B1405" s="33"/>
      <c r="C1405" s="128" t="s">
        <v>439</v>
      </c>
      <c r="D1405" s="128" t="s">
        <v>141</v>
      </c>
      <c r="E1405" s="129" t="s">
        <v>1463</v>
      </c>
      <c r="F1405" s="130" t="s">
        <v>1464</v>
      </c>
      <c r="G1405" s="131" t="s">
        <v>144</v>
      </c>
      <c r="H1405" s="132">
        <v>7.5979999999999999</v>
      </c>
      <c r="I1405" s="133"/>
      <c r="J1405" s="134">
        <f>ROUND(I1405*H1405,2)</f>
        <v>0</v>
      </c>
      <c r="K1405" s="135"/>
      <c r="L1405" s="33"/>
      <c r="M1405" s="136" t="s">
        <v>1</v>
      </c>
      <c r="N1405" s="137" t="s">
        <v>47</v>
      </c>
      <c r="P1405" s="138">
        <f>O1405*H1405</f>
        <v>0</v>
      </c>
      <c r="Q1405" s="138">
        <v>0</v>
      </c>
      <c r="R1405" s="138">
        <f>Q1405*H1405</f>
        <v>0</v>
      </c>
      <c r="S1405" s="138">
        <v>0</v>
      </c>
      <c r="T1405" s="139">
        <f>S1405*H1405</f>
        <v>0</v>
      </c>
      <c r="AR1405" s="140" t="s">
        <v>173</v>
      </c>
      <c r="AT1405" s="140" t="s">
        <v>141</v>
      </c>
      <c r="AU1405" s="140" t="s">
        <v>92</v>
      </c>
      <c r="AY1405" s="17" t="s">
        <v>140</v>
      </c>
      <c r="BE1405" s="141">
        <f>IF(N1405="základní",J1405,0)</f>
        <v>0</v>
      </c>
      <c r="BF1405" s="141">
        <f>IF(N1405="snížená",J1405,0)</f>
        <v>0</v>
      </c>
      <c r="BG1405" s="141">
        <f>IF(N1405="zákl. přenesená",J1405,0)</f>
        <v>0</v>
      </c>
      <c r="BH1405" s="141">
        <f>IF(N1405="sníž. přenesená",J1405,0)</f>
        <v>0</v>
      </c>
      <c r="BI1405" s="141">
        <f>IF(N1405="nulová",J1405,0)</f>
        <v>0</v>
      </c>
      <c r="BJ1405" s="17" t="s">
        <v>90</v>
      </c>
      <c r="BK1405" s="141">
        <f>ROUND(I1405*H1405,2)</f>
        <v>0</v>
      </c>
      <c r="BL1405" s="17" t="s">
        <v>173</v>
      </c>
      <c r="BM1405" s="140" t="s">
        <v>1465</v>
      </c>
    </row>
    <row r="1406" spans="2:65" s="11" customFormat="1" ht="22.5">
      <c r="B1406" s="142"/>
      <c r="D1406" s="143" t="s">
        <v>146</v>
      </c>
      <c r="E1406" s="144" t="s">
        <v>1</v>
      </c>
      <c r="F1406" s="145" t="s">
        <v>1437</v>
      </c>
      <c r="H1406" s="146">
        <v>7.5979999999999999</v>
      </c>
      <c r="I1406" s="147"/>
      <c r="L1406" s="142"/>
      <c r="M1406" s="148"/>
      <c r="T1406" s="149"/>
      <c r="AT1406" s="144" t="s">
        <v>146</v>
      </c>
      <c r="AU1406" s="144" t="s">
        <v>92</v>
      </c>
      <c r="AV1406" s="11" t="s">
        <v>92</v>
      </c>
      <c r="AW1406" s="11" t="s">
        <v>38</v>
      </c>
      <c r="AX1406" s="11" t="s">
        <v>90</v>
      </c>
      <c r="AY1406" s="144" t="s">
        <v>140</v>
      </c>
    </row>
    <row r="1407" spans="2:65" s="1" customFormat="1" ht="33" customHeight="1">
      <c r="B1407" s="33"/>
      <c r="C1407" s="128" t="s">
        <v>1466</v>
      </c>
      <c r="D1407" s="128" t="s">
        <v>141</v>
      </c>
      <c r="E1407" s="129" t="s">
        <v>1467</v>
      </c>
      <c r="F1407" s="130" t="s">
        <v>1468</v>
      </c>
      <c r="G1407" s="131" t="s">
        <v>144</v>
      </c>
      <c r="H1407" s="132">
        <v>10.505000000000001</v>
      </c>
      <c r="I1407" s="133"/>
      <c r="J1407" s="134">
        <f>ROUND(I1407*H1407,2)</f>
        <v>0</v>
      </c>
      <c r="K1407" s="135"/>
      <c r="L1407" s="33"/>
      <c r="M1407" s="136" t="s">
        <v>1</v>
      </c>
      <c r="N1407" s="137" t="s">
        <v>47</v>
      </c>
      <c r="P1407" s="138">
        <f>O1407*H1407</f>
        <v>0</v>
      </c>
      <c r="Q1407" s="138">
        <v>0</v>
      </c>
      <c r="R1407" s="138">
        <f>Q1407*H1407</f>
        <v>0</v>
      </c>
      <c r="S1407" s="138">
        <v>0</v>
      </c>
      <c r="T1407" s="139">
        <f>S1407*H1407</f>
        <v>0</v>
      </c>
      <c r="AR1407" s="140" t="s">
        <v>173</v>
      </c>
      <c r="AT1407" s="140" t="s">
        <v>141</v>
      </c>
      <c r="AU1407" s="140" t="s">
        <v>92</v>
      </c>
      <c r="AY1407" s="17" t="s">
        <v>140</v>
      </c>
      <c r="BE1407" s="141">
        <f>IF(N1407="základní",J1407,0)</f>
        <v>0</v>
      </c>
      <c r="BF1407" s="141">
        <f>IF(N1407="snížená",J1407,0)</f>
        <v>0</v>
      </c>
      <c r="BG1407" s="141">
        <f>IF(N1407="zákl. přenesená",J1407,0)</f>
        <v>0</v>
      </c>
      <c r="BH1407" s="141">
        <f>IF(N1407="sníž. přenesená",J1407,0)</f>
        <v>0</v>
      </c>
      <c r="BI1407" s="141">
        <f>IF(N1407="nulová",J1407,0)</f>
        <v>0</v>
      </c>
      <c r="BJ1407" s="17" t="s">
        <v>90</v>
      </c>
      <c r="BK1407" s="141">
        <f>ROUND(I1407*H1407,2)</f>
        <v>0</v>
      </c>
      <c r="BL1407" s="17" t="s">
        <v>173</v>
      </c>
      <c r="BM1407" s="140" t="s">
        <v>1469</v>
      </c>
    </row>
    <row r="1408" spans="2:65" s="11" customFormat="1" ht="22.5">
      <c r="B1408" s="142"/>
      <c r="D1408" s="143" t="s">
        <v>146</v>
      </c>
      <c r="E1408" s="144" t="s">
        <v>1</v>
      </c>
      <c r="F1408" s="145" t="s">
        <v>1457</v>
      </c>
      <c r="H1408" s="146">
        <v>10.505000000000001</v>
      </c>
      <c r="I1408" s="147"/>
      <c r="L1408" s="142"/>
      <c r="M1408" s="148"/>
      <c r="T1408" s="149"/>
      <c r="AT1408" s="144" t="s">
        <v>146</v>
      </c>
      <c r="AU1408" s="144" t="s">
        <v>92</v>
      </c>
      <c r="AV1408" s="11" t="s">
        <v>92</v>
      </c>
      <c r="AW1408" s="11" t="s">
        <v>38</v>
      </c>
      <c r="AX1408" s="11" t="s">
        <v>90</v>
      </c>
      <c r="AY1408" s="144" t="s">
        <v>140</v>
      </c>
    </row>
    <row r="1409" spans="2:65" s="1" customFormat="1" ht="33" customHeight="1">
      <c r="B1409" s="33"/>
      <c r="C1409" s="128" t="s">
        <v>442</v>
      </c>
      <c r="D1409" s="128" t="s">
        <v>141</v>
      </c>
      <c r="E1409" s="129" t="s">
        <v>1470</v>
      </c>
      <c r="F1409" s="130" t="s">
        <v>1471</v>
      </c>
      <c r="G1409" s="131" t="s">
        <v>278</v>
      </c>
      <c r="H1409" s="159"/>
      <c r="I1409" s="133"/>
      <c r="J1409" s="134">
        <f>ROUND(I1409*H1409,2)</f>
        <v>0</v>
      </c>
      <c r="K1409" s="135"/>
      <c r="L1409" s="33"/>
      <c r="M1409" s="136" t="s">
        <v>1</v>
      </c>
      <c r="N1409" s="137" t="s">
        <v>47</v>
      </c>
      <c r="P1409" s="138">
        <f>O1409*H1409</f>
        <v>0</v>
      </c>
      <c r="Q1409" s="138">
        <v>0</v>
      </c>
      <c r="R1409" s="138">
        <f>Q1409*H1409</f>
        <v>0</v>
      </c>
      <c r="S1409" s="138">
        <v>0</v>
      </c>
      <c r="T1409" s="139">
        <f>S1409*H1409</f>
        <v>0</v>
      </c>
      <c r="AR1409" s="140" t="s">
        <v>173</v>
      </c>
      <c r="AT1409" s="140" t="s">
        <v>141</v>
      </c>
      <c r="AU1409" s="140" t="s">
        <v>92</v>
      </c>
      <c r="AY1409" s="17" t="s">
        <v>140</v>
      </c>
      <c r="BE1409" s="141">
        <f>IF(N1409="základní",J1409,0)</f>
        <v>0</v>
      </c>
      <c r="BF1409" s="141">
        <f>IF(N1409="snížená",J1409,0)</f>
        <v>0</v>
      </c>
      <c r="BG1409" s="141">
        <f>IF(N1409="zákl. přenesená",J1409,0)</f>
        <v>0</v>
      </c>
      <c r="BH1409" s="141">
        <f>IF(N1409="sníž. přenesená",J1409,0)</f>
        <v>0</v>
      </c>
      <c r="BI1409" s="141">
        <f>IF(N1409="nulová",J1409,0)</f>
        <v>0</v>
      </c>
      <c r="BJ1409" s="17" t="s">
        <v>90</v>
      </c>
      <c r="BK1409" s="141">
        <f>ROUND(I1409*H1409,2)</f>
        <v>0</v>
      </c>
      <c r="BL1409" s="17" t="s">
        <v>173</v>
      </c>
      <c r="BM1409" s="140" t="s">
        <v>1472</v>
      </c>
    </row>
    <row r="1410" spans="2:65" s="10" customFormat="1" ht="22.9" customHeight="1">
      <c r="B1410" s="118"/>
      <c r="D1410" s="119" t="s">
        <v>81</v>
      </c>
      <c r="E1410" s="183" t="s">
        <v>1473</v>
      </c>
      <c r="F1410" s="183" t="s">
        <v>1474</v>
      </c>
      <c r="I1410" s="121"/>
      <c r="J1410" s="184">
        <f>BK1410</f>
        <v>0</v>
      </c>
      <c r="L1410" s="118"/>
      <c r="M1410" s="123"/>
      <c r="P1410" s="124">
        <f>SUM(P1411:P1465)</f>
        <v>0</v>
      </c>
      <c r="R1410" s="124">
        <f>SUM(R1411:R1465)</f>
        <v>1.6264645600000001</v>
      </c>
      <c r="T1410" s="125">
        <f>SUM(T1411:T1465)</f>
        <v>0</v>
      </c>
      <c r="AR1410" s="119" t="s">
        <v>92</v>
      </c>
      <c r="AT1410" s="126" t="s">
        <v>81</v>
      </c>
      <c r="AU1410" s="126" t="s">
        <v>90</v>
      </c>
      <c r="AY1410" s="119" t="s">
        <v>140</v>
      </c>
      <c r="BK1410" s="127">
        <f>SUM(BK1411:BK1465)</f>
        <v>0</v>
      </c>
    </row>
    <row r="1411" spans="2:65" s="1" customFormat="1" ht="24.2" customHeight="1">
      <c r="B1411" s="33"/>
      <c r="C1411" s="128" t="s">
        <v>1475</v>
      </c>
      <c r="D1411" s="128" t="s">
        <v>141</v>
      </c>
      <c r="E1411" s="129" t="s">
        <v>1476</v>
      </c>
      <c r="F1411" s="130" t="s">
        <v>1477</v>
      </c>
      <c r="G1411" s="131" t="s">
        <v>144</v>
      </c>
      <c r="H1411" s="132">
        <v>25.661999999999999</v>
      </c>
      <c r="I1411" s="133"/>
      <c r="J1411" s="134">
        <f>ROUND(I1411*H1411,2)</f>
        <v>0</v>
      </c>
      <c r="K1411" s="135"/>
      <c r="L1411" s="33"/>
      <c r="M1411" s="136" t="s">
        <v>1</v>
      </c>
      <c r="N1411" s="137" t="s">
        <v>47</v>
      </c>
      <c r="P1411" s="138">
        <f>O1411*H1411</f>
        <v>0</v>
      </c>
      <c r="Q1411" s="138">
        <v>0</v>
      </c>
      <c r="R1411" s="138">
        <f>Q1411*H1411</f>
        <v>0</v>
      </c>
      <c r="S1411" s="138">
        <v>0</v>
      </c>
      <c r="T1411" s="139">
        <f>S1411*H1411</f>
        <v>0</v>
      </c>
      <c r="AR1411" s="140" t="s">
        <v>173</v>
      </c>
      <c r="AT1411" s="140" t="s">
        <v>141</v>
      </c>
      <c r="AU1411" s="140" t="s">
        <v>92</v>
      </c>
      <c r="AY1411" s="17" t="s">
        <v>140</v>
      </c>
      <c r="BE1411" s="141">
        <f>IF(N1411="základní",J1411,0)</f>
        <v>0</v>
      </c>
      <c r="BF1411" s="141">
        <f>IF(N1411="snížená",J1411,0)</f>
        <v>0</v>
      </c>
      <c r="BG1411" s="141">
        <f>IF(N1411="zákl. přenesená",J1411,0)</f>
        <v>0</v>
      </c>
      <c r="BH1411" s="141">
        <f>IF(N1411="sníž. přenesená",J1411,0)</f>
        <v>0</v>
      </c>
      <c r="BI1411" s="141">
        <f>IF(N1411="nulová",J1411,0)</f>
        <v>0</v>
      </c>
      <c r="BJ1411" s="17" t="s">
        <v>90</v>
      </c>
      <c r="BK1411" s="141">
        <f>ROUND(I1411*H1411,2)</f>
        <v>0</v>
      </c>
      <c r="BL1411" s="17" t="s">
        <v>173</v>
      </c>
      <c r="BM1411" s="140" t="s">
        <v>1478</v>
      </c>
    </row>
    <row r="1412" spans="2:65" s="11" customFormat="1">
      <c r="B1412" s="142"/>
      <c r="D1412" s="143" t="s">
        <v>146</v>
      </c>
      <c r="E1412" s="144" t="s">
        <v>1</v>
      </c>
      <c r="F1412" s="145" t="s">
        <v>1479</v>
      </c>
      <c r="H1412" s="146">
        <v>25.661999999999999</v>
      </c>
      <c r="I1412" s="147"/>
      <c r="L1412" s="142"/>
      <c r="M1412" s="148"/>
      <c r="T1412" s="149"/>
      <c r="AT1412" s="144" t="s">
        <v>146</v>
      </c>
      <c r="AU1412" s="144" t="s">
        <v>92</v>
      </c>
      <c r="AV1412" s="11" t="s">
        <v>92</v>
      </c>
      <c r="AW1412" s="11" t="s">
        <v>38</v>
      </c>
      <c r="AX1412" s="11" t="s">
        <v>90</v>
      </c>
      <c r="AY1412" s="144" t="s">
        <v>140</v>
      </c>
    </row>
    <row r="1413" spans="2:65" s="1" customFormat="1" ht="16.5" customHeight="1">
      <c r="B1413" s="33"/>
      <c r="C1413" s="185" t="s">
        <v>446</v>
      </c>
      <c r="D1413" s="185" t="s">
        <v>653</v>
      </c>
      <c r="E1413" s="186" t="s">
        <v>1480</v>
      </c>
      <c r="F1413" s="187" t="s">
        <v>1481</v>
      </c>
      <c r="G1413" s="188" t="s">
        <v>1482</v>
      </c>
      <c r="H1413" s="189">
        <v>7.6989999999999998</v>
      </c>
      <c r="I1413" s="190"/>
      <c r="J1413" s="191">
        <f>ROUND(I1413*H1413,2)</f>
        <v>0</v>
      </c>
      <c r="K1413" s="192"/>
      <c r="L1413" s="193"/>
      <c r="M1413" s="194" t="s">
        <v>1</v>
      </c>
      <c r="N1413" s="195" t="s">
        <v>47</v>
      </c>
      <c r="P1413" s="138">
        <f>O1413*H1413</f>
        <v>0</v>
      </c>
      <c r="Q1413" s="138">
        <v>1E-3</v>
      </c>
      <c r="R1413" s="138">
        <f>Q1413*H1413</f>
        <v>7.6990000000000001E-3</v>
      </c>
      <c r="S1413" s="138">
        <v>0</v>
      </c>
      <c r="T1413" s="139">
        <f>S1413*H1413</f>
        <v>0</v>
      </c>
      <c r="AR1413" s="140" t="s">
        <v>204</v>
      </c>
      <c r="AT1413" s="140" t="s">
        <v>653</v>
      </c>
      <c r="AU1413" s="140" t="s">
        <v>92</v>
      </c>
      <c r="AY1413" s="17" t="s">
        <v>140</v>
      </c>
      <c r="BE1413" s="141">
        <f>IF(N1413="základní",J1413,0)</f>
        <v>0</v>
      </c>
      <c r="BF1413" s="141">
        <f>IF(N1413="snížená",J1413,0)</f>
        <v>0</v>
      </c>
      <c r="BG1413" s="141">
        <f>IF(N1413="zákl. přenesená",J1413,0)</f>
        <v>0</v>
      </c>
      <c r="BH1413" s="141">
        <f>IF(N1413="sníž. přenesená",J1413,0)</f>
        <v>0</v>
      </c>
      <c r="BI1413" s="141">
        <f>IF(N1413="nulová",J1413,0)</f>
        <v>0</v>
      </c>
      <c r="BJ1413" s="17" t="s">
        <v>90</v>
      </c>
      <c r="BK1413" s="141">
        <f>ROUND(I1413*H1413,2)</f>
        <v>0</v>
      </c>
      <c r="BL1413" s="17" t="s">
        <v>173</v>
      </c>
      <c r="BM1413" s="140" t="s">
        <v>1483</v>
      </c>
    </row>
    <row r="1414" spans="2:65" s="11" customFormat="1">
      <c r="B1414" s="142"/>
      <c r="D1414" s="143" t="s">
        <v>146</v>
      </c>
      <c r="E1414" s="144" t="s">
        <v>1</v>
      </c>
      <c r="F1414" s="145" t="s">
        <v>1479</v>
      </c>
      <c r="H1414" s="146">
        <v>25.661999999999999</v>
      </c>
      <c r="I1414" s="147"/>
      <c r="L1414" s="142"/>
      <c r="M1414" s="148"/>
      <c r="T1414" s="149"/>
      <c r="AT1414" s="144" t="s">
        <v>146</v>
      </c>
      <c r="AU1414" s="144" t="s">
        <v>92</v>
      </c>
      <c r="AV1414" s="11" t="s">
        <v>92</v>
      </c>
      <c r="AW1414" s="11" t="s">
        <v>38</v>
      </c>
      <c r="AX1414" s="11" t="s">
        <v>90</v>
      </c>
      <c r="AY1414" s="144" t="s">
        <v>140</v>
      </c>
    </row>
    <row r="1415" spans="2:65" s="11" customFormat="1">
      <c r="B1415" s="142"/>
      <c r="D1415" s="143" t="s">
        <v>146</v>
      </c>
      <c r="F1415" s="145" t="s">
        <v>1484</v>
      </c>
      <c r="H1415" s="146">
        <v>7.6989999999999998</v>
      </c>
      <c r="I1415" s="147"/>
      <c r="L1415" s="142"/>
      <c r="M1415" s="148"/>
      <c r="T1415" s="149"/>
      <c r="AT1415" s="144" t="s">
        <v>146</v>
      </c>
      <c r="AU1415" s="144" t="s">
        <v>92</v>
      </c>
      <c r="AV1415" s="11" t="s">
        <v>92</v>
      </c>
      <c r="AW1415" s="11" t="s">
        <v>4</v>
      </c>
      <c r="AX1415" s="11" t="s">
        <v>90</v>
      </c>
      <c r="AY1415" s="144" t="s">
        <v>140</v>
      </c>
    </row>
    <row r="1416" spans="2:65" s="1" customFormat="1" ht="24.2" customHeight="1">
      <c r="B1416" s="33"/>
      <c r="C1416" s="128" t="s">
        <v>1485</v>
      </c>
      <c r="D1416" s="128" t="s">
        <v>141</v>
      </c>
      <c r="E1416" s="129" t="s">
        <v>1486</v>
      </c>
      <c r="F1416" s="130" t="s">
        <v>1487</v>
      </c>
      <c r="G1416" s="131" t="s">
        <v>144</v>
      </c>
      <c r="H1416" s="132">
        <v>76.742000000000004</v>
      </c>
      <c r="I1416" s="133"/>
      <c r="J1416" s="134">
        <f>ROUND(I1416*H1416,2)</f>
        <v>0</v>
      </c>
      <c r="K1416" s="135"/>
      <c r="L1416" s="33"/>
      <c r="M1416" s="136" t="s">
        <v>1</v>
      </c>
      <c r="N1416" s="137" t="s">
        <v>47</v>
      </c>
      <c r="P1416" s="138">
        <f>O1416*H1416</f>
        <v>0</v>
      </c>
      <c r="Q1416" s="138">
        <v>0</v>
      </c>
      <c r="R1416" s="138">
        <f>Q1416*H1416</f>
        <v>0</v>
      </c>
      <c r="S1416" s="138">
        <v>0</v>
      </c>
      <c r="T1416" s="139">
        <f>S1416*H1416</f>
        <v>0</v>
      </c>
      <c r="AR1416" s="140" t="s">
        <v>173</v>
      </c>
      <c r="AT1416" s="140" t="s">
        <v>141</v>
      </c>
      <c r="AU1416" s="140" t="s">
        <v>92</v>
      </c>
      <c r="AY1416" s="17" t="s">
        <v>140</v>
      </c>
      <c r="BE1416" s="141">
        <f>IF(N1416="základní",J1416,0)</f>
        <v>0</v>
      </c>
      <c r="BF1416" s="141">
        <f>IF(N1416="snížená",J1416,0)</f>
        <v>0</v>
      </c>
      <c r="BG1416" s="141">
        <f>IF(N1416="zákl. přenesená",J1416,0)</f>
        <v>0</v>
      </c>
      <c r="BH1416" s="141">
        <f>IF(N1416="sníž. přenesená",J1416,0)</f>
        <v>0</v>
      </c>
      <c r="BI1416" s="141">
        <f>IF(N1416="nulová",J1416,0)</f>
        <v>0</v>
      </c>
      <c r="BJ1416" s="17" t="s">
        <v>90</v>
      </c>
      <c r="BK1416" s="141">
        <f>ROUND(I1416*H1416,2)</f>
        <v>0</v>
      </c>
      <c r="BL1416" s="17" t="s">
        <v>173</v>
      </c>
      <c r="BM1416" s="140" t="s">
        <v>1488</v>
      </c>
    </row>
    <row r="1417" spans="2:65" s="11" customFormat="1">
      <c r="B1417" s="142"/>
      <c r="D1417" s="143" t="s">
        <v>146</v>
      </c>
      <c r="E1417" s="144" t="s">
        <v>1</v>
      </c>
      <c r="F1417" s="145" t="s">
        <v>1479</v>
      </c>
      <c r="H1417" s="146">
        <v>25.661999999999999</v>
      </c>
      <c r="I1417" s="147"/>
      <c r="L1417" s="142"/>
      <c r="M1417" s="148"/>
      <c r="T1417" s="149"/>
      <c r="AT1417" s="144" t="s">
        <v>146</v>
      </c>
      <c r="AU1417" s="144" t="s">
        <v>92</v>
      </c>
      <c r="AV1417" s="11" t="s">
        <v>92</v>
      </c>
      <c r="AW1417" s="11" t="s">
        <v>38</v>
      </c>
      <c r="AX1417" s="11" t="s">
        <v>82</v>
      </c>
      <c r="AY1417" s="144" t="s">
        <v>140</v>
      </c>
    </row>
    <row r="1418" spans="2:65" s="11" customFormat="1">
      <c r="B1418" s="142"/>
      <c r="D1418" s="143" t="s">
        <v>146</v>
      </c>
      <c r="E1418" s="144" t="s">
        <v>1</v>
      </c>
      <c r="F1418" s="145" t="s">
        <v>1489</v>
      </c>
      <c r="H1418" s="146">
        <v>51.08</v>
      </c>
      <c r="I1418" s="147"/>
      <c r="L1418" s="142"/>
      <c r="M1418" s="148"/>
      <c r="T1418" s="149"/>
      <c r="AT1418" s="144" t="s">
        <v>146</v>
      </c>
      <c r="AU1418" s="144" t="s">
        <v>92</v>
      </c>
      <c r="AV1418" s="11" t="s">
        <v>92</v>
      </c>
      <c r="AW1418" s="11" t="s">
        <v>38</v>
      </c>
      <c r="AX1418" s="11" t="s">
        <v>82</v>
      </c>
      <c r="AY1418" s="144" t="s">
        <v>140</v>
      </c>
    </row>
    <row r="1419" spans="2:65" s="14" customFormat="1">
      <c r="B1419" s="167"/>
      <c r="D1419" s="143" t="s">
        <v>146</v>
      </c>
      <c r="E1419" s="168" t="s">
        <v>1</v>
      </c>
      <c r="F1419" s="169" t="s">
        <v>287</v>
      </c>
      <c r="H1419" s="170">
        <v>76.74199999999999</v>
      </c>
      <c r="I1419" s="171"/>
      <c r="L1419" s="167"/>
      <c r="M1419" s="172"/>
      <c r="T1419" s="173"/>
      <c r="AT1419" s="168" t="s">
        <v>146</v>
      </c>
      <c r="AU1419" s="168" t="s">
        <v>92</v>
      </c>
      <c r="AV1419" s="14" t="s">
        <v>145</v>
      </c>
      <c r="AW1419" s="14" t="s">
        <v>38</v>
      </c>
      <c r="AX1419" s="14" t="s">
        <v>90</v>
      </c>
      <c r="AY1419" s="168" t="s">
        <v>140</v>
      </c>
    </row>
    <row r="1420" spans="2:65" s="1" customFormat="1" ht="49.15" customHeight="1">
      <c r="B1420" s="33"/>
      <c r="C1420" s="185" t="s">
        <v>449</v>
      </c>
      <c r="D1420" s="185" t="s">
        <v>653</v>
      </c>
      <c r="E1420" s="186" t="s">
        <v>1490</v>
      </c>
      <c r="F1420" s="187" t="s">
        <v>1491</v>
      </c>
      <c r="G1420" s="188" t="s">
        <v>144</v>
      </c>
      <c r="H1420" s="189">
        <v>30.794</v>
      </c>
      <c r="I1420" s="190"/>
      <c r="J1420" s="191">
        <f>ROUND(I1420*H1420,2)</f>
        <v>0</v>
      </c>
      <c r="K1420" s="192"/>
      <c r="L1420" s="193"/>
      <c r="M1420" s="194" t="s">
        <v>1</v>
      </c>
      <c r="N1420" s="195" t="s">
        <v>47</v>
      </c>
      <c r="P1420" s="138">
        <f>O1420*H1420</f>
        <v>0</v>
      </c>
      <c r="Q1420" s="138">
        <v>4.3E-3</v>
      </c>
      <c r="R1420" s="138">
        <f>Q1420*H1420</f>
        <v>0.13241420000000001</v>
      </c>
      <c r="S1420" s="138">
        <v>0</v>
      </c>
      <c r="T1420" s="139">
        <f>S1420*H1420</f>
        <v>0</v>
      </c>
      <c r="AR1420" s="140" t="s">
        <v>204</v>
      </c>
      <c r="AT1420" s="140" t="s">
        <v>653</v>
      </c>
      <c r="AU1420" s="140" t="s">
        <v>92</v>
      </c>
      <c r="AY1420" s="17" t="s">
        <v>140</v>
      </c>
      <c r="BE1420" s="141">
        <f>IF(N1420="základní",J1420,0)</f>
        <v>0</v>
      </c>
      <c r="BF1420" s="141">
        <f>IF(N1420="snížená",J1420,0)</f>
        <v>0</v>
      </c>
      <c r="BG1420" s="141">
        <f>IF(N1420="zákl. přenesená",J1420,0)</f>
        <v>0</v>
      </c>
      <c r="BH1420" s="141">
        <f>IF(N1420="sníž. přenesená",J1420,0)</f>
        <v>0</v>
      </c>
      <c r="BI1420" s="141">
        <f>IF(N1420="nulová",J1420,0)</f>
        <v>0</v>
      </c>
      <c r="BJ1420" s="17" t="s">
        <v>90</v>
      </c>
      <c r="BK1420" s="141">
        <f>ROUND(I1420*H1420,2)</f>
        <v>0</v>
      </c>
      <c r="BL1420" s="17" t="s">
        <v>173</v>
      </c>
      <c r="BM1420" s="140" t="s">
        <v>1492</v>
      </c>
    </row>
    <row r="1421" spans="2:65" s="1" customFormat="1" ht="19.5">
      <c r="B1421" s="33"/>
      <c r="D1421" s="143" t="s">
        <v>179</v>
      </c>
      <c r="F1421" s="150" t="s">
        <v>1456</v>
      </c>
      <c r="I1421" s="151"/>
      <c r="L1421" s="33"/>
      <c r="M1421" s="152"/>
      <c r="T1421" s="57"/>
      <c r="AT1421" s="17" t="s">
        <v>179</v>
      </c>
      <c r="AU1421" s="17" t="s">
        <v>92</v>
      </c>
    </row>
    <row r="1422" spans="2:65" s="11" customFormat="1">
      <c r="B1422" s="142"/>
      <c r="D1422" s="143" t="s">
        <v>146</v>
      </c>
      <c r="E1422" s="144" t="s">
        <v>1</v>
      </c>
      <c r="F1422" s="145" t="s">
        <v>1479</v>
      </c>
      <c r="H1422" s="146">
        <v>25.661999999999999</v>
      </c>
      <c r="I1422" s="147"/>
      <c r="L1422" s="142"/>
      <c r="M1422" s="148"/>
      <c r="T1422" s="149"/>
      <c r="AT1422" s="144" t="s">
        <v>146</v>
      </c>
      <c r="AU1422" s="144" t="s">
        <v>92</v>
      </c>
      <c r="AV1422" s="11" t="s">
        <v>92</v>
      </c>
      <c r="AW1422" s="11" t="s">
        <v>38</v>
      </c>
      <c r="AX1422" s="11" t="s">
        <v>90</v>
      </c>
      <c r="AY1422" s="144" t="s">
        <v>140</v>
      </c>
    </row>
    <row r="1423" spans="2:65" s="11" customFormat="1">
      <c r="B1423" s="142"/>
      <c r="D1423" s="143" t="s">
        <v>146</v>
      </c>
      <c r="F1423" s="145" t="s">
        <v>1493</v>
      </c>
      <c r="H1423" s="146">
        <v>30.794</v>
      </c>
      <c r="I1423" s="147"/>
      <c r="L1423" s="142"/>
      <c r="M1423" s="148"/>
      <c r="T1423" s="149"/>
      <c r="AT1423" s="144" t="s">
        <v>146</v>
      </c>
      <c r="AU1423" s="144" t="s">
        <v>92</v>
      </c>
      <c r="AV1423" s="11" t="s">
        <v>92</v>
      </c>
      <c r="AW1423" s="11" t="s">
        <v>4</v>
      </c>
      <c r="AX1423" s="11" t="s">
        <v>90</v>
      </c>
      <c r="AY1423" s="144" t="s">
        <v>140</v>
      </c>
    </row>
    <row r="1424" spans="2:65" s="1" customFormat="1" ht="49.15" customHeight="1">
      <c r="B1424" s="33"/>
      <c r="C1424" s="185" t="s">
        <v>1494</v>
      </c>
      <c r="D1424" s="185" t="s">
        <v>653</v>
      </c>
      <c r="E1424" s="186" t="s">
        <v>1495</v>
      </c>
      <c r="F1424" s="187" t="s">
        <v>1496</v>
      </c>
      <c r="G1424" s="188" t="s">
        <v>144</v>
      </c>
      <c r="H1424" s="189">
        <v>61.295999999999999</v>
      </c>
      <c r="I1424" s="190"/>
      <c r="J1424" s="191">
        <f>ROUND(I1424*H1424,2)</f>
        <v>0</v>
      </c>
      <c r="K1424" s="192"/>
      <c r="L1424" s="193"/>
      <c r="M1424" s="194" t="s">
        <v>1</v>
      </c>
      <c r="N1424" s="195" t="s">
        <v>47</v>
      </c>
      <c r="P1424" s="138">
        <f>O1424*H1424</f>
        <v>0</v>
      </c>
      <c r="Q1424" s="138">
        <v>4.7999999999999996E-3</v>
      </c>
      <c r="R1424" s="138">
        <f>Q1424*H1424</f>
        <v>0.29422079999999995</v>
      </c>
      <c r="S1424" s="138">
        <v>0</v>
      </c>
      <c r="T1424" s="139">
        <f>S1424*H1424</f>
        <v>0</v>
      </c>
      <c r="AR1424" s="140" t="s">
        <v>204</v>
      </c>
      <c r="AT1424" s="140" t="s">
        <v>653</v>
      </c>
      <c r="AU1424" s="140" t="s">
        <v>92</v>
      </c>
      <c r="AY1424" s="17" t="s">
        <v>140</v>
      </c>
      <c r="BE1424" s="141">
        <f>IF(N1424="základní",J1424,0)</f>
        <v>0</v>
      </c>
      <c r="BF1424" s="141">
        <f>IF(N1424="snížená",J1424,0)</f>
        <v>0</v>
      </c>
      <c r="BG1424" s="141">
        <f>IF(N1424="zákl. přenesená",J1424,0)</f>
        <v>0</v>
      </c>
      <c r="BH1424" s="141">
        <f>IF(N1424="sníž. přenesená",J1424,0)</f>
        <v>0</v>
      </c>
      <c r="BI1424" s="141">
        <f>IF(N1424="nulová",J1424,0)</f>
        <v>0</v>
      </c>
      <c r="BJ1424" s="17" t="s">
        <v>90</v>
      </c>
      <c r="BK1424" s="141">
        <f>ROUND(I1424*H1424,2)</f>
        <v>0</v>
      </c>
      <c r="BL1424" s="17" t="s">
        <v>173</v>
      </c>
      <c r="BM1424" s="140" t="s">
        <v>1497</v>
      </c>
    </row>
    <row r="1425" spans="2:65" s="1" customFormat="1" ht="19.5">
      <c r="B1425" s="33"/>
      <c r="D1425" s="143" t="s">
        <v>179</v>
      </c>
      <c r="F1425" s="150" t="s">
        <v>1456</v>
      </c>
      <c r="I1425" s="151"/>
      <c r="L1425" s="33"/>
      <c r="M1425" s="152"/>
      <c r="T1425" s="57"/>
      <c r="AT1425" s="17" t="s">
        <v>179</v>
      </c>
      <c r="AU1425" s="17" t="s">
        <v>92</v>
      </c>
    </row>
    <row r="1426" spans="2:65" s="11" customFormat="1">
      <c r="B1426" s="142"/>
      <c r="D1426" s="143" t="s">
        <v>146</v>
      </c>
      <c r="E1426" s="144" t="s">
        <v>1</v>
      </c>
      <c r="F1426" s="145" t="s">
        <v>1489</v>
      </c>
      <c r="H1426" s="146">
        <v>51.08</v>
      </c>
      <c r="I1426" s="147"/>
      <c r="L1426" s="142"/>
      <c r="M1426" s="148"/>
      <c r="T1426" s="149"/>
      <c r="AT1426" s="144" t="s">
        <v>146</v>
      </c>
      <c r="AU1426" s="144" t="s">
        <v>92</v>
      </c>
      <c r="AV1426" s="11" t="s">
        <v>92</v>
      </c>
      <c r="AW1426" s="11" t="s">
        <v>38</v>
      </c>
      <c r="AX1426" s="11" t="s">
        <v>90</v>
      </c>
      <c r="AY1426" s="144" t="s">
        <v>140</v>
      </c>
    </row>
    <row r="1427" spans="2:65" s="11" customFormat="1">
      <c r="B1427" s="142"/>
      <c r="D1427" s="143" t="s">
        <v>146</v>
      </c>
      <c r="F1427" s="145" t="s">
        <v>1498</v>
      </c>
      <c r="H1427" s="146">
        <v>61.295999999999999</v>
      </c>
      <c r="I1427" s="147"/>
      <c r="L1427" s="142"/>
      <c r="M1427" s="148"/>
      <c r="T1427" s="149"/>
      <c r="AT1427" s="144" t="s">
        <v>146</v>
      </c>
      <c r="AU1427" s="144" t="s">
        <v>92</v>
      </c>
      <c r="AV1427" s="11" t="s">
        <v>92</v>
      </c>
      <c r="AW1427" s="11" t="s">
        <v>4</v>
      </c>
      <c r="AX1427" s="11" t="s">
        <v>90</v>
      </c>
      <c r="AY1427" s="144" t="s">
        <v>140</v>
      </c>
    </row>
    <row r="1428" spans="2:65" s="1" customFormat="1" ht="24.2" customHeight="1">
      <c r="B1428" s="33"/>
      <c r="C1428" s="128" t="s">
        <v>453</v>
      </c>
      <c r="D1428" s="128" t="s">
        <v>141</v>
      </c>
      <c r="E1428" s="129" t="s">
        <v>1499</v>
      </c>
      <c r="F1428" s="130" t="s">
        <v>1500</v>
      </c>
      <c r="G1428" s="131" t="s">
        <v>144</v>
      </c>
      <c r="H1428" s="132">
        <v>4.55</v>
      </c>
      <c r="I1428" s="133"/>
      <c r="J1428" s="134">
        <f>ROUND(I1428*H1428,2)</f>
        <v>0</v>
      </c>
      <c r="K1428" s="135"/>
      <c r="L1428" s="33"/>
      <c r="M1428" s="136" t="s">
        <v>1</v>
      </c>
      <c r="N1428" s="137" t="s">
        <v>47</v>
      </c>
      <c r="P1428" s="138">
        <f>O1428*H1428</f>
        <v>0</v>
      </c>
      <c r="Q1428" s="138">
        <v>7.2000000000000005E-4</v>
      </c>
      <c r="R1428" s="138">
        <f>Q1428*H1428</f>
        <v>3.2760000000000003E-3</v>
      </c>
      <c r="S1428" s="138">
        <v>0</v>
      </c>
      <c r="T1428" s="139">
        <f>S1428*H1428</f>
        <v>0</v>
      </c>
      <c r="AR1428" s="140" t="s">
        <v>173</v>
      </c>
      <c r="AT1428" s="140" t="s">
        <v>141</v>
      </c>
      <c r="AU1428" s="140" t="s">
        <v>92</v>
      </c>
      <c r="AY1428" s="17" t="s">
        <v>140</v>
      </c>
      <c r="BE1428" s="141">
        <f>IF(N1428="základní",J1428,0)</f>
        <v>0</v>
      </c>
      <c r="BF1428" s="141">
        <f>IF(N1428="snížená",J1428,0)</f>
        <v>0</v>
      </c>
      <c r="BG1428" s="141">
        <f>IF(N1428="zákl. přenesená",J1428,0)</f>
        <v>0</v>
      </c>
      <c r="BH1428" s="141">
        <f>IF(N1428="sníž. přenesená",J1428,0)</f>
        <v>0</v>
      </c>
      <c r="BI1428" s="141">
        <f>IF(N1428="nulová",J1428,0)</f>
        <v>0</v>
      </c>
      <c r="BJ1428" s="17" t="s">
        <v>90</v>
      </c>
      <c r="BK1428" s="141">
        <f>ROUND(I1428*H1428,2)</f>
        <v>0</v>
      </c>
      <c r="BL1428" s="17" t="s">
        <v>173</v>
      </c>
      <c r="BM1428" s="140" t="s">
        <v>1501</v>
      </c>
    </row>
    <row r="1429" spans="2:65" s="11" customFormat="1">
      <c r="B1429" s="142"/>
      <c r="D1429" s="143" t="s">
        <v>146</v>
      </c>
      <c r="E1429" s="144" t="s">
        <v>1</v>
      </c>
      <c r="F1429" s="145" t="s">
        <v>1502</v>
      </c>
      <c r="H1429" s="146">
        <v>4.55</v>
      </c>
      <c r="I1429" s="147"/>
      <c r="L1429" s="142"/>
      <c r="M1429" s="148"/>
      <c r="T1429" s="149"/>
      <c r="AT1429" s="144" t="s">
        <v>146</v>
      </c>
      <c r="AU1429" s="144" t="s">
        <v>92</v>
      </c>
      <c r="AV1429" s="11" t="s">
        <v>92</v>
      </c>
      <c r="AW1429" s="11" t="s">
        <v>38</v>
      </c>
      <c r="AX1429" s="11" t="s">
        <v>90</v>
      </c>
      <c r="AY1429" s="144" t="s">
        <v>140</v>
      </c>
    </row>
    <row r="1430" spans="2:65" s="1" customFormat="1" ht="33" customHeight="1">
      <c r="B1430" s="33"/>
      <c r="C1430" s="128" t="s">
        <v>1503</v>
      </c>
      <c r="D1430" s="128" t="s">
        <v>141</v>
      </c>
      <c r="E1430" s="129" t="s">
        <v>1504</v>
      </c>
      <c r="F1430" s="130" t="s">
        <v>1505</v>
      </c>
      <c r="G1430" s="131" t="s">
        <v>144</v>
      </c>
      <c r="H1430" s="132">
        <v>4.55</v>
      </c>
      <c r="I1430" s="133"/>
      <c r="J1430" s="134">
        <f>ROUND(I1430*H1430,2)</f>
        <v>0</v>
      </c>
      <c r="K1430" s="135"/>
      <c r="L1430" s="33"/>
      <c r="M1430" s="136" t="s">
        <v>1</v>
      </c>
      <c r="N1430" s="137" t="s">
        <v>47</v>
      </c>
      <c r="P1430" s="138">
        <f>O1430*H1430</f>
        <v>0</v>
      </c>
      <c r="Q1430" s="138">
        <v>0</v>
      </c>
      <c r="R1430" s="138">
        <f>Q1430*H1430</f>
        <v>0</v>
      </c>
      <c r="S1430" s="138">
        <v>0</v>
      </c>
      <c r="T1430" s="139">
        <f>S1430*H1430</f>
        <v>0</v>
      </c>
      <c r="AR1430" s="140" t="s">
        <v>173</v>
      </c>
      <c r="AT1430" s="140" t="s">
        <v>141</v>
      </c>
      <c r="AU1430" s="140" t="s">
        <v>92</v>
      </c>
      <c r="AY1430" s="17" t="s">
        <v>140</v>
      </c>
      <c r="BE1430" s="141">
        <f>IF(N1430="základní",J1430,0)</f>
        <v>0</v>
      </c>
      <c r="BF1430" s="141">
        <f>IF(N1430="snížená",J1430,0)</f>
        <v>0</v>
      </c>
      <c r="BG1430" s="141">
        <f>IF(N1430="zákl. přenesená",J1430,0)</f>
        <v>0</v>
      </c>
      <c r="BH1430" s="141">
        <f>IF(N1430="sníž. přenesená",J1430,0)</f>
        <v>0</v>
      </c>
      <c r="BI1430" s="141">
        <f>IF(N1430="nulová",J1430,0)</f>
        <v>0</v>
      </c>
      <c r="BJ1430" s="17" t="s">
        <v>90</v>
      </c>
      <c r="BK1430" s="141">
        <f>ROUND(I1430*H1430,2)</f>
        <v>0</v>
      </c>
      <c r="BL1430" s="17" t="s">
        <v>173</v>
      </c>
      <c r="BM1430" s="140" t="s">
        <v>1506</v>
      </c>
    </row>
    <row r="1431" spans="2:65" s="11" customFormat="1">
      <c r="B1431" s="142"/>
      <c r="D1431" s="143" t="s">
        <v>146</v>
      </c>
      <c r="E1431" s="144" t="s">
        <v>1</v>
      </c>
      <c r="F1431" s="145" t="s">
        <v>1507</v>
      </c>
      <c r="H1431" s="146">
        <v>4.55</v>
      </c>
      <c r="I1431" s="147"/>
      <c r="L1431" s="142"/>
      <c r="M1431" s="148"/>
      <c r="T1431" s="149"/>
      <c r="AT1431" s="144" t="s">
        <v>146</v>
      </c>
      <c r="AU1431" s="144" t="s">
        <v>92</v>
      </c>
      <c r="AV1431" s="11" t="s">
        <v>92</v>
      </c>
      <c r="AW1431" s="11" t="s">
        <v>38</v>
      </c>
      <c r="AX1431" s="11" t="s">
        <v>90</v>
      </c>
      <c r="AY1431" s="144" t="s">
        <v>140</v>
      </c>
    </row>
    <row r="1432" spans="2:65" s="1" customFormat="1" ht="37.9" customHeight="1">
      <c r="B1432" s="33"/>
      <c r="C1432" s="128" t="s">
        <v>456</v>
      </c>
      <c r="D1432" s="128" t="s">
        <v>141</v>
      </c>
      <c r="E1432" s="129" t="s">
        <v>1508</v>
      </c>
      <c r="F1432" s="130" t="s">
        <v>1509</v>
      </c>
      <c r="G1432" s="131" t="s">
        <v>150</v>
      </c>
      <c r="H1432" s="132">
        <v>18.2</v>
      </c>
      <c r="I1432" s="133"/>
      <c r="J1432" s="134">
        <f>ROUND(I1432*H1432,2)</f>
        <v>0</v>
      </c>
      <c r="K1432" s="135"/>
      <c r="L1432" s="33"/>
      <c r="M1432" s="136" t="s">
        <v>1</v>
      </c>
      <c r="N1432" s="137" t="s">
        <v>47</v>
      </c>
      <c r="P1432" s="138">
        <f>O1432*H1432</f>
        <v>0</v>
      </c>
      <c r="Q1432" s="138">
        <v>1.5E-3</v>
      </c>
      <c r="R1432" s="138">
        <f>Q1432*H1432</f>
        <v>2.7299999999999998E-2</v>
      </c>
      <c r="S1432" s="138">
        <v>0</v>
      </c>
      <c r="T1432" s="139">
        <f>S1432*H1432</f>
        <v>0</v>
      </c>
      <c r="AR1432" s="140" t="s">
        <v>173</v>
      </c>
      <c r="AT1432" s="140" t="s">
        <v>141</v>
      </c>
      <c r="AU1432" s="140" t="s">
        <v>92</v>
      </c>
      <c r="AY1432" s="17" t="s">
        <v>140</v>
      </c>
      <c r="BE1432" s="141">
        <f>IF(N1432="základní",J1432,0)</f>
        <v>0</v>
      </c>
      <c r="BF1432" s="141">
        <f>IF(N1432="snížená",J1432,0)</f>
        <v>0</v>
      </c>
      <c r="BG1432" s="141">
        <f>IF(N1432="zákl. přenesená",J1432,0)</f>
        <v>0</v>
      </c>
      <c r="BH1432" s="141">
        <f>IF(N1432="sníž. přenesená",J1432,0)</f>
        <v>0</v>
      </c>
      <c r="BI1432" s="141">
        <f>IF(N1432="nulová",J1432,0)</f>
        <v>0</v>
      </c>
      <c r="BJ1432" s="17" t="s">
        <v>90</v>
      </c>
      <c r="BK1432" s="141">
        <f>ROUND(I1432*H1432,2)</f>
        <v>0</v>
      </c>
      <c r="BL1432" s="17" t="s">
        <v>173</v>
      </c>
      <c r="BM1432" s="140" t="s">
        <v>1510</v>
      </c>
    </row>
    <row r="1433" spans="2:65" s="11" customFormat="1">
      <c r="B1433" s="142"/>
      <c r="D1433" s="143" t="s">
        <v>146</v>
      </c>
      <c r="E1433" s="144" t="s">
        <v>1</v>
      </c>
      <c r="F1433" s="145" t="s">
        <v>1511</v>
      </c>
      <c r="H1433" s="146">
        <v>18.2</v>
      </c>
      <c r="I1433" s="147"/>
      <c r="L1433" s="142"/>
      <c r="M1433" s="148"/>
      <c r="T1433" s="149"/>
      <c r="AT1433" s="144" t="s">
        <v>146</v>
      </c>
      <c r="AU1433" s="144" t="s">
        <v>92</v>
      </c>
      <c r="AV1433" s="11" t="s">
        <v>92</v>
      </c>
      <c r="AW1433" s="11" t="s">
        <v>38</v>
      </c>
      <c r="AX1433" s="11" t="s">
        <v>90</v>
      </c>
      <c r="AY1433" s="144" t="s">
        <v>140</v>
      </c>
    </row>
    <row r="1434" spans="2:65" s="1" customFormat="1" ht="33" customHeight="1">
      <c r="B1434" s="33"/>
      <c r="C1434" s="128" t="s">
        <v>1512</v>
      </c>
      <c r="D1434" s="128" t="s">
        <v>141</v>
      </c>
      <c r="E1434" s="129" t="s">
        <v>1513</v>
      </c>
      <c r="F1434" s="130" t="s">
        <v>1514</v>
      </c>
      <c r="G1434" s="131" t="s">
        <v>144</v>
      </c>
      <c r="H1434" s="132">
        <v>72.465000000000003</v>
      </c>
      <c r="I1434" s="133"/>
      <c r="J1434" s="134">
        <f>ROUND(I1434*H1434,2)</f>
        <v>0</v>
      </c>
      <c r="K1434" s="135"/>
      <c r="L1434" s="33"/>
      <c r="M1434" s="136" t="s">
        <v>1</v>
      </c>
      <c r="N1434" s="137" t="s">
        <v>47</v>
      </c>
      <c r="P1434" s="138">
        <f>O1434*H1434</f>
        <v>0</v>
      </c>
      <c r="Q1434" s="138">
        <v>1.4999999999999999E-4</v>
      </c>
      <c r="R1434" s="138">
        <f>Q1434*H1434</f>
        <v>1.0869749999999999E-2</v>
      </c>
      <c r="S1434" s="138">
        <v>0</v>
      </c>
      <c r="T1434" s="139">
        <f>S1434*H1434</f>
        <v>0</v>
      </c>
      <c r="AR1434" s="140" t="s">
        <v>173</v>
      </c>
      <c r="AT1434" s="140" t="s">
        <v>141</v>
      </c>
      <c r="AU1434" s="140" t="s">
        <v>92</v>
      </c>
      <c r="AY1434" s="17" t="s">
        <v>140</v>
      </c>
      <c r="BE1434" s="141">
        <f>IF(N1434="základní",J1434,0)</f>
        <v>0</v>
      </c>
      <c r="BF1434" s="141">
        <f>IF(N1434="snížená",J1434,0)</f>
        <v>0</v>
      </c>
      <c r="BG1434" s="141">
        <f>IF(N1434="zákl. přenesená",J1434,0)</f>
        <v>0</v>
      </c>
      <c r="BH1434" s="141">
        <f>IF(N1434="sníž. přenesená",J1434,0)</f>
        <v>0</v>
      </c>
      <c r="BI1434" s="141">
        <f>IF(N1434="nulová",J1434,0)</f>
        <v>0</v>
      </c>
      <c r="BJ1434" s="17" t="s">
        <v>90</v>
      </c>
      <c r="BK1434" s="141">
        <f>ROUND(I1434*H1434,2)</f>
        <v>0</v>
      </c>
      <c r="BL1434" s="17" t="s">
        <v>173</v>
      </c>
      <c r="BM1434" s="140" t="s">
        <v>1515</v>
      </c>
    </row>
    <row r="1435" spans="2:65" s="11" customFormat="1">
      <c r="B1435" s="142"/>
      <c r="D1435" s="143" t="s">
        <v>146</v>
      </c>
      <c r="E1435" s="144" t="s">
        <v>1</v>
      </c>
      <c r="F1435" s="145" t="s">
        <v>1516</v>
      </c>
      <c r="H1435" s="146">
        <v>21.385000000000002</v>
      </c>
      <c r="I1435" s="147"/>
      <c r="L1435" s="142"/>
      <c r="M1435" s="148"/>
      <c r="T1435" s="149"/>
      <c r="AT1435" s="144" t="s">
        <v>146</v>
      </c>
      <c r="AU1435" s="144" t="s">
        <v>92</v>
      </c>
      <c r="AV1435" s="11" t="s">
        <v>92</v>
      </c>
      <c r="AW1435" s="11" t="s">
        <v>38</v>
      </c>
      <c r="AX1435" s="11" t="s">
        <v>82</v>
      </c>
      <c r="AY1435" s="144" t="s">
        <v>140</v>
      </c>
    </row>
    <row r="1436" spans="2:65" s="11" customFormat="1">
      <c r="B1436" s="142"/>
      <c r="D1436" s="143" t="s">
        <v>146</v>
      </c>
      <c r="E1436" s="144" t="s">
        <v>1</v>
      </c>
      <c r="F1436" s="145" t="s">
        <v>1489</v>
      </c>
      <c r="H1436" s="146">
        <v>51.08</v>
      </c>
      <c r="I1436" s="147"/>
      <c r="L1436" s="142"/>
      <c r="M1436" s="148"/>
      <c r="T1436" s="149"/>
      <c r="AT1436" s="144" t="s">
        <v>146</v>
      </c>
      <c r="AU1436" s="144" t="s">
        <v>92</v>
      </c>
      <c r="AV1436" s="11" t="s">
        <v>92</v>
      </c>
      <c r="AW1436" s="11" t="s">
        <v>38</v>
      </c>
      <c r="AX1436" s="11" t="s">
        <v>82</v>
      </c>
      <c r="AY1436" s="144" t="s">
        <v>140</v>
      </c>
    </row>
    <row r="1437" spans="2:65" s="14" customFormat="1">
      <c r="B1437" s="167"/>
      <c r="D1437" s="143" t="s">
        <v>146</v>
      </c>
      <c r="E1437" s="168" t="s">
        <v>1</v>
      </c>
      <c r="F1437" s="169" t="s">
        <v>287</v>
      </c>
      <c r="H1437" s="170">
        <v>72.465000000000003</v>
      </c>
      <c r="I1437" s="171"/>
      <c r="L1437" s="167"/>
      <c r="M1437" s="172"/>
      <c r="T1437" s="173"/>
      <c r="AT1437" s="168" t="s">
        <v>146</v>
      </c>
      <c r="AU1437" s="168" t="s">
        <v>92</v>
      </c>
      <c r="AV1437" s="14" t="s">
        <v>145</v>
      </c>
      <c r="AW1437" s="14" t="s">
        <v>38</v>
      </c>
      <c r="AX1437" s="14" t="s">
        <v>90</v>
      </c>
      <c r="AY1437" s="168" t="s">
        <v>140</v>
      </c>
    </row>
    <row r="1438" spans="2:65" s="1" customFormat="1" ht="24.2" customHeight="1">
      <c r="B1438" s="33"/>
      <c r="C1438" s="185" t="s">
        <v>460</v>
      </c>
      <c r="D1438" s="185" t="s">
        <v>653</v>
      </c>
      <c r="E1438" s="186" t="s">
        <v>1517</v>
      </c>
      <c r="F1438" s="187" t="s">
        <v>1518</v>
      </c>
      <c r="G1438" s="188" t="s">
        <v>144</v>
      </c>
      <c r="H1438" s="189">
        <v>92.418000000000006</v>
      </c>
      <c r="I1438" s="190"/>
      <c r="J1438" s="191">
        <f>ROUND(I1438*H1438,2)</f>
        <v>0</v>
      </c>
      <c r="K1438" s="192"/>
      <c r="L1438" s="193"/>
      <c r="M1438" s="194" t="s">
        <v>1</v>
      </c>
      <c r="N1438" s="195" t="s">
        <v>47</v>
      </c>
      <c r="P1438" s="138">
        <f>O1438*H1438</f>
        <v>0</v>
      </c>
      <c r="Q1438" s="138">
        <v>1.9E-3</v>
      </c>
      <c r="R1438" s="138">
        <f>Q1438*H1438</f>
        <v>0.17559420000000001</v>
      </c>
      <c r="S1438" s="138">
        <v>0</v>
      </c>
      <c r="T1438" s="139">
        <f>S1438*H1438</f>
        <v>0</v>
      </c>
      <c r="AR1438" s="140" t="s">
        <v>204</v>
      </c>
      <c r="AT1438" s="140" t="s">
        <v>653</v>
      </c>
      <c r="AU1438" s="140" t="s">
        <v>92</v>
      </c>
      <c r="AY1438" s="17" t="s">
        <v>140</v>
      </c>
      <c r="BE1438" s="141">
        <f>IF(N1438="základní",J1438,0)</f>
        <v>0</v>
      </c>
      <c r="BF1438" s="141">
        <f>IF(N1438="snížená",J1438,0)</f>
        <v>0</v>
      </c>
      <c r="BG1438" s="141">
        <f>IF(N1438="zákl. přenesená",J1438,0)</f>
        <v>0</v>
      </c>
      <c r="BH1438" s="141">
        <f>IF(N1438="sníž. přenesená",J1438,0)</f>
        <v>0</v>
      </c>
      <c r="BI1438" s="141">
        <f>IF(N1438="nulová",J1438,0)</f>
        <v>0</v>
      </c>
      <c r="BJ1438" s="17" t="s">
        <v>90</v>
      </c>
      <c r="BK1438" s="141">
        <f>ROUND(I1438*H1438,2)</f>
        <v>0</v>
      </c>
      <c r="BL1438" s="17" t="s">
        <v>173</v>
      </c>
      <c r="BM1438" s="140" t="s">
        <v>1519</v>
      </c>
    </row>
    <row r="1439" spans="2:65" s="1" customFormat="1" ht="19.5">
      <c r="B1439" s="33"/>
      <c r="D1439" s="143" t="s">
        <v>179</v>
      </c>
      <c r="F1439" s="150" t="s">
        <v>1456</v>
      </c>
      <c r="I1439" s="151"/>
      <c r="L1439" s="33"/>
      <c r="M1439" s="152"/>
      <c r="T1439" s="57"/>
      <c r="AT1439" s="17" t="s">
        <v>179</v>
      </c>
      <c r="AU1439" s="17" t="s">
        <v>92</v>
      </c>
    </row>
    <row r="1440" spans="2:65" s="11" customFormat="1">
      <c r="B1440" s="142"/>
      <c r="D1440" s="143" t="s">
        <v>146</v>
      </c>
      <c r="E1440" s="144" t="s">
        <v>1</v>
      </c>
      <c r="F1440" s="145" t="s">
        <v>1520</v>
      </c>
      <c r="H1440" s="146">
        <v>25.934999999999999</v>
      </c>
      <c r="I1440" s="147"/>
      <c r="L1440" s="142"/>
      <c r="M1440" s="148"/>
      <c r="T1440" s="149"/>
      <c r="AT1440" s="144" t="s">
        <v>146</v>
      </c>
      <c r="AU1440" s="144" t="s">
        <v>92</v>
      </c>
      <c r="AV1440" s="11" t="s">
        <v>92</v>
      </c>
      <c r="AW1440" s="11" t="s">
        <v>38</v>
      </c>
      <c r="AX1440" s="11" t="s">
        <v>82</v>
      </c>
      <c r="AY1440" s="144" t="s">
        <v>140</v>
      </c>
    </row>
    <row r="1441" spans="2:65" s="11" customFormat="1">
      <c r="B1441" s="142"/>
      <c r="D1441" s="143" t="s">
        <v>146</v>
      </c>
      <c r="E1441" s="144" t="s">
        <v>1</v>
      </c>
      <c r="F1441" s="145" t="s">
        <v>1489</v>
      </c>
      <c r="H1441" s="146">
        <v>51.08</v>
      </c>
      <c r="I1441" s="147"/>
      <c r="L1441" s="142"/>
      <c r="M1441" s="148"/>
      <c r="T1441" s="149"/>
      <c r="AT1441" s="144" t="s">
        <v>146</v>
      </c>
      <c r="AU1441" s="144" t="s">
        <v>92</v>
      </c>
      <c r="AV1441" s="11" t="s">
        <v>92</v>
      </c>
      <c r="AW1441" s="11" t="s">
        <v>38</v>
      </c>
      <c r="AX1441" s="11" t="s">
        <v>82</v>
      </c>
      <c r="AY1441" s="144" t="s">
        <v>140</v>
      </c>
    </row>
    <row r="1442" spans="2:65" s="14" customFormat="1">
      <c r="B1442" s="167"/>
      <c r="D1442" s="143" t="s">
        <v>146</v>
      </c>
      <c r="E1442" s="168" t="s">
        <v>1</v>
      </c>
      <c r="F1442" s="169" t="s">
        <v>287</v>
      </c>
      <c r="H1442" s="170">
        <v>77.015000000000001</v>
      </c>
      <c r="I1442" s="171"/>
      <c r="L1442" s="167"/>
      <c r="M1442" s="172"/>
      <c r="T1442" s="173"/>
      <c r="AT1442" s="168" t="s">
        <v>146</v>
      </c>
      <c r="AU1442" s="168" t="s">
        <v>92</v>
      </c>
      <c r="AV1442" s="14" t="s">
        <v>145</v>
      </c>
      <c r="AW1442" s="14" t="s">
        <v>38</v>
      </c>
      <c r="AX1442" s="14" t="s">
        <v>90</v>
      </c>
      <c r="AY1442" s="168" t="s">
        <v>140</v>
      </c>
    </row>
    <row r="1443" spans="2:65" s="11" customFormat="1">
      <c r="B1443" s="142"/>
      <c r="D1443" s="143" t="s">
        <v>146</v>
      </c>
      <c r="F1443" s="145" t="s">
        <v>1521</v>
      </c>
      <c r="H1443" s="146">
        <v>92.418000000000006</v>
      </c>
      <c r="I1443" s="147"/>
      <c r="L1443" s="142"/>
      <c r="M1443" s="148"/>
      <c r="T1443" s="149"/>
      <c r="AT1443" s="144" t="s">
        <v>146</v>
      </c>
      <c r="AU1443" s="144" t="s">
        <v>92</v>
      </c>
      <c r="AV1443" s="11" t="s">
        <v>92</v>
      </c>
      <c r="AW1443" s="11" t="s">
        <v>4</v>
      </c>
      <c r="AX1443" s="11" t="s">
        <v>90</v>
      </c>
      <c r="AY1443" s="144" t="s">
        <v>140</v>
      </c>
    </row>
    <row r="1444" spans="2:65" s="1" customFormat="1" ht="24.2" customHeight="1">
      <c r="B1444" s="33"/>
      <c r="C1444" s="128" t="s">
        <v>1522</v>
      </c>
      <c r="D1444" s="128" t="s">
        <v>141</v>
      </c>
      <c r="E1444" s="129" t="s">
        <v>1523</v>
      </c>
      <c r="F1444" s="130" t="s">
        <v>1524</v>
      </c>
      <c r="G1444" s="131" t="s">
        <v>144</v>
      </c>
      <c r="H1444" s="132">
        <v>179.3</v>
      </c>
      <c r="I1444" s="133"/>
      <c r="J1444" s="134">
        <f>ROUND(I1444*H1444,2)</f>
        <v>0</v>
      </c>
      <c r="K1444" s="135"/>
      <c r="L1444" s="33"/>
      <c r="M1444" s="136" t="s">
        <v>1</v>
      </c>
      <c r="N1444" s="137" t="s">
        <v>47</v>
      </c>
      <c r="P1444" s="138">
        <f>O1444*H1444</f>
        <v>0</v>
      </c>
      <c r="Q1444" s="138">
        <v>0</v>
      </c>
      <c r="R1444" s="138">
        <f>Q1444*H1444</f>
        <v>0</v>
      </c>
      <c r="S1444" s="138">
        <v>0</v>
      </c>
      <c r="T1444" s="139">
        <f>S1444*H1444</f>
        <v>0</v>
      </c>
      <c r="AR1444" s="140" t="s">
        <v>173</v>
      </c>
      <c r="AT1444" s="140" t="s">
        <v>141</v>
      </c>
      <c r="AU1444" s="140" t="s">
        <v>92</v>
      </c>
      <c r="AY1444" s="17" t="s">
        <v>140</v>
      </c>
      <c r="BE1444" s="141">
        <f>IF(N1444="základní",J1444,0)</f>
        <v>0</v>
      </c>
      <c r="BF1444" s="141">
        <f>IF(N1444="snížená",J1444,0)</f>
        <v>0</v>
      </c>
      <c r="BG1444" s="141">
        <f>IF(N1444="zákl. přenesená",J1444,0)</f>
        <v>0</v>
      </c>
      <c r="BH1444" s="141">
        <f>IF(N1444="sníž. přenesená",J1444,0)</f>
        <v>0</v>
      </c>
      <c r="BI1444" s="141">
        <f>IF(N1444="nulová",J1444,0)</f>
        <v>0</v>
      </c>
      <c r="BJ1444" s="17" t="s">
        <v>90</v>
      </c>
      <c r="BK1444" s="141">
        <f>ROUND(I1444*H1444,2)</f>
        <v>0</v>
      </c>
      <c r="BL1444" s="17" t="s">
        <v>173</v>
      </c>
      <c r="BM1444" s="140" t="s">
        <v>1525</v>
      </c>
    </row>
    <row r="1445" spans="2:65" s="11" customFormat="1">
      <c r="B1445" s="142"/>
      <c r="D1445" s="143" t="s">
        <v>146</v>
      </c>
      <c r="E1445" s="144" t="s">
        <v>1</v>
      </c>
      <c r="F1445" s="145" t="s">
        <v>1526</v>
      </c>
      <c r="H1445" s="146">
        <v>179.3</v>
      </c>
      <c r="I1445" s="147"/>
      <c r="L1445" s="142"/>
      <c r="M1445" s="148"/>
      <c r="T1445" s="149"/>
      <c r="AT1445" s="144" t="s">
        <v>146</v>
      </c>
      <c r="AU1445" s="144" t="s">
        <v>92</v>
      </c>
      <c r="AV1445" s="11" t="s">
        <v>92</v>
      </c>
      <c r="AW1445" s="11" t="s">
        <v>38</v>
      </c>
      <c r="AX1445" s="11" t="s">
        <v>90</v>
      </c>
      <c r="AY1445" s="144" t="s">
        <v>140</v>
      </c>
    </row>
    <row r="1446" spans="2:65" s="1" customFormat="1" ht="16.5" customHeight="1">
      <c r="B1446" s="33"/>
      <c r="C1446" s="185" t="s">
        <v>463</v>
      </c>
      <c r="D1446" s="185" t="s">
        <v>653</v>
      </c>
      <c r="E1446" s="186" t="s">
        <v>1527</v>
      </c>
      <c r="F1446" s="187" t="s">
        <v>1528</v>
      </c>
      <c r="G1446" s="188" t="s">
        <v>144</v>
      </c>
      <c r="H1446" s="189">
        <v>206.19499999999999</v>
      </c>
      <c r="I1446" s="190"/>
      <c r="J1446" s="191">
        <f>ROUND(I1446*H1446,2)</f>
        <v>0</v>
      </c>
      <c r="K1446" s="192"/>
      <c r="L1446" s="193"/>
      <c r="M1446" s="194" t="s">
        <v>1</v>
      </c>
      <c r="N1446" s="195" t="s">
        <v>47</v>
      </c>
      <c r="P1446" s="138">
        <f>O1446*H1446</f>
        <v>0</v>
      </c>
      <c r="Q1446" s="138">
        <v>2.9999999999999997E-4</v>
      </c>
      <c r="R1446" s="138">
        <f>Q1446*H1446</f>
        <v>6.185849999999999E-2</v>
      </c>
      <c r="S1446" s="138">
        <v>0</v>
      </c>
      <c r="T1446" s="139">
        <f>S1446*H1446</f>
        <v>0</v>
      </c>
      <c r="AR1446" s="140" t="s">
        <v>204</v>
      </c>
      <c r="AT1446" s="140" t="s">
        <v>653</v>
      </c>
      <c r="AU1446" s="140" t="s">
        <v>92</v>
      </c>
      <c r="AY1446" s="17" t="s">
        <v>140</v>
      </c>
      <c r="BE1446" s="141">
        <f>IF(N1446="základní",J1446,0)</f>
        <v>0</v>
      </c>
      <c r="BF1446" s="141">
        <f>IF(N1446="snížená",J1446,0)</f>
        <v>0</v>
      </c>
      <c r="BG1446" s="141">
        <f>IF(N1446="zákl. přenesená",J1446,0)</f>
        <v>0</v>
      </c>
      <c r="BH1446" s="141">
        <f>IF(N1446="sníž. přenesená",J1446,0)</f>
        <v>0</v>
      </c>
      <c r="BI1446" s="141">
        <f>IF(N1446="nulová",J1446,0)</f>
        <v>0</v>
      </c>
      <c r="BJ1446" s="17" t="s">
        <v>90</v>
      </c>
      <c r="BK1446" s="141">
        <f>ROUND(I1446*H1446,2)</f>
        <v>0</v>
      </c>
      <c r="BL1446" s="17" t="s">
        <v>173</v>
      </c>
      <c r="BM1446" s="140" t="s">
        <v>1529</v>
      </c>
    </row>
    <row r="1447" spans="2:65" s="1" customFormat="1" ht="19.5">
      <c r="B1447" s="33"/>
      <c r="D1447" s="143" t="s">
        <v>179</v>
      </c>
      <c r="F1447" s="150" t="s">
        <v>1530</v>
      </c>
      <c r="I1447" s="151"/>
      <c r="L1447" s="33"/>
      <c r="M1447" s="152"/>
      <c r="T1447" s="57"/>
      <c r="AT1447" s="17" t="s">
        <v>179</v>
      </c>
      <c r="AU1447" s="17" t="s">
        <v>92</v>
      </c>
    </row>
    <row r="1448" spans="2:65" s="11" customFormat="1">
      <c r="B1448" s="142"/>
      <c r="D1448" s="143" t="s">
        <v>146</v>
      </c>
      <c r="E1448" s="144" t="s">
        <v>1</v>
      </c>
      <c r="F1448" s="145" t="s">
        <v>1526</v>
      </c>
      <c r="H1448" s="146">
        <v>179.3</v>
      </c>
      <c r="I1448" s="147"/>
      <c r="L1448" s="142"/>
      <c r="M1448" s="148"/>
      <c r="T1448" s="149"/>
      <c r="AT1448" s="144" t="s">
        <v>146</v>
      </c>
      <c r="AU1448" s="144" t="s">
        <v>92</v>
      </c>
      <c r="AV1448" s="11" t="s">
        <v>92</v>
      </c>
      <c r="AW1448" s="11" t="s">
        <v>38</v>
      </c>
      <c r="AX1448" s="11" t="s">
        <v>90</v>
      </c>
      <c r="AY1448" s="144" t="s">
        <v>140</v>
      </c>
    </row>
    <row r="1449" spans="2:65" s="11" customFormat="1">
      <c r="B1449" s="142"/>
      <c r="D1449" s="143" t="s">
        <v>146</v>
      </c>
      <c r="F1449" s="145" t="s">
        <v>1531</v>
      </c>
      <c r="H1449" s="146">
        <v>206.19499999999999</v>
      </c>
      <c r="I1449" s="147"/>
      <c r="L1449" s="142"/>
      <c r="M1449" s="148"/>
      <c r="T1449" s="149"/>
      <c r="AT1449" s="144" t="s">
        <v>146</v>
      </c>
      <c r="AU1449" s="144" t="s">
        <v>92</v>
      </c>
      <c r="AV1449" s="11" t="s">
        <v>92</v>
      </c>
      <c r="AW1449" s="11" t="s">
        <v>4</v>
      </c>
      <c r="AX1449" s="11" t="s">
        <v>90</v>
      </c>
      <c r="AY1449" s="144" t="s">
        <v>140</v>
      </c>
    </row>
    <row r="1450" spans="2:65" s="1" customFormat="1" ht="37.9" customHeight="1">
      <c r="B1450" s="33"/>
      <c r="C1450" s="128" t="s">
        <v>1532</v>
      </c>
      <c r="D1450" s="128" t="s">
        <v>141</v>
      </c>
      <c r="E1450" s="129" t="s">
        <v>1533</v>
      </c>
      <c r="F1450" s="130" t="s">
        <v>1534</v>
      </c>
      <c r="G1450" s="131" t="s">
        <v>144</v>
      </c>
      <c r="H1450" s="132">
        <v>241.64</v>
      </c>
      <c r="I1450" s="133"/>
      <c r="J1450" s="134">
        <f>ROUND(I1450*H1450,2)</f>
        <v>0</v>
      </c>
      <c r="K1450" s="135"/>
      <c r="L1450" s="33"/>
      <c r="M1450" s="136" t="s">
        <v>1</v>
      </c>
      <c r="N1450" s="137" t="s">
        <v>47</v>
      </c>
      <c r="P1450" s="138">
        <f>O1450*H1450</f>
        <v>0</v>
      </c>
      <c r="Q1450" s="138">
        <v>7.2000000000000005E-4</v>
      </c>
      <c r="R1450" s="138">
        <f>Q1450*H1450</f>
        <v>0.17398079999999999</v>
      </c>
      <c r="S1450" s="138">
        <v>0</v>
      </c>
      <c r="T1450" s="139">
        <f>S1450*H1450</f>
        <v>0</v>
      </c>
      <c r="AR1450" s="140" t="s">
        <v>173</v>
      </c>
      <c r="AT1450" s="140" t="s">
        <v>141</v>
      </c>
      <c r="AU1450" s="140" t="s">
        <v>92</v>
      </c>
      <c r="AY1450" s="17" t="s">
        <v>140</v>
      </c>
      <c r="BE1450" s="141">
        <f>IF(N1450="základní",J1450,0)</f>
        <v>0</v>
      </c>
      <c r="BF1450" s="141">
        <f>IF(N1450="snížená",J1450,0)</f>
        <v>0</v>
      </c>
      <c r="BG1450" s="141">
        <f>IF(N1450="zákl. přenesená",J1450,0)</f>
        <v>0</v>
      </c>
      <c r="BH1450" s="141">
        <f>IF(N1450="sníž. přenesená",J1450,0)</f>
        <v>0</v>
      </c>
      <c r="BI1450" s="141">
        <f>IF(N1450="nulová",J1450,0)</f>
        <v>0</v>
      </c>
      <c r="BJ1450" s="17" t="s">
        <v>90</v>
      </c>
      <c r="BK1450" s="141">
        <f>ROUND(I1450*H1450,2)</f>
        <v>0</v>
      </c>
      <c r="BL1450" s="17" t="s">
        <v>173</v>
      </c>
      <c r="BM1450" s="140" t="s">
        <v>1535</v>
      </c>
    </row>
    <row r="1451" spans="2:65" s="11" customFormat="1">
      <c r="B1451" s="142"/>
      <c r="D1451" s="143" t="s">
        <v>146</v>
      </c>
      <c r="E1451" s="144" t="s">
        <v>1</v>
      </c>
      <c r="F1451" s="145" t="s">
        <v>1536</v>
      </c>
      <c r="H1451" s="146">
        <v>62.34</v>
      </c>
      <c r="I1451" s="147"/>
      <c r="L1451" s="142"/>
      <c r="M1451" s="148"/>
      <c r="T1451" s="149"/>
      <c r="AT1451" s="144" t="s">
        <v>146</v>
      </c>
      <c r="AU1451" s="144" t="s">
        <v>92</v>
      </c>
      <c r="AV1451" s="11" t="s">
        <v>92</v>
      </c>
      <c r="AW1451" s="11" t="s">
        <v>38</v>
      </c>
      <c r="AX1451" s="11" t="s">
        <v>82</v>
      </c>
      <c r="AY1451" s="144" t="s">
        <v>140</v>
      </c>
    </row>
    <row r="1452" spans="2:65" s="11" customFormat="1">
      <c r="B1452" s="142"/>
      <c r="D1452" s="143" t="s">
        <v>146</v>
      </c>
      <c r="E1452" s="144" t="s">
        <v>1</v>
      </c>
      <c r="F1452" s="145" t="s">
        <v>1526</v>
      </c>
      <c r="H1452" s="146">
        <v>179.3</v>
      </c>
      <c r="I1452" s="147"/>
      <c r="L1452" s="142"/>
      <c r="M1452" s="148"/>
      <c r="T1452" s="149"/>
      <c r="AT1452" s="144" t="s">
        <v>146</v>
      </c>
      <c r="AU1452" s="144" t="s">
        <v>92</v>
      </c>
      <c r="AV1452" s="11" t="s">
        <v>92</v>
      </c>
      <c r="AW1452" s="11" t="s">
        <v>38</v>
      </c>
      <c r="AX1452" s="11" t="s">
        <v>82</v>
      </c>
      <c r="AY1452" s="144" t="s">
        <v>140</v>
      </c>
    </row>
    <row r="1453" spans="2:65" s="14" customFormat="1">
      <c r="B1453" s="167"/>
      <c r="D1453" s="143" t="s">
        <v>146</v>
      </c>
      <c r="E1453" s="168" t="s">
        <v>1</v>
      </c>
      <c r="F1453" s="169" t="s">
        <v>287</v>
      </c>
      <c r="H1453" s="170">
        <v>241.64000000000001</v>
      </c>
      <c r="I1453" s="171"/>
      <c r="L1453" s="167"/>
      <c r="M1453" s="172"/>
      <c r="T1453" s="173"/>
      <c r="AT1453" s="168" t="s">
        <v>146</v>
      </c>
      <c r="AU1453" s="168" t="s">
        <v>92</v>
      </c>
      <c r="AV1453" s="14" t="s">
        <v>145</v>
      </c>
      <c r="AW1453" s="14" t="s">
        <v>38</v>
      </c>
      <c r="AX1453" s="14" t="s">
        <v>90</v>
      </c>
      <c r="AY1453" s="168" t="s">
        <v>140</v>
      </c>
    </row>
    <row r="1454" spans="2:65" s="1" customFormat="1" ht="37.9" customHeight="1">
      <c r="B1454" s="33"/>
      <c r="C1454" s="128" t="s">
        <v>467</v>
      </c>
      <c r="D1454" s="128" t="s">
        <v>141</v>
      </c>
      <c r="E1454" s="129" t="s">
        <v>1537</v>
      </c>
      <c r="F1454" s="130" t="s">
        <v>1538</v>
      </c>
      <c r="G1454" s="131" t="s">
        <v>144</v>
      </c>
      <c r="H1454" s="132">
        <v>19.463000000000001</v>
      </c>
      <c r="I1454" s="133"/>
      <c r="J1454" s="134">
        <f>ROUND(I1454*H1454,2)</f>
        <v>0</v>
      </c>
      <c r="K1454" s="135"/>
      <c r="L1454" s="33"/>
      <c r="M1454" s="136" t="s">
        <v>1</v>
      </c>
      <c r="N1454" s="137" t="s">
        <v>47</v>
      </c>
      <c r="P1454" s="138">
        <f>O1454*H1454</f>
        <v>0</v>
      </c>
      <c r="Q1454" s="138">
        <v>7.6999999999999996E-4</v>
      </c>
      <c r="R1454" s="138">
        <f>Q1454*H1454</f>
        <v>1.498651E-2</v>
      </c>
      <c r="S1454" s="138">
        <v>0</v>
      </c>
      <c r="T1454" s="139">
        <f>S1454*H1454</f>
        <v>0</v>
      </c>
      <c r="AR1454" s="140" t="s">
        <v>173</v>
      </c>
      <c r="AT1454" s="140" t="s">
        <v>141</v>
      </c>
      <c r="AU1454" s="140" t="s">
        <v>92</v>
      </c>
      <c r="AY1454" s="17" t="s">
        <v>140</v>
      </c>
      <c r="BE1454" s="141">
        <f>IF(N1454="základní",J1454,0)</f>
        <v>0</v>
      </c>
      <c r="BF1454" s="141">
        <f>IF(N1454="snížená",J1454,0)</f>
        <v>0</v>
      </c>
      <c r="BG1454" s="141">
        <f>IF(N1454="zákl. přenesená",J1454,0)</f>
        <v>0</v>
      </c>
      <c r="BH1454" s="141">
        <f>IF(N1454="sníž. přenesená",J1454,0)</f>
        <v>0</v>
      </c>
      <c r="BI1454" s="141">
        <f>IF(N1454="nulová",J1454,0)</f>
        <v>0</v>
      </c>
      <c r="BJ1454" s="17" t="s">
        <v>90</v>
      </c>
      <c r="BK1454" s="141">
        <f>ROUND(I1454*H1454,2)</f>
        <v>0</v>
      </c>
      <c r="BL1454" s="17" t="s">
        <v>173</v>
      </c>
      <c r="BM1454" s="140" t="s">
        <v>1539</v>
      </c>
    </row>
    <row r="1455" spans="2:65" s="11" customFormat="1">
      <c r="B1455" s="142"/>
      <c r="D1455" s="143" t="s">
        <v>146</v>
      </c>
      <c r="E1455" s="144" t="s">
        <v>1</v>
      </c>
      <c r="F1455" s="145" t="s">
        <v>1540</v>
      </c>
      <c r="H1455" s="146">
        <v>12.525</v>
      </c>
      <c r="I1455" s="147"/>
      <c r="L1455" s="142"/>
      <c r="M1455" s="148"/>
      <c r="T1455" s="149"/>
      <c r="AT1455" s="144" t="s">
        <v>146</v>
      </c>
      <c r="AU1455" s="144" t="s">
        <v>92</v>
      </c>
      <c r="AV1455" s="11" t="s">
        <v>92</v>
      </c>
      <c r="AW1455" s="11" t="s">
        <v>38</v>
      </c>
      <c r="AX1455" s="11" t="s">
        <v>82</v>
      </c>
      <c r="AY1455" s="144" t="s">
        <v>140</v>
      </c>
    </row>
    <row r="1456" spans="2:65" s="11" customFormat="1">
      <c r="B1456" s="142"/>
      <c r="D1456" s="143" t="s">
        <v>146</v>
      </c>
      <c r="E1456" s="144" t="s">
        <v>1</v>
      </c>
      <c r="F1456" s="145" t="s">
        <v>1541</v>
      </c>
      <c r="H1456" s="146">
        <v>6.9379999999999997</v>
      </c>
      <c r="I1456" s="147"/>
      <c r="L1456" s="142"/>
      <c r="M1456" s="148"/>
      <c r="T1456" s="149"/>
      <c r="AT1456" s="144" t="s">
        <v>146</v>
      </c>
      <c r="AU1456" s="144" t="s">
        <v>92</v>
      </c>
      <c r="AV1456" s="11" t="s">
        <v>92</v>
      </c>
      <c r="AW1456" s="11" t="s">
        <v>38</v>
      </c>
      <c r="AX1456" s="11" t="s">
        <v>82</v>
      </c>
      <c r="AY1456" s="144" t="s">
        <v>140</v>
      </c>
    </row>
    <row r="1457" spans="2:65" s="14" customFormat="1">
      <c r="B1457" s="167"/>
      <c r="D1457" s="143" t="s">
        <v>146</v>
      </c>
      <c r="E1457" s="168" t="s">
        <v>1</v>
      </c>
      <c r="F1457" s="169" t="s">
        <v>287</v>
      </c>
      <c r="H1457" s="170">
        <v>19.463000000000001</v>
      </c>
      <c r="I1457" s="171"/>
      <c r="L1457" s="167"/>
      <c r="M1457" s="172"/>
      <c r="T1457" s="173"/>
      <c r="AT1457" s="168" t="s">
        <v>146</v>
      </c>
      <c r="AU1457" s="168" t="s">
        <v>92</v>
      </c>
      <c r="AV1457" s="14" t="s">
        <v>145</v>
      </c>
      <c r="AW1457" s="14" t="s">
        <v>38</v>
      </c>
      <c r="AX1457" s="14" t="s">
        <v>90</v>
      </c>
      <c r="AY1457" s="168" t="s">
        <v>140</v>
      </c>
    </row>
    <row r="1458" spans="2:65" s="1" customFormat="1" ht="24.2" customHeight="1">
      <c r="B1458" s="33"/>
      <c r="C1458" s="185" t="s">
        <v>1542</v>
      </c>
      <c r="D1458" s="185" t="s">
        <v>653</v>
      </c>
      <c r="E1458" s="186" t="s">
        <v>1543</v>
      </c>
      <c r="F1458" s="187" t="s">
        <v>1544</v>
      </c>
      <c r="G1458" s="188" t="s">
        <v>144</v>
      </c>
      <c r="H1458" s="189">
        <v>344.88799999999998</v>
      </c>
      <c r="I1458" s="190"/>
      <c r="J1458" s="191">
        <f>ROUND(I1458*H1458,2)</f>
        <v>0</v>
      </c>
      <c r="K1458" s="192"/>
      <c r="L1458" s="193"/>
      <c r="M1458" s="194" t="s">
        <v>1</v>
      </c>
      <c r="N1458" s="195" t="s">
        <v>47</v>
      </c>
      <c r="P1458" s="138">
        <f>O1458*H1458</f>
        <v>0</v>
      </c>
      <c r="Q1458" s="138">
        <v>2.0999999999999999E-3</v>
      </c>
      <c r="R1458" s="138">
        <f>Q1458*H1458</f>
        <v>0.72426479999999993</v>
      </c>
      <c r="S1458" s="138">
        <v>0</v>
      </c>
      <c r="T1458" s="139">
        <f>S1458*H1458</f>
        <v>0</v>
      </c>
      <c r="AR1458" s="140" t="s">
        <v>204</v>
      </c>
      <c r="AT1458" s="140" t="s">
        <v>653</v>
      </c>
      <c r="AU1458" s="140" t="s">
        <v>92</v>
      </c>
      <c r="AY1458" s="17" t="s">
        <v>140</v>
      </c>
      <c r="BE1458" s="141">
        <f>IF(N1458="základní",J1458,0)</f>
        <v>0</v>
      </c>
      <c r="BF1458" s="141">
        <f>IF(N1458="snížená",J1458,0)</f>
        <v>0</v>
      </c>
      <c r="BG1458" s="141">
        <f>IF(N1458="zákl. přenesená",J1458,0)</f>
        <v>0</v>
      </c>
      <c r="BH1458" s="141">
        <f>IF(N1458="sníž. přenesená",J1458,0)</f>
        <v>0</v>
      </c>
      <c r="BI1458" s="141">
        <f>IF(N1458="nulová",J1458,0)</f>
        <v>0</v>
      </c>
      <c r="BJ1458" s="17" t="s">
        <v>90</v>
      </c>
      <c r="BK1458" s="141">
        <f>ROUND(I1458*H1458,2)</f>
        <v>0</v>
      </c>
      <c r="BL1458" s="17" t="s">
        <v>173</v>
      </c>
      <c r="BM1458" s="140" t="s">
        <v>1545</v>
      </c>
    </row>
    <row r="1459" spans="2:65" s="1" customFormat="1" ht="19.5">
      <c r="B1459" s="33"/>
      <c r="D1459" s="143" t="s">
        <v>179</v>
      </c>
      <c r="F1459" s="150" t="s">
        <v>1530</v>
      </c>
      <c r="I1459" s="151"/>
      <c r="L1459" s="33"/>
      <c r="M1459" s="152"/>
      <c r="T1459" s="57"/>
      <c r="AT1459" s="17" t="s">
        <v>179</v>
      </c>
      <c r="AU1459" s="17" t="s">
        <v>92</v>
      </c>
    </row>
    <row r="1460" spans="2:65" s="11" customFormat="1">
      <c r="B1460" s="142"/>
      <c r="D1460" s="143" t="s">
        <v>146</v>
      </c>
      <c r="E1460" s="144" t="s">
        <v>1</v>
      </c>
      <c r="F1460" s="145" t="s">
        <v>1546</v>
      </c>
      <c r="H1460" s="146">
        <v>51.325000000000003</v>
      </c>
      <c r="I1460" s="147"/>
      <c r="L1460" s="142"/>
      <c r="M1460" s="148"/>
      <c r="T1460" s="149"/>
      <c r="AT1460" s="144" t="s">
        <v>146</v>
      </c>
      <c r="AU1460" s="144" t="s">
        <v>92</v>
      </c>
      <c r="AV1460" s="11" t="s">
        <v>92</v>
      </c>
      <c r="AW1460" s="11" t="s">
        <v>38</v>
      </c>
      <c r="AX1460" s="11" t="s">
        <v>82</v>
      </c>
      <c r="AY1460" s="144" t="s">
        <v>140</v>
      </c>
    </row>
    <row r="1461" spans="2:65" s="11" customFormat="1">
      <c r="B1461" s="142"/>
      <c r="D1461" s="143" t="s">
        <v>146</v>
      </c>
      <c r="E1461" s="144" t="s">
        <v>1</v>
      </c>
      <c r="F1461" s="145" t="s">
        <v>1547</v>
      </c>
      <c r="H1461" s="146">
        <v>69.278000000000006</v>
      </c>
      <c r="I1461" s="147"/>
      <c r="L1461" s="142"/>
      <c r="M1461" s="148"/>
      <c r="T1461" s="149"/>
      <c r="AT1461" s="144" t="s">
        <v>146</v>
      </c>
      <c r="AU1461" s="144" t="s">
        <v>92</v>
      </c>
      <c r="AV1461" s="11" t="s">
        <v>92</v>
      </c>
      <c r="AW1461" s="11" t="s">
        <v>38</v>
      </c>
      <c r="AX1461" s="11" t="s">
        <v>82</v>
      </c>
      <c r="AY1461" s="144" t="s">
        <v>140</v>
      </c>
    </row>
    <row r="1462" spans="2:65" s="11" customFormat="1">
      <c r="B1462" s="142"/>
      <c r="D1462" s="143" t="s">
        <v>146</v>
      </c>
      <c r="E1462" s="144" t="s">
        <v>1</v>
      </c>
      <c r="F1462" s="145" t="s">
        <v>1526</v>
      </c>
      <c r="H1462" s="146">
        <v>179.3</v>
      </c>
      <c r="I1462" s="147"/>
      <c r="L1462" s="142"/>
      <c r="M1462" s="148"/>
      <c r="T1462" s="149"/>
      <c r="AT1462" s="144" t="s">
        <v>146</v>
      </c>
      <c r="AU1462" s="144" t="s">
        <v>92</v>
      </c>
      <c r="AV1462" s="11" t="s">
        <v>92</v>
      </c>
      <c r="AW1462" s="11" t="s">
        <v>38</v>
      </c>
      <c r="AX1462" s="11" t="s">
        <v>82</v>
      </c>
      <c r="AY1462" s="144" t="s">
        <v>140</v>
      </c>
    </row>
    <row r="1463" spans="2:65" s="14" customFormat="1">
      <c r="B1463" s="167"/>
      <c r="D1463" s="143" t="s">
        <v>146</v>
      </c>
      <c r="E1463" s="168" t="s">
        <v>1</v>
      </c>
      <c r="F1463" s="169" t="s">
        <v>287</v>
      </c>
      <c r="H1463" s="170">
        <v>299.90300000000002</v>
      </c>
      <c r="I1463" s="171"/>
      <c r="L1463" s="167"/>
      <c r="M1463" s="172"/>
      <c r="T1463" s="173"/>
      <c r="AT1463" s="168" t="s">
        <v>146</v>
      </c>
      <c r="AU1463" s="168" t="s">
        <v>92</v>
      </c>
      <c r="AV1463" s="14" t="s">
        <v>145</v>
      </c>
      <c r="AW1463" s="14" t="s">
        <v>38</v>
      </c>
      <c r="AX1463" s="14" t="s">
        <v>90</v>
      </c>
      <c r="AY1463" s="168" t="s">
        <v>140</v>
      </c>
    </row>
    <row r="1464" spans="2:65" s="11" customFormat="1">
      <c r="B1464" s="142"/>
      <c r="D1464" s="143" t="s">
        <v>146</v>
      </c>
      <c r="F1464" s="145" t="s">
        <v>1548</v>
      </c>
      <c r="H1464" s="146">
        <v>344.88799999999998</v>
      </c>
      <c r="I1464" s="147"/>
      <c r="L1464" s="142"/>
      <c r="M1464" s="148"/>
      <c r="T1464" s="149"/>
      <c r="AT1464" s="144" t="s">
        <v>146</v>
      </c>
      <c r="AU1464" s="144" t="s">
        <v>92</v>
      </c>
      <c r="AV1464" s="11" t="s">
        <v>92</v>
      </c>
      <c r="AW1464" s="11" t="s">
        <v>4</v>
      </c>
      <c r="AX1464" s="11" t="s">
        <v>90</v>
      </c>
      <c r="AY1464" s="144" t="s">
        <v>140</v>
      </c>
    </row>
    <row r="1465" spans="2:65" s="1" customFormat="1" ht="24.2" customHeight="1">
      <c r="B1465" s="33"/>
      <c r="C1465" s="128" t="s">
        <v>470</v>
      </c>
      <c r="D1465" s="128" t="s">
        <v>141</v>
      </c>
      <c r="E1465" s="129" t="s">
        <v>1549</v>
      </c>
      <c r="F1465" s="130" t="s">
        <v>1550</v>
      </c>
      <c r="G1465" s="131" t="s">
        <v>278</v>
      </c>
      <c r="H1465" s="159"/>
      <c r="I1465" s="133"/>
      <c r="J1465" s="134">
        <f>ROUND(I1465*H1465,2)</f>
        <v>0</v>
      </c>
      <c r="K1465" s="135"/>
      <c r="L1465" s="33"/>
      <c r="M1465" s="136" t="s">
        <v>1</v>
      </c>
      <c r="N1465" s="137" t="s">
        <v>47</v>
      </c>
      <c r="P1465" s="138">
        <f>O1465*H1465</f>
        <v>0</v>
      </c>
      <c r="Q1465" s="138">
        <v>0</v>
      </c>
      <c r="R1465" s="138">
        <f>Q1465*H1465</f>
        <v>0</v>
      </c>
      <c r="S1465" s="138">
        <v>0</v>
      </c>
      <c r="T1465" s="139">
        <f>S1465*H1465</f>
        <v>0</v>
      </c>
      <c r="AR1465" s="140" t="s">
        <v>173</v>
      </c>
      <c r="AT1465" s="140" t="s">
        <v>141</v>
      </c>
      <c r="AU1465" s="140" t="s">
        <v>92</v>
      </c>
      <c r="AY1465" s="17" t="s">
        <v>140</v>
      </c>
      <c r="BE1465" s="141">
        <f>IF(N1465="základní",J1465,0)</f>
        <v>0</v>
      </c>
      <c r="BF1465" s="141">
        <f>IF(N1465="snížená",J1465,0)</f>
        <v>0</v>
      </c>
      <c r="BG1465" s="141">
        <f>IF(N1465="zákl. přenesená",J1465,0)</f>
        <v>0</v>
      </c>
      <c r="BH1465" s="141">
        <f>IF(N1465="sníž. přenesená",J1465,0)</f>
        <v>0</v>
      </c>
      <c r="BI1465" s="141">
        <f>IF(N1465="nulová",J1465,0)</f>
        <v>0</v>
      </c>
      <c r="BJ1465" s="17" t="s">
        <v>90</v>
      </c>
      <c r="BK1465" s="141">
        <f>ROUND(I1465*H1465,2)</f>
        <v>0</v>
      </c>
      <c r="BL1465" s="17" t="s">
        <v>173</v>
      </c>
      <c r="BM1465" s="140" t="s">
        <v>1551</v>
      </c>
    </row>
    <row r="1466" spans="2:65" s="10" customFormat="1" ht="22.9" customHeight="1">
      <c r="B1466" s="118"/>
      <c r="D1466" s="119" t="s">
        <v>81</v>
      </c>
      <c r="E1466" s="183" t="s">
        <v>1552</v>
      </c>
      <c r="F1466" s="183" t="s">
        <v>1553</v>
      </c>
      <c r="I1466" s="121"/>
      <c r="J1466" s="184">
        <f>BK1466</f>
        <v>0</v>
      </c>
      <c r="L1466" s="118"/>
      <c r="M1466" s="123"/>
      <c r="P1466" s="124">
        <f>SUM(P1467:P1526)</f>
        <v>0</v>
      </c>
      <c r="R1466" s="124">
        <f>SUM(R1467:R1526)</f>
        <v>19.359901899999997</v>
      </c>
      <c r="T1466" s="125">
        <f>SUM(T1467:T1526)</f>
        <v>0</v>
      </c>
      <c r="AR1466" s="119" t="s">
        <v>92</v>
      </c>
      <c r="AT1466" s="126" t="s">
        <v>81</v>
      </c>
      <c r="AU1466" s="126" t="s">
        <v>90</v>
      </c>
      <c r="AY1466" s="119" t="s">
        <v>140</v>
      </c>
      <c r="BK1466" s="127">
        <f>SUM(BK1467:BK1526)</f>
        <v>0</v>
      </c>
    </row>
    <row r="1467" spans="2:65" s="1" customFormat="1" ht="24.2" customHeight="1">
      <c r="B1467" s="33"/>
      <c r="C1467" s="128" t="s">
        <v>1554</v>
      </c>
      <c r="D1467" s="128" t="s">
        <v>141</v>
      </c>
      <c r="E1467" s="129" t="s">
        <v>1555</v>
      </c>
      <c r="F1467" s="130" t="s">
        <v>1556</v>
      </c>
      <c r="G1467" s="131" t="s">
        <v>144</v>
      </c>
      <c r="H1467" s="132">
        <v>841.7</v>
      </c>
      <c r="I1467" s="133"/>
      <c r="J1467" s="134">
        <f>ROUND(I1467*H1467,2)</f>
        <v>0</v>
      </c>
      <c r="K1467" s="135"/>
      <c r="L1467" s="33"/>
      <c r="M1467" s="136" t="s">
        <v>1</v>
      </c>
      <c r="N1467" s="137" t="s">
        <v>47</v>
      </c>
      <c r="P1467" s="138">
        <f>O1467*H1467</f>
        <v>0</v>
      </c>
      <c r="Q1467" s="138">
        <v>0</v>
      </c>
      <c r="R1467" s="138">
        <f>Q1467*H1467</f>
        <v>0</v>
      </c>
      <c r="S1467" s="138">
        <v>0</v>
      </c>
      <c r="T1467" s="139">
        <f>S1467*H1467</f>
        <v>0</v>
      </c>
      <c r="AR1467" s="140" t="s">
        <v>173</v>
      </c>
      <c r="AT1467" s="140" t="s">
        <v>141</v>
      </c>
      <c r="AU1467" s="140" t="s">
        <v>92</v>
      </c>
      <c r="AY1467" s="17" t="s">
        <v>140</v>
      </c>
      <c r="BE1467" s="141">
        <f>IF(N1467="základní",J1467,0)</f>
        <v>0</v>
      </c>
      <c r="BF1467" s="141">
        <f>IF(N1467="snížená",J1467,0)</f>
        <v>0</v>
      </c>
      <c r="BG1467" s="141">
        <f>IF(N1467="zákl. přenesená",J1467,0)</f>
        <v>0</v>
      </c>
      <c r="BH1467" s="141">
        <f>IF(N1467="sníž. přenesená",J1467,0)</f>
        <v>0</v>
      </c>
      <c r="BI1467" s="141">
        <f>IF(N1467="nulová",J1467,0)</f>
        <v>0</v>
      </c>
      <c r="BJ1467" s="17" t="s">
        <v>90</v>
      </c>
      <c r="BK1467" s="141">
        <f>ROUND(I1467*H1467,2)</f>
        <v>0</v>
      </c>
      <c r="BL1467" s="17" t="s">
        <v>173</v>
      </c>
      <c r="BM1467" s="140" t="s">
        <v>1557</v>
      </c>
    </row>
    <row r="1468" spans="2:65" s="11" customFormat="1">
      <c r="B1468" s="142"/>
      <c r="D1468" s="143" t="s">
        <v>146</v>
      </c>
      <c r="E1468" s="144" t="s">
        <v>1</v>
      </c>
      <c r="F1468" s="145" t="s">
        <v>1558</v>
      </c>
      <c r="H1468" s="146">
        <v>841.7</v>
      </c>
      <c r="I1468" s="147"/>
      <c r="L1468" s="142"/>
      <c r="M1468" s="148"/>
      <c r="T1468" s="149"/>
      <c r="AT1468" s="144" t="s">
        <v>146</v>
      </c>
      <c r="AU1468" s="144" t="s">
        <v>92</v>
      </c>
      <c r="AV1468" s="11" t="s">
        <v>92</v>
      </c>
      <c r="AW1468" s="11" t="s">
        <v>38</v>
      </c>
      <c r="AX1468" s="11" t="s">
        <v>90</v>
      </c>
      <c r="AY1468" s="144" t="s">
        <v>140</v>
      </c>
    </row>
    <row r="1469" spans="2:65" s="1" customFormat="1" ht="24.2" customHeight="1">
      <c r="B1469" s="33"/>
      <c r="C1469" s="185" t="s">
        <v>475</v>
      </c>
      <c r="D1469" s="185" t="s">
        <v>653</v>
      </c>
      <c r="E1469" s="186" t="s">
        <v>1559</v>
      </c>
      <c r="F1469" s="187" t="s">
        <v>1560</v>
      </c>
      <c r="G1469" s="188" t="s">
        <v>144</v>
      </c>
      <c r="H1469" s="189">
        <v>883.78499999999997</v>
      </c>
      <c r="I1469" s="190"/>
      <c r="J1469" s="191">
        <f>ROUND(I1469*H1469,2)</f>
        <v>0</v>
      </c>
      <c r="K1469" s="192"/>
      <c r="L1469" s="193"/>
      <c r="M1469" s="194" t="s">
        <v>1</v>
      </c>
      <c r="N1469" s="195" t="s">
        <v>47</v>
      </c>
      <c r="P1469" s="138">
        <f>O1469*H1469</f>
        <v>0</v>
      </c>
      <c r="Q1469" s="138">
        <v>6.0000000000000001E-3</v>
      </c>
      <c r="R1469" s="138">
        <f>Q1469*H1469</f>
        <v>5.3027100000000003</v>
      </c>
      <c r="S1469" s="138">
        <v>0</v>
      </c>
      <c r="T1469" s="139">
        <f>S1469*H1469</f>
        <v>0</v>
      </c>
      <c r="AR1469" s="140" t="s">
        <v>204</v>
      </c>
      <c r="AT1469" s="140" t="s">
        <v>653</v>
      </c>
      <c r="AU1469" s="140" t="s">
        <v>92</v>
      </c>
      <c r="AY1469" s="17" t="s">
        <v>140</v>
      </c>
      <c r="BE1469" s="141">
        <f>IF(N1469="základní",J1469,0)</f>
        <v>0</v>
      </c>
      <c r="BF1469" s="141">
        <f>IF(N1469="snížená",J1469,0)</f>
        <v>0</v>
      </c>
      <c r="BG1469" s="141">
        <f>IF(N1469="zákl. přenesená",J1469,0)</f>
        <v>0</v>
      </c>
      <c r="BH1469" s="141">
        <f>IF(N1469="sníž. přenesená",J1469,0)</f>
        <v>0</v>
      </c>
      <c r="BI1469" s="141">
        <f>IF(N1469="nulová",J1469,0)</f>
        <v>0</v>
      </c>
      <c r="BJ1469" s="17" t="s">
        <v>90</v>
      </c>
      <c r="BK1469" s="141">
        <f>ROUND(I1469*H1469,2)</f>
        <v>0</v>
      </c>
      <c r="BL1469" s="17" t="s">
        <v>173</v>
      </c>
      <c r="BM1469" s="140" t="s">
        <v>1561</v>
      </c>
    </row>
    <row r="1470" spans="2:65" s="1" customFormat="1" ht="19.5">
      <c r="B1470" s="33"/>
      <c r="D1470" s="143" t="s">
        <v>179</v>
      </c>
      <c r="F1470" s="150" t="s">
        <v>932</v>
      </c>
      <c r="I1470" s="151"/>
      <c r="L1470" s="33"/>
      <c r="M1470" s="152"/>
      <c r="T1470" s="57"/>
      <c r="AT1470" s="17" t="s">
        <v>179</v>
      </c>
      <c r="AU1470" s="17" t="s">
        <v>92</v>
      </c>
    </row>
    <row r="1471" spans="2:65" s="11" customFormat="1">
      <c r="B1471" s="142"/>
      <c r="D1471" s="143" t="s">
        <v>146</v>
      </c>
      <c r="E1471" s="144" t="s">
        <v>1</v>
      </c>
      <c r="F1471" s="145" t="s">
        <v>1558</v>
      </c>
      <c r="H1471" s="146">
        <v>841.7</v>
      </c>
      <c r="I1471" s="147"/>
      <c r="L1471" s="142"/>
      <c r="M1471" s="148"/>
      <c r="T1471" s="149"/>
      <c r="AT1471" s="144" t="s">
        <v>146</v>
      </c>
      <c r="AU1471" s="144" t="s">
        <v>92</v>
      </c>
      <c r="AV1471" s="11" t="s">
        <v>92</v>
      </c>
      <c r="AW1471" s="11" t="s">
        <v>38</v>
      </c>
      <c r="AX1471" s="11" t="s">
        <v>90</v>
      </c>
      <c r="AY1471" s="144" t="s">
        <v>140</v>
      </c>
    </row>
    <row r="1472" spans="2:65" s="11" customFormat="1">
      <c r="B1472" s="142"/>
      <c r="D1472" s="143" t="s">
        <v>146</v>
      </c>
      <c r="F1472" s="145" t="s">
        <v>1562</v>
      </c>
      <c r="H1472" s="146">
        <v>883.78499999999997</v>
      </c>
      <c r="I1472" s="147"/>
      <c r="L1472" s="142"/>
      <c r="M1472" s="148"/>
      <c r="T1472" s="149"/>
      <c r="AT1472" s="144" t="s">
        <v>146</v>
      </c>
      <c r="AU1472" s="144" t="s">
        <v>92</v>
      </c>
      <c r="AV1472" s="11" t="s">
        <v>92</v>
      </c>
      <c r="AW1472" s="11" t="s">
        <v>4</v>
      </c>
      <c r="AX1472" s="11" t="s">
        <v>90</v>
      </c>
      <c r="AY1472" s="144" t="s">
        <v>140</v>
      </c>
    </row>
    <row r="1473" spans="2:65" s="1" customFormat="1" ht="24.2" customHeight="1">
      <c r="B1473" s="33"/>
      <c r="C1473" s="185" t="s">
        <v>1563</v>
      </c>
      <c r="D1473" s="185" t="s">
        <v>653</v>
      </c>
      <c r="E1473" s="186" t="s">
        <v>1564</v>
      </c>
      <c r="F1473" s="187" t="s">
        <v>1565</v>
      </c>
      <c r="G1473" s="188" t="s">
        <v>144</v>
      </c>
      <c r="H1473" s="189">
        <v>883.78499999999997</v>
      </c>
      <c r="I1473" s="190"/>
      <c r="J1473" s="191">
        <f>ROUND(I1473*H1473,2)</f>
        <v>0</v>
      </c>
      <c r="K1473" s="192"/>
      <c r="L1473" s="193"/>
      <c r="M1473" s="194" t="s">
        <v>1</v>
      </c>
      <c r="N1473" s="195" t="s">
        <v>47</v>
      </c>
      <c r="P1473" s="138">
        <f>O1473*H1473</f>
        <v>0</v>
      </c>
      <c r="Q1473" s="138">
        <v>7.0000000000000001E-3</v>
      </c>
      <c r="R1473" s="138">
        <f>Q1473*H1473</f>
        <v>6.1864949999999999</v>
      </c>
      <c r="S1473" s="138">
        <v>0</v>
      </c>
      <c r="T1473" s="139">
        <f>S1473*H1473</f>
        <v>0</v>
      </c>
      <c r="AR1473" s="140" t="s">
        <v>204</v>
      </c>
      <c r="AT1473" s="140" t="s">
        <v>653</v>
      </c>
      <c r="AU1473" s="140" t="s">
        <v>92</v>
      </c>
      <c r="AY1473" s="17" t="s">
        <v>140</v>
      </c>
      <c r="BE1473" s="141">
        <f>IF(N1473="základní",J1473,0)</f>
        <v>0</v>
      </c>
      <c r="BF1473" s="141">
        <f>IF(N1473="snížená",J1473,0)</f>
        <v>0</v>
      </c>
      <c r="BG1473" s="141">
        <f>IF(N1473="zákl. přenesená",J1473,0)</f>
        <v>0</v>
      </c>
      <c r="BH1473" s="141">
        <f>IF(N1473="sníž. přenesená",J1473,0)</f>
        <v>0</v>
      </c>
      <c r="BI1473" s="141">
        <f>IF(N1473="nulová",J1473,0)</f>
        <v>0</v>
      </c>
      <c r="BJ1473" s="17" t="s">
        <v>90</v>
      </c>
      <c r="BK1473" s="141">
        <f>ROUND(I1473*H1473,2)</f>
        <v>0</v>
      </c>
      <c r="BL1473" s="17" t="s">
        <v>173</v>
      </c>
      <c r="BM1473" s="140" t="s">
        <v>1566</v>
      </c>
    </row>
    <row r="1474" spans="2:65" s="1" customFormat="1" ht="19.5">
      <c r="B1474" s="33"/>
      <c r="D1474" s="143" t="s">
        <v>179</v>
      </c>
      <c r="F1474" s="150" t="s">
        <v>932</v>
      </c>
      <c r="I1474" s="151"/>
      <c r="L1474" s="33"/>
      <c r="M1474" s="152"/>
      <c r="T1474" s="57"/>
      <c r="AT1474" s="17" t="s">
        <v>179</v>
      </c>
      <c r="AU1474" s="17" t="s">
        <v>92</v>
      </c>
    </row>
    <row r="1475" spans="2:65" s="11" customFormat="1">
      <c r="B1475" s="142"/>
      <c r="D1475" s="143" t="s">
        <v>146</v>
      </c>
      <c r="E1475" s="144" t="s">
        <v>1</v>
      </c>
      <c r="F1475" s="145" t="s">
        <v>1558</v>
      </c>
      <c r="H1475" s="146">
        <v>841.7</v>
      </c>
      <c r="I1475" s="147"/>
      <c r="L1475" s="142"/>
      <c r="M1475" s="148"/>
      <c r="T1475" s="149"/>
      <c r="AT1475" s="144" t="s">
        <v>146</v>
      </c>
      <c r="AU1475" s="144" t="s">
        <v>92</v>
      </c>
      <c r="AV1475" s="11" t="s">
        <v>92</v>
      </c>
      <c r="AW1475" s="11" t="s">
        <v>38</v>
      </c>
      <c r="AX1475" s="11" t="s">
        <v>90</v>
      </c>
      <c r="AY1475" s="144" t="s">
        <v>140</v>
      </c>
    </row>
    <row r="1476" spans="2:65" s="11" customFormat="1">
      <c r="B1476" s="142"/>
      <c r="D1476" s="143" t="s">
        <v>146</v>
      </c>
      <c r="F1476" s="145" t="s">
        <v>1562</v>
      </c>
      <c r="H1476" s="146">
        <v>883.78499999999997</v>
      </c>
      <c r="I1476" s="147"/>
      <c r="L1476" s="142"/>
      <c r="M1476" s="148"/>
      <c r="T1476" s="149"/>
      <c r="AT1476" s="144" t="s">
        <v>146</v>
      </c>
      <c r="AU1476" s="144" t="s">
        <v>92</v>
      </c>
      <c r="AV1476" s="11" t="s">
        <v>92</v>
      </c>
      <c r="AW1476" s="11" t="s">
        <v>4</v>
      </c>
      <c r="AX1476" s="11" t="s">
        <v>90</v>
      </c>
      <c r="AY1476" s="144" t="s">
        <v>140</v>
      </c>
    </row>
    <row r="1477" spans="2:65" s="1" customFormat="1" ht="24.2" customHeight="1">
      <c r="B1477" s="33"/>
      <c r="C1477" s="128" t="s">
        <v>478</v>
      </c>
      <c r="D1477" s="128" t="s">
        <v>141</v>
      </c>
      <c r="E1477" s="129" t="s">
        <v>1567</v>
      </c>
      <c r="F1477" s="130" t="s">
        <v>1568</v>
      </c>
      <c r="G1477" s="131" t="s">
        <v>144</v>
      </c>
      <c r="H1477" s="132">
        <v>278.738</v>
      </c>
      <c r="I1477" s="133"/>
      <c r="J1477" s="134">
        <f>ROUND(I1477*H1477,2)</f>
        <v>0</v>
      </c>
      <c r="K1477" s="135"/>
      <c r="L1477" s="33"/>
      <c r="M1477" s="136" t="s">
        <v>1</v>
      </c>
      <c r="N1477" s="137" t="s">
        <v>47</v>
      </c>
      <c r="P1477" s="138">
        <f>O1477*H1477</f>
        <v>0</v>
      </c>
      <c r="Q1477" s="138">
        <v>6.0000000000000001E-3</v>
      </c>
      <c r="R1477" s="138">
        <f>Q1477*H1477</f>
        <v>1.672428</v>
      </c>
      <c r="S1477" s="138">
        <v>0</v>
      </c>
      <c r="T1477" s="139">
        <f>S1477*H1477</f>
        <v>0</v>
      </c>
      <c r="AR1477" s="140" t="s">
        <v>173</v>
      </c>
      <c r="AT1477" s="140" t="s">
        <v>141</v>
      </c>
      <c r="AU1477" s="140" t="s">
        <v>92</v>
      </c>
      <c r="AY1477" s="17" t="s">
        <v>140</v>
      </c>
      <c r="BE1477" s="141">
        <f>IF(N1477="základní",J1477,0)</f>
        <v>0</v>
      </c>
      <c r="BF1477" s="141">
        <f>IF(N1477="snížená",J1477,0)</f>
        <v>0</v>
      </c>
      <c r="BG1477" s="141">
        <f>IF(N1477="zákl. přenesená",J1477,0)</f>
        <v>0</v>
      </c>
      <c r="BH1477" s="141">
        <f>IF(N1477="sníž. přenesená",J1477,0)</f>
        <v>0</v>
      </c>
      <c r="BI1477" s="141">
        <f>IF(N1477="nulová",J1477,0)</f>
        <v>0</v>
      </c>
      <c r="BJ1477" s="17" t="s">
        <v>90</v>
      </c>
      <c r="BK1477" s="141">
        <f>ROUND(I1477*H1477,2)</f>
        <v>0</v>
      </c>
      <c r="BL1477" s="17" t="s">
        <v>173</v>
      </c>
      <c r="BM1477" s="140" t="s">
        <v>1569</v>
      </c>
    </row>
    <row r="1478" spans="2:65" s="1" customFormat="1" ht="19.5">
      <c r="B1478" s="33"/>
      <c r="D1478" s="143" t="s">
        <v>179</v>
      </c>
      <c r="F1478" s="150" t="s">
        <v>1570</v>
      </c>
      <c r="I1478" s="151"/>
      <c r="L1478" s="33"/>
      <c r="M1478" s="152"/>
      <c r="T1478" s="57"/>
      <c r="AT1478" s="17" t="s">
        <v>179</v>
      </c>
      <c r="AU1478" s="17" t="s">
        <v>92</v>
      </c>
    </row>
    <row r="1479" spans="2:65" s="11" customFormat="1">
      <c r="B1479" s="142"/>
      <c r="D1479" s="143" t="s">
        <v>146</v>
      </c>
      <c r="E1479" s="144" t="s">
        <v>1</v>
      </c>
      <c r="F1479" s="145" t="s">
        <v>1571</v>
      </c>
      <c r="H1479" s="146">
        <v>67.337999999999994</v>
      </c>
      <c r="I1479" s="147"/>
      <c r="L1479" s="142"/>
      <c r="M1479" s="148"/>
      <c r="T1479" s="149"/>
      <c r="AT1479" s="144" t="s">
        <v>146</v>
      </c>
      <c r="AU1479" s="144" t="s">
        <v>92</v>
      </c>
      <c r="AV1479" s="11" t="s">
        <v>92</v>
      </c>
      <c r="AW1479" s="11" t="s">
        <v>38</v>
      </c>
      <c r="AX1479" s="11" t="s">
        <v>82</v>
      </c>
      <c r="AY1479" s="144" t="s">
        <v>140</v>
      </c>
    </row>
    <row r="1480" spans="2:65" s="11" customFormat="1">
      <c r="B1480" s="142"/>
      <c r="D1480" s="143" t="s">
        <v>146</v>
      </c>
      <c r="E1480" s="144" t="s">
        <v>1</v>
      </c>
      <c r="F1480" s="145" t="s">
        <v>1572</v>
      </c>
      <c r="H1480" s="146">
        <v>170</v>
      </c>
      <c r="I1480" s="147"/>
      <c r="L1480" s="142"/>
      <c r="M1480" s="148"/>
      <c r="T1480" s="149"/>
      <c r="AT1480" s="144" t="s">
        <v>146</v>
      </c>
      <c r="AU1480" s="144" t="s">
        <v>92</v>
      </c>
      <c r="AV1480" s="11" t="s">
        <v>92</v>
      </c>
      <c r="AW1480" s="11" t="s">
        <v>38</v>
      </c>
      <c r="AX1480" s="11" t="s">
        <v>82</v>
      </c>
      <c r="AY1480" s="144" t="s">
        <v>140</v>
      </c>
    </row>
    <row r="1481" spans="2:65" s="11" customFormat="1" ht="22.5">
      <c r="B1481" s="142"/>
      <c r="D1481" s="143" t="s">
        <v>146</v>
      </c>
      <c r="E1481" s="144" t="s">
        <v>1</v>
      </c>
      <c r="F1481" s="145" t="s">
        <v>1573</v>
      </c>
      <c r="H1481" s="146">
        <v>41.4</v>
      </c>
      <c r="I1481" s="147"/>
      <c r="L1481" s="142"/>
      <c r="M1481" s="148"/>
      <c r="T1481" s="149"/>
      <c r="AT1481" s="144" t="s">
        <v>146</v>
      </c>
      <c r="AU1481" s="144" t="s">
        <v>92</v>
      </c>
      <c r="AV1481" s="11" t="s">
        <v>92</v>
      </c>
      <c r="AW1481" s="11" t="s">
        <v>38</v>
      </c>
      <c r="AX1481" s="11" t="s">
        <v>82</v>
      </c>
      <c r="AY1481" s="144" t="s">
        <v>140</v>
      </c>
    </row>
    <row r="1482" spans="2:65" s="14" customFormat="1">
      <c r="B1482" s="167"/>
      <c r="D1482" s="143" t="s">
        <v>146</v>
      </c>
      <c r="E1482" s="168" t="s">
        <v>1</v>
      </c>
      <c r="F1482" s="169" t="s">
        <v>287</v>
      </c>
      <c r="H1482" s="170">
        <v>278.738</v>
      </c>
      <c r="I1482" s="171"/>
      <c r="L1482" s="167"/>
      <c r="M1482" s="172"/>
      <c r="T1482" s="173"/>
      <c r="AT1482" s="168" t="s">
        <v>146</v>
      </c>
      <c r="AU1482" s="168" t="s">
        <v>92</v>
      </c>
      <c r="AV1482" s="14" t="s">
        <v>145</v>
      </c>
      <c r="AW1482" s="14" t="s">
        <v>38</v>
      </c>
      <c r="AX1482" s="14" t="s">
        <v>90</v>
      </c>
      <c r="AY1482" s="168" t="s">
        <v>140</v>
      </c>
    </row>
    <row r="1483" spans="2:65" s="1" customFormat="1" ht="24.2" customHeight="1">
      <c r="B1483" s="33"/>
      <c r="C1483" s="185" t="s">
        <v>1574</v>
      </c>
      <c r="D1483" s="185" t="s">
        <v>653</v>
      </c>
      <c r="E1483" s="186" t="s">
        <v>1575</v>
      </c>
      <c r="F1483" s="187" t="s">
        <v>1576</v>
      </c>
      <c r="G1483" s="188" t="s">
        <v>144</v>
      </c>
      <c r="H1483" s="189">
        <v>70.704999999999998</v>
      </c>
      <c r="I1483" s="190"/>
      <c r="J1483" s="191">
        <f>ROUND(I1483*H1483,2)</f>
        <v>0</v>
      </c>
      <c r="K1483" s="192"/>
      <c r="L1483" s="193"/>
      <c r="M1483" s="194" t="s">
        <v>1</v>
      </c>
      <c r="N1483" s="195" t="s">
        <v>47</v>
      </c>
      <c r="P1483" s="138">
        <f>O1483*H1483</f>
        <v>0</v>
      </c>
      <c r="Q1483" s="138">
        <v>1.6299999999999999E-2</v>
      </c>
      <c r="R1483" s="138">
        <f>Q1483*H1483</f>
        <v>1.1524914999999998</v>
      </c>
      <c r="S1483" s="138">
        <v>0</v>
      </c>
      <c r="T1483" s="139">
        <f>S1483*H1483</f>
        <v>0</v>
      </c>
      <c r="AR1483" s="140" t="s">
        <v>204</v>
      </c>
      <c r="AT1483" s="140" t="s">
        <v>653</v>
      </c>
      <c r="AU1483" s="140" t="s">
        <v>92</v>
      </c>
      <c r="AY1483" s="17" t="s">
        <v>140</v>
      </c>
      <c r="BE1483" s="141">
        <f>IF(N1483="základní",J1483,0)</f>
        <v>0</v>
      </c>
      <c r="BF1483" s="141">
        <f>IF(N1483="snížená",J1483,0)</f>
        <v>0</v>
      </c>
      <c r="BG1483" s="141">
        <f>IF(N1483="zákl. přenesená",J1483,0)</f>
        <v>0</v>
      </c>
      <c r="BH1483" s="141">
        <f>IF(N1483="sníž. přenesená",J1483,0)</f>
        <v>0</v>
      </c>
      <c r="BI1483" s="141">
        <f>IF(N1483="nulová",J1483,0)</f>
        <v>0</v>
      </c>
      <c r="BJ1483" s="17" t="s">
        <v>90</v>
      </c>
      <c r="BK1483" s="141">
        <f>ROUND(I1483*H1483,2)</f>
        <v>0</v>
      </c>
      <c r="BL1483" s="17" t="s">
        <v>173</v>
      </c>
      <c r="BM1483" s="140" t="s">
        <v>1577</v>
      </c>
    </row>
    <row r="1484" spans="2:65" s="1" customFormat="1" ht="19.5">
      <c r="B1484" s="33"/>
      <c r="D1484" s="143" t="s">
        <v>179</v>
      </c>
      <c r="F1484" s="150" t="s">
        <v>932</v>
      </c>
      <c r="I1484" s="151"/>
      <c r="L1484" s="33"/>
      <c r="M1484" s="152"/>
      <c r="T1484" s="57"/>
      <c r="AT1484" s="17" t="s">
        <v>179</v>
      </c>
      <c r="AU1484" s="17" t="s">
        <v>92</v>
      </c>
    </row>
    <row r="1485" spans="2:65" s="11" customFormat="1">
      <c r="B1485" s="142"/>
      <c r="D1485" s="143" t="s">
        <v>146</v>
      </c>
      <c r="E1485" s="144" t="s">
        <v>1</v>
      </c>
      <c r="F1485" s="145" t="s">
        <v>1571</v>
      </c>
      <c r="H1485" s="146">
        <v>67.337999999999994</v>
      </c>
      <c r="I1485" s="147"/>
      <c r="L1485" s="142"/>
      <c r="M1485" s="148"/>
      <c r="T1485" s="149"/>
      <c r="AT1485" s="144" t="s">
        <v>146</v>
      </c>
      <c r="AU1485" s="144" t="s">
        <v>92</v>
      </c>
      <c r="AV1485" s="11" t="s">
        <v>92</v>
      </c>
      <c r="AW1485" s="11" t="s">
        <v>38</v>
      </c>
      <c r="AX1485" s="11" t="s">
        <v>90</v>
      </c>
      <c r="AY1485" s="144" t="s">
        <v>140</v>
      </c>
    </row>
    <row r="1486" spans="2:65" s="11" customFormat="1">
      <c r="B1486" s="142"/>
      <c r="D1486" s="143" t="s">
        <v>146</v>
      </c>
      <c r="F1486" s="145" t="s">
        <v>1578</v>
      </c>
      <c r="H1486" s="146">
        <v>70.704999999999998</v>
      </c>
      <c r="I1486" s="147"/>
      <c r="L1486" s="142"/>
      <c r="M1486" s="148"/>
      <c r="T1486" s="149"/>
      <c r="AT1486" s="144" t="s">
        <v>146</v>
      </c>
      <c r="AU1486" s="144" t="s">
        <v>92</v>
      </c>
      <c r="AV1486" s="11" t="s">
        <v>92</v>
      </c>
      <c r="AW1486" s="11" t="s">
        <v>4</v>
      </c>
      <c r="AX1486" s="11" t="s">
        <v>90</v>
      </c>
      <c r="AY1486" s="144" t="s">
        <v>140</v>
      </c>
    </row>
    <row r="1487" spans="2:65" s="1" customFormat="1" ht="24.2" customHeight="1">
      <c r="B1487" s="33"/>
      <c r="C1487" s="185" t="s">
        <v>482</v>
      </c>
      <c r="D1487" s="185" t="s">
        <v>653</v>
      </c>
      <c r="E1487" s="186" t="s">
        <v>1579</v>
      </c>
      <c r="F1487" s="187" t="s">
        <v>1580</v>
      </c>
      <c r="G1487" s="188" t="s">
        <v>144</v>
      </c>
      <c r="H1487" s="189">
        <v>221.97</v>
      </c>
      <c r="I1487" s="190"/>
      <c r="J1487" s="191">
        <f>ROUND(I1487*H1487,2)</f>
        <v>0</v>
      </c>
      <c r="K1487" s="192"/>
      <c r="L1487" s="193"/>
      <c r="M1487" s="194" t="s">
        <v>1</v>
      </c>
      <c r="N1487" s="195" t="s">
        <v>47</v>
      </c>
      <c r="P1487" s="138">
        <f>O1487*H1487</f>
        <v>0</v>
      </c>
      <c r="Q1487" s="138">
        <v>4.8999999999999998E-3</v>
      </c>
      <c r="R1487" s="138">
        <f>Q1487*H1487</f>
        <v>1.087653</v>
      </c>
      <c r="S1487" s="138">
        <v>0</v>
      </c>
      <c r="T1487" s="139">
        <f>S1487*H1487</f>
        <v>0</v>
      </c>
      <c r="AR1487" s="140" t="s">
        <v>204</v>
      </c>
      <c r="AT1487" s="140" t="s">
        <v>653</v>
      </c>
      <c r="AU1487" s="140" t="s">
        <v>92</v>
      </c>
      <c r="AY1487" s="17" t="s">
        <v>140</v>
      </c>
      <c r="BE1487" s="141">
        <f>IF(N1487="základní",J1487,0)</f>
        <v>0</v>
      </c>
      <c r="BF1487" s="141">
        <f>IF(N1487="snížená",J1487,0)</f>
        <v>0</v>
      </c>
      <c r="BG1487" s="141">
        <f>IF(N1487="zákl. přenesená",J1487,0)</f>
        <v>0</v>
      </c>
      <c r="BH1487" s="141">
        <f>IF(N1487="sníž. přenesená",J1487,0)</f>
        <v>0</v>
      </c>
      <c r="BI1487" s="141">
        <f>IF(N1487="nulová",J1487,0)</f>
        <v>0</v>
      </c>
      <c r="BJ1487" s="17" t="s">
        <v>90</v>
      </c>
      <c r="BK1487" s="141">
        <f>ROUND(I1487*H1487,2)</f>
        <v>0</v>
      </c>
      <c r="BL1487" s="17" t="s">
        <v>173</v>
      </c>
      <c r="BM1487" s="140" t="s">
        <v>1581</v>
      </c>
    </row>
    <row r="1488" spans="2:65" s="1" customFormat="1" ht="19.5">
      <c r="B1488" s="33"/>
      <c r="D1488" s="143" t="s">
        <v>179</v>
      </c>
      <c r="F1488" s="150" t="s">
        <v>932</v>
      </c>
      <c r="I1488" s="151"/>
      <c r="L1488" s="33"/>
      <c r="M1488" s="152"/>
      <c r="T1488" s="57"/>
      <c r="AT1488" s="17" t="s">
        <v>179</v>
      </c>
      <c r="AU1488" s="17" t="s">
        <v>92</v>
      </c>
    </row>
    <row r="1489" spans="2:65" s="11" customFormat="1">
      <c r="B1489" s="142"/>
      <c r="D1489" s="143" t="s">
        <v>146</v>
      </c>
      <c r="E1489" s="144" t="s">
        <v>1</v>
      </c>
      <c r="F1489" s="145" t="s">
        <v>1572</v>
      </c>
      <c r="H1489" s="146">
        <v>170</v>
      </c>
      <c r="I1489" s="147"/>
      <c r="L1489" s="142"/>
      <c r="M1489" s="148"/>
      <c r="T1489" s="149"/>
      <c r="AT1489" s="144" t="s">
        <v>146</v>
      </c>
      <c r="AU1489" s="144" t="s">
        <v>92</v>
      </c>
      <c r="AV1489" s="11" t="s">
        <v>92</v>
      </c>
      <c r="AW1489" s="11" t="s">
        <v>38</v>
      </c>
      <c r="AX1489" s="11" t="s">
        <v>82</v>
      </c>
      <c r="AY1489" s="144" t="s">
        <v>140</v>
      </c>
    </row>
    <row r="1490" spans="2:65" s="11" customFormat="1" ht="22.5">
      <c r="B1490" s="142"/>
      <c r="D1490" s="143" t="s">
        <v>146</v>
      </c>
      <c r="E1490" s="144" t="s">
        <v>1</v>
      </c>
      <c r="F1490" s="145" t="s">
        <v>1573</v>
      </c>
      <c r="H1490" s="146">
        <v>41.4</v>
      </c>
      <c r="I1490" s="147"/>
      <c r="L1490" s="142"/>
      <c r="M1490" s="148"/>
      <c r="T1490" s="149"/>
      <c r="AT1490" s="144" t="s">
        <v>146</v>
      </c>
      <c r="AU1490" s="144" t="s">
        <v>92</v>
      </c>
      <c r="AV1490" s="11" t="s">
        <v>92</v>
      </c>
      <c r="AW1490" s="11" t="s">
        <v>38</v>
      </c>
      <c r="AX1490" s="11" t="s">
        <v>82</v>
      </c>
      <c r="AY1490" s="144" t="s">
        <v>140</v>
      </c>
    </row>
    <row r="1491" spans="2:65" s="14" customFormat="1">
      <c r="B1491" s="167"/>
      <c r="D1491" s="143" t="s">
        <v>146</v>
      </c>
      <c r="E1491" s="168" t="s">
        <v>1</v>
      </c>
      <c r="F1491" s="169" t="s">
        <v>287</v>
      </c>
      <c r="H1491" s="170">
        <v>211.4</v>
      </c>
      <c r="I1491" s="171"/>
      <c r="L1491" s="167"/>
      <c r="M1491" s="172"/>
      <c r="T1491" s="173"/>
      <c r="AT1491" s="168" t="s">
        <v>146</v>
      </c>
      <c r="AU1491" s="168" t="s">
        <v>92</v>
      </c>
      <c r="AV1491" s="14" t="s">
        <v>145</v>
      </c>
      <c r="AW1491" s="14" t="s">
        <v>38</v>
      </c>
      <c r="AX1491" s="14" t="s">
        <v>90</v>
      </c>
      <c r="AY1491" s="168" t="s">
        <v>140</v>
      </c>
    </row>
    <row r="1492" spans="2:65" s="11" customFormat="1">
      <c r="B1492" s="142"/>
      <c r="D1492" s="143" t="s">
        <v>146</v>
      </c>
      <c r="F1492" s="145" t="s">
        <v>1582</v>
      </c>
      <c r="H1492" s="146">
        <v>221.97</v>
      </c>
      <c r="I1492" s="147"/>
      <c r="L1492" s="142"/>
      <c r="M1492" s="148"/>
      <c r="T1492" s="149"/>
      <c r="AT1492" s="144" t="s">
        <v>146</v>
      </c>
      <c r="AU1492" s="144" t="s">
        <v>92</v>
      </c>
      <c r="AV1492" s="11" t="s">
        <v>92</v>
      </c>
      <c r="AW1492" s="11" t="s">
        <v>4</v>
      </c>
      <c r="AX1492" s="11" t="s">
        <v>90</v>
      </c>
      <c r="AY1492" s="144" t="s">
        <v>140</v>
      </c>
    </row>
    <row r="1493" spans="2:65" s="1" customFormat="1" ht="24.2" customHeight="1">
      <c r="B1493" s="33"/>
      <c r="C1493" s="128" t="s">
        <v>1583</v>
      </c>
      <c r="D1493" s="128" t="s">
        <v>141</v>
      </c>
      <c r="E1493" s="129" t="s">
        <v>1584</v>
      </c>
      <c r="F1493" s="130" t="s">
        <v>1585</v>
      </c>
      <c r="G1493" s="131" t="s">
        <v>144</v>
      </c>
      <c r="H1493" s="132">
        <v>7.2850000000000001</v>
      </c>
      <c r="I1493" s="133"/>
      <c r="J1493" s="134">
        <f>ROUND(I1493*H1493,2)</f>
        <v>0</v>
      </c>
      <c r="K1493" s="135"/>
      <c r="L1493" s="33"/>
      <c r="M1493" s="136" t="s">
        <v>1</v>
      </c>
      <c r="N1493" s="137" t="s">
        <v>47</v>
      </c>
      <c r="P1493" s="138">
        <f>O1493*H1493</f>
        <v>0</v>
      </c>
      <c r="Q1493" s="138">
        <v>3.0000000000000001E-3</v>
      </c>
      <c r="R1493" s="138">
        <f>Q1493*H1493</f>
        <v>2.1854999999999999E-2</v>
      </c>
      <c r="S1493" s="138">
        <v>0</v>
      </c>
      <c r="T1493" s="139">
        <f>S1493*H1493</f>
        <v>0</v>
      </c>
      <c r="AR1493" s="140" t="s">
        <v>173</v>
      </c>
      <c r="AT1493" s="140" t="s">
        <v>141</v>
      </c>
      <c r="AU1493" s="140" t="s">
        <v>92</v>
      </c>
      <c r="AY1493" s="17" t="s">
        <v>140</v>
      </c>
      <c r="BE1493" s="141">
        <f>IF(N1493="základní",J1493,0)</f>
        <v>0</v>
      </c>
      <c r="BF1493" s="141">
        <f>IF(N1493="snížená",J1493,0)</f>
        <v>0</v>
      </c>
      <c r="BG1493" s="141">
        <f>IF(N1493="zákl. přenesená",J1493,0)</f>
        <v>0</v>
      </c>
      <c r="BH1493" s="141">
        <f>IF(N1493="sníž. přenesená",J1493,0)</f>
        <v>0</v>
      </c>
      <c r="BI1493" s="141">
        <f>IF(N1493="nulová",J1493,0)</f>
        <v>0</v>
      </c>
      <c r="BJ1493" s="17" t="s">
        <v>90</v>
      </c>
      <c r="BK1493" s="141">
        <f>ROUND(I1493*H1493,2)</f>
        <v>0</v>
      </c>
      <c r="BL1493" s="17" t="s">
        <v>173</v>
      </c>
      <c r="BM1493" s="140" t="s">
        <v>1586</v>
      </c>
    </row>
    <row r="1494" spans="2:65" s="11" customFormat="1" ht="22.5">
      <c r="B1494" s="142"/>
      <c r="D1494" s="143" t="s">
        <v>146</v>
      </c>
      <c r="E1494" s="144" t="s">
        <v>1</v>
      </c>
      <c r="F1494" s="145" t="s">
        <v>1452</v>
      </c>
      <c r="H1494" s="146">
        <v>7.2850000000000001</v>
      </c>
      <c r="I1494" s="147"/>
      <c r="L1494" s="142"/>
      <c r="M1494" s="148"/>
      <c r="T1494" s="149"/>
      <c r="AT1494" s="144" t="s">
        <v>146</v>
      </c>
      <c r="AU1494" s="144" t="s">
        <v>92</v>
      </c>
      <c r="AV1494" s="11" t="s">
        <v>92</v>
      </c>
      <c r="AW1494" s="11" t="s">
        <v>38</v>
      </c>
      <c r="AX1494" s="11" t="s">
        <v>90</v>
      </c>
      <c r="AY1494" s="144" t="s">
        <v>140</v>
      </c>
    </row>
    <row r="1495" spans="2:65" s="1" customFormat="1" ht="24.2" customHeight="1">
      <c r="B1495" s="33"/>
      <c r="C1495" s="185" t="s">
        <v>485</v>
      </c>
      <c r="D1495" s="185" t="s">
        <v>653</v>
      </c>
      <c r="E1495" s="186" t="s">
        <v>1587</v>
      </c>
      <c r="F1495" s="187" t="s">
        <v>1588</v>
      </c>
      <c r="G1495" s="188" t="s">
        <v>144</v>
      </c>
      <c r="H1495" s="189">
        <v>7.649</v>
      </c>
      <c r="I1495" s="190"/>
      <c r="J1495" s="191">
        <f>ROUND(I1495*H1495,2)</f>
        <v>0</v>
      </c>
      <c r="K1495" s="192"/>
      <c r="L1495" s="193"/>
      <c r="M1495" s="194" t="s">
        <v>1</v>
      </c>
      <c r="N1495" s="195" t="s">
        <v>47</v>
      </c>
      <c r="P1495" s="138">
        <f>O1495*H1495</f>
        <v>0</v>
      </c>
      <c r="Q1495" s="138">
        <v>1.5E-3</v>
      </c>
      <c r="R1495" s="138">
        <f>Q1495*H1495</f>
        <v>1.1473500000000001E-2</v>
      </c>
      <c r="S1495" s="138">
        <v>0</v>
      </c>
      <c r="T1495" s="139">
        <f>S1495*H1495</f>
        <v>0</v>
      </c>
      <c r="AR1495" s="140" t="s">
        <v>204</v>
      </c>
      <c r="AT1495" s="140" t="s">
        <v>653</v>
      </c>
      <c r="AU1495" s="140" t="s">
        <v>92</v>
      </c>
      <c r="AY1495" s="17" t="s">
        <v>140</v>
      </c>
      <c r="BE1495" s="141">
        <f>IF(N1495="základní",J1495,0)</f>
        <v>0</v>
      </c>
      <c r="BF1495" s="141">
        <f>IF(N1495="snížená",J1495,0)</f>
        <v>0</v>
      </c>
      <c r="BG1495" s="141">
        <f>IF(N1495="zákl. přenesená",J1495,0)</f>
        <v>0</v>
      </c>
      <c r="BH1495" s="141">
        <f>IF(N1495="sníž. přenesená",J1495,0)</f>
        <v>0</v>
      </c>
      <c r="BI1495" s="141">
        <f>IF(N1495="nulová",J1495,0)</f>
        <v>0</v>
      </c>
      <c r="BJ1495" s="17" t="s">
        <v>90</v>
      </c>
      <c r="BK1495" s="141">
        <f>ROUND(I1495*H1495,2)</f>
        <v>0</v>
      </c>
      <c r="BL1495" s="17" t="s">
        <v>173</v>
      </c>
      <c r="BM1495" s="140" t="s">
        <v>1589</v>
      </c>
    </row>
    <row r="1496" spans="2:65" s="1" customFormat="1" ht="19.5">
      <c r="B1496" s="33"/>
      <c r="D1496" s="143" t="s">
        <v>179</v>
      </c>
      <c r="F1496" s="150" t="s">
        <v>932</v>
      </c>
      <c r="I1496" s="151"/>
      <c r="L1496" s="33"/>
      <c r="M1496" s="152"/>
      <c r="T1496" s="57"/>
      <c r="AT1496" s="17" t="s">
        <v>179</v>
      </c>
      <c r="AU1496" s="17" t="s">
        <v>92</v>
      </c>
    </row>
    <row r="1497" spans="2:65" s="11" customFormat="1" ht="22.5">
      <c r="B1497" s="142"/>
      <c r="D1497" s="143" t="s">
        <v>146</v>
      </c>
      <c r="E1497" s="144" t="s">
        <v>1</v>
      </c>
      <c r="F1497" s="145" t="s">
        <v>1452</v>
      </c>
      <c r="H1497" s="146">
        <v>7.2850000000000001</v>
      </c>
      <c r="I1497" s="147"/>
      <c r="L1497" s="142"/>
      <c r="M1497" s="148"/>
      <c r="T1497" s="149"/>
      <c r="AT1497" s="144" t="s">
        <v>146</v>
      </c>
      <c r="AU1497" s="144" t="s">
        <v>92</v>
      </c>
      <c r="AV1497" s="11" t="s">
        <v>92</v>
      </c>
      <c r="AW1497" s="11" t="s">
        <v>38</v>
      </c>
      <c r="AX1497" s="11" t="s">
        <v>90</v>
      </c>
      <c r="AY1497" s="144" t="s">
        <v>140</v>
      </c>
    </row>
    <row r="1498" spans="2:65" s="11" customFormat="1">
      <c r="B1498" s="142"/>
      <c r="D1498" s="143" t="s">
        <v>146</v>
      </c>
      <c r="F1498" s="145" t="s">
        <v>1590</v>
      </c>
      <c r="H1498" s="146">
        <v>7.649</v>
      </c>
      <c r="I1498" s="147"/>
      <c r="L1498" s="142"/>
      <c r="M1498" s="148"/>
      <c r="T1498" s="149"/>
      <c r="AT1498" s="144" t="s">
        <v>146</v>
      </c>
      <c r="AU1498" s="144" t="s">
        <v>92</v>
      </c>
      <c r="AV1498" s="11" t="s">
        <v>92</v>
      </c>
      <c r="AW1498" s="11" t="s">
        <v>4</v>
      </c>
      <c r="AX1498" s="11" t="s">
        <v>90</v>
      </c>
      <c r="AY1498" s="144" t="s">
        <v>140</v>
      </c>
    </row>
    <row r="1499" spans="2:65" s="1" customFormat="1" ht="33" customHeight="1">
      <c r="B1499" s="33"/>
      <c r="C1499" s="128" t="s">
        <v>1591</v>
      </c>
      <c r="D1499" s="128" t="s">
        <v>141</v>
      </c>
      <c r="E1499" s="129" t="s">
        <v>1592</v>
      </c>
      <c r="F1499" s="130" t="s">
        <v>1593</v>
      </c>
      <c r="G1499" s="131" t="s">
        <v>144</v>
      </c>
      <c r="H1499" s="132">
        <v>72.465000000000003</v>
      </c>
      <c r="I1499" s="133"/>
      <c r="J1499" s="134">
        <f>ROUND(I1499*H1499,2)</f>
        <v>0</v>
      </c>
      <c r="K1499" s="135"/>
      <c r="L1499" s="33"/>
      <c r="M1499" s="136" t="s">
        <v>1</v>
      </c>
      <c r="N1499" s="137" t="s">
        <v>47</v>
      </c>
      <c r="P1499" s="138">
        <f>O1499*H1499</f>
        <v>0</v>
      </c>
      <c r="Q1499" s="138">
        <v>2.0400000000000001E-3</v>
      </c>
      <c r="R1499" s="138">
        <f>Q1499*H1499</f>
        <v>0.1478286</v>
      </c>
      <c r="S1499" s="138">
        <v>0</v>
      </c>
      <c r="T1499" s="139">
        <f>S1499*H1499</f>
        <v>0</v>
      </c>
      <c r="AR1499" s="140" t="s">
        <v>173</v>
      </c>
      <c r="AT1499" s="140" t="s">
        <v>141</v>
      </c>
      <c r="AU1499" s="140" t="s">
        <v>92</v>
      </c>
      <c r="AY1499" s="17" t="s">
        <v>140</v>
      </c>
      <c r="BE1499" s="141">
        <f>IF(N1499="základní",J1499,0)</f>
        <v>0</v>
      </c>
      <c r="BF1499" s="141">
        <f>IF(N1499="snížená",J1499,0)</f>
        <v>0</v>
      </c>
      <c r="BG1499" s="141">
        <f>IF(N1499="zákl. přenesená",J1499,0)</f>
        <v>0</v>
      </c>
      <c r="BH1499" s="141">
        <f>IF(N1499="sníž. přenesená",J1499,0)</f>
        <v>0</v>
      </c>
      <c r="BI1499" s="141">
        <f>IF(N1499="nulová",J1499,0)</f>
        <v>0</v>
      </c>
      <c r="BJ1499" s="17" t="s">
        <v>90</v>
      </c>
      <c r="BK1499" s="141">
        <f>ROUND(I1499*H1499,2)</f>
        <v>0</v>
      </c>
      <c r="BL1499" s="17" t="s">
        <v>173</v>
      </c>
      <c r="BM1499" s="140" t="s">
        <v>1594</v>
      </c>
    </row>
    <row r="1500" spans="2:65" s="11" customFormat="1">
      <c r="B1500" s="142"/>
      <c r="D1500" s="143" t="s">
        <v>146</v>
      </c>
      <c r="E1500" s="144" t="s">
        <v>1</v>
      </c>
      <c r="F1500" s="145" t="s">
        <v>1516</v>
      </c>
      <c r="H1500" s="146">
        <v>21.385000000000002</v>
      </c>
      <c r="I1500" s="147"/>
      <c r="L1500" s="142"/>
      <c r="M1500" s="148"/>
      <c r="T1500" s="149"/>
      <c r="AT1500" s="144" t="s">
        <v>146</v>
      </c>
      <c r="AU1500" s="144" t="s">
        <v>92</v>
      </c>
      <c r="AV1500" s="11" t="s">
        <v>92</v>
      </c>
      <c r="AW1500" s="11" t="s">
        <v>38</v>
      </c>
      <c r="AX1500" s="11" t="s">
        <v>82</v>
      </c>
      <c r="AY1500" s="144" t="s">
        <v>140</v>
      </c>
    </row>
    <row r="1501" spans="2:65" s="11" customFormat="1">
      <c r="B1501" s="142"/>
      <c r="D1501" s="143" t="s">
        <v>146</v>
      </c>
      <c r="E1501" s="144" t="s">
        <v>1</v>
      </c>
      <c r="F1501" s="145" t="s">
        <v>1489</v>
      </c>
      <c r="H1501" s="146">
        <v>51.08</v>
      </c>
      <c r="I1501" s="147"/>
      <c r="L1501" s="142"/>
      <c r="M1501" s="148"/>
      <c r="T1501" s="149"/>
      <c r="AT1501" s="144" t="s">
        <v>146</v>
      </c>
      <c r="AU1501" s="144" t="s">
        <v>92</v>
      </c>
      <c r="AV1501" s="11" t="s">
        <v>92</v>
      </c>
      <c r="AW1501" s="11" t="s">
        <v>38</v>
      </c>
      <c r="AX1501" s="11" t="s">
        <v>82</v>
      </c>
      <c r="AY1501" s="144" t="s">
        <v>140</v>
      </c>
    </row>
    <row r="1502" spans="2:65" s="14" customFormat="1">
      <c r="B1502" s="167"/>
      <c r="D1502" s="143" t="s">
        <v>146</v>
      </c>
      <c r="E1502" s="168" t="s">
        <v>1</v>
      </c>
      <c r="F1502" s="169" t="s">
        <v>287</v>
      </c>
      <c r="H1502" s="170">
        <v>72.465000000000003</v>
      </c>
      <c r="I1502" s="171"/>
      <c r="L1502" s="167"/>
      <c r="M1502" s="172"/>
      <c r="T1502" s="173"/>
      <c r="AT1502" s="168" t="s">
        <v>146</v>
      </c>
      <c r="AU1502" s="168" t="s">
        <v>92</v>
      </c>
      <c r="AV1502" s="14" t="s">
        <v>145</v>
      </c>
      <c r="AW1502" s="14" t="s">
        <v>38</v>
      </c>
      <c r="AX1502" s="14" t="s">
        <v>90</v>
      </c>
      <c r="AY1502" s="168" t="s">
        <v>140</v>
      </c>
    </row>
    <row r="1503" spans="2:65" s="1" customFormat="1" ht="24.2" customHeight="1">
      <c r="B1503" s="33"/>
      <c r="C1503" s="185" t="s">
        <v>489</v>
      </c>
      <c r="D1503" s="185" t="s">
        <v>653</v>
      </c>
      <c r="E1503" s="186" t="s">
        <v>1595</v>
      </c>
      <c r="F1503" s="187" t="s">
        <v>1596</v>
      </c>
      <c r="G1503" s="188" t="s">
        <v>144</v>
      </c>
      <c r="H1503" s="189">
        <v>76.087999999999994</v>
      </c>
      <c r="I1503" s="190"/>
      <c r="J1503" s="191">
        <f>ROUND(I1503*H1503,2)</f>
        <v>0</v>
      </c>
      <c r="K1503" s="192"/>
      <c r="L1503" s="193"/>
      <c r="M1503" s="194" t="s">
        <v>1</v>
      </c>
      <c r="N1503" s="195" t="s">
        <v>47</v>
      </c>
      <c r="P1503" s="138">
        <f>O1503*H1503</f>
        <v>0</v>
      </c>
      <c r="Q1503" s="138">
        <v>0.03</v>
      </c>
      <c r="R1503" s="138">
        <f>Q1503*H1503</f>
        <v>2.2826399999999998</v>
      </c>
      <c r="S1503" s="138">
        <v>0</v>
      </c>
      <c r="T1503" s="139">
        <f>S1503*H1503</f>
        <v>0</v>
      </c>
      <c r="AR1503" s="140" t="s">
        <v>204</v>
      </c>
      <c r="AT1503" s="140" t="s">
        <v>653</v>
      </c>
      <c r="AU1503" s="140" t="s">
        <v>92</v>
      </c>
      <c r="AY1503" s="17" t="s">
        <v>140</v>
      </c>
      <c r="BE1503" s="141">
        <f>IF(N1503="základní",J1503,0)</f>
        <v>0</v>
      </c>
      <c r="BF1503" s="141">
        <f>IF(N1503="snížená",J1503,0)</f>
        <v>0</v>
      </c>
      <c r="BG1503" s="141">
        <f>IF(N1503="zákl. přenesená",J1503,0)</f>
        <v>0</v>
      </c>
      <c r="BH1503" s="141">
        <f>IF(N1503="sníž. přenesená",J1503,0)</f>
        <v>0</v>
      </c>
      <c r="BI1503" s="141">
        <f>IF(N1503="nulová",J1503,0)</f>
        <v>0</v>
      </c>
      <c r="BJ1503" s="17" t="s">
        <v>90</v>
      </c>
      <c r="BK1503" s="141">
        <f>ROUND(I1503*H1503,2)</f>
        <v>0</v>
      </c>
      <c r="BL1503" s="17" t="s">
        <v>173</v>
      </c>
      <c r="BM1503" s="140" t="s">
        <v>1597</v>
      </c>
    </row>
    <row r="1504" spans="2:65" s="11" customFormat="1">
      <c r="B1504" s="142"/>
      <c r="D1504" s="143" t="s">
        <v>146</v>
      </c>
      <c r="E1504" s="144" t="s">
        <v>1</v>
      </c>
      <c r="F1504" s="145" t="s">
        <v>1516</v>
      </c>
      <c r="H1504" s="146">
        <v>21.385000000000002</v>
      </c>
      <c r="I1504" s="147"/>
      <c r="L1504" s="142"/>
      <c r="M1504" s="148"/>
      <c r="T1504" s="149"/>
      <c r="AT1504" s="144" t="s">
        <v>146</v>
      </c>
      <c r="AU1504" s="144" t="s">
        <v>92</v>
      </c>
      <c r="AV1504" s="11" t="s">
        <v>92</v>
      </c>
      <c r="AW1504" s="11" t="s">
        <v>38</v>
      </c>
      <c r="AX1504" s="11" t="s">
        <v>82</v>
      </c>
      <c r="AY1504" s="144" t="s">
        <v>140</v>
      </c>
    </row>
    <row r="1505" spans="2:65" s="11" customFormat="1">
      <c r="B1505" s="142"/>
      <c r="D1505" s="143" t="s">
        <v>146</v>
      </c>
      <c r="E1505" s="144" t="s">
        <v>1</v>
      </c>
      <c r="F1505" s="145" t="s">
        <v>1489</v>
      </c>
      <c r="H1505" s="146">
        <v>51.08</v>
      </c>
      <c r="I1505" s="147"/>
      <c r="L1505" s="142"/>
      <c r="M1505" s="148"/>
      <c r="T1505" s="149"/>
      <c r="AT1505" s="144" t="s">
        <v>146</v>
      </c>
      <c r="AU1505" s="144" t="s">
        <v>92</v>
      </c>
      <c r="AV1505" s="11" t="s">
        <v>92</v>
      </c>
      <c r="AW1505" s="11" t="s">
        <v>38</v>
      </c>
      <c r="AX1505" s="11" t="s">
        <v>82</v>
      </c>
      <c r="AY1505" s="144" t="s">
        <v>140</v>
      </c>
    </row>
    <row r="1506" spans="2:65" s="14" customFormat="1">
      <c r="B1506" s="167"/>
      <c r="D1506" s="143" t="s">
        <v>146</v>
      </c>
      <c r="E1506" s="168" t="s">
        <v>1</v>
      </c>
      <c r="F1506" s="169" t="s">
        <v>287</v>
      </c>
      <c r="H1506" s="170">
        <v>72.465000000000003</v>
      </c>
      <c r="I1506" s="171"/>
      <c r="L1506" s="167"/>
      <c r="M1506" s="172"/>
      <c r="T1506" s="173"/>
      <c r="AT1506" s="168" t="s">
        <v>146</v>
      </c>
      <c r="AU1506" s="168" t="s">
        <v>92</v>
      </c>
      <c r="AV1506" s="14" t="s">
        <v>145</v>
      </c>
      <c r="AW1506" s="14" t="s">
        <v>38</v>
      </c>
      <c r="AX1506" s="14" t="s">
        <v>90</v>
      </c>
      <c r="AY1506" s="168" t="s">
        <v>140</v>
      </c>
    </row>
    <row r="1507" spans="2:65" s="11" customFormat="1">
      <c r="B1507" s="142"/>
      <c r="D1507" s="143" t="s">
        <v>146</v>
      </c>
      <c r="F1507" s="145" t="s">
        <v>1598</v>
      </c>
      <c r="H1507" s="146">
        <v>76.087999999999994</v>
      </c>
      <c r="I1507" s="147"/>
      <c r="L1507" s="142"/>
      <c r="M1507" s="148"/>
      <c r="T1507" s="149"/>
      <c r="AT1507" s="144" t="s">
        <v>146</v>
      </c>
      <c r="AU1507" s="144" t="s">
        <v>92</v>
      </c>
      <c r="AV1507" s="11" t="s">
        <v>92</v>
      </c>
      <c r="AW1507" s="11" t="s">
        <v>4</v>
      </c>
      <c r="AX1507" s="11" t="s">
        <v>90</v>
      </c>
      <c r="AY1507" s="144" t="s">
        <v>140</v>
      </c>
    </row>
    <row r="1508" spans="2:65" s="1" customFormat="1" ht="24.2" customHeight="1">
      <c r="B1508" s="33"/>
      <c r="C1508" s="185" t="s">
        <v>1599</v>
      </c>
      <c r="D1508" s="185" t="s">
        <v>653</v>
      </c>
      <c r="E1508" s="186" t="s">
        <v>1600</v>
      </c>
      <c r="F1508" s="187" t="s">
        <v>1601</v>
      </c>
      <c r="G1508" s="188" t="s">
        <v>144</v>
      </c>
      <c r="H1508" s="189">
        <v>76.087999999999994</v>
      </c>
      <c r="I1508" s="190"/>
      <c r="J1508" s="191">
        <f>ROUND(I1508*H1508,2)</f>
        <v>0</v>
      </c>
      <c r="K1508" s="192"/>
      <c r="L1508" s="193"/>
      <c r="M1508" s="194" t="s">
        <v>1</v>
      </c>
      <c r="N1508" s="195" t="s">
        <v>47</v>
      </c>
      <c r="P1508" s="138">
        <f>O1508*H1508</f>
        <v>0</v>
      </c>
      <c r="Q1508" s="138">
        <v>1.6E-2</v>
      </c>
      <c r="R1508" s="138">
        <f>Q1508*H1508</f>
        <v>1.2174079999999998</v>
      </c>
      <c r="S1508" s="138">
        <v>0</v>
      </c>
      <c r="T1508" s="139">
        <f>S1508*H1508</f>
        <v>0</v>
      </c>
      <c r="AR1508" s="140" t="s">
        <v>204</v>
      </c>
      <c r="AT1508" s="140" t="s">
        <v>653</v>
      </c>
      <c r="AU1508" s="140" t="s">
        <v>92</v>
      </c>
      <c r="AY1508" s="17" t="s">
        <v>140</v>
      </c>
      <c r="BE1508" s="141">
        <f>IF(N1508="základní",J1508,0)</f>
        <v>0</v>
      </c>
      <c r="BF1508" s="141">
        <f>IF(N1508="snížená",J1508,0)</f>
        <v>0</v>
      </c>
      <c r="BG1508" s="141">
        <f>IF(N1508="zákl. přenesená",J1508,0)</f>
        <v>0</v>
      </c>
      <c r="BH1508" s="141">
        <f>IF(N1508="sníž. přenesená",J1508,0)</f>
        <v>0</v>
      </c>
      <c r="BI1508" s="141">
        <f>IF(N1508="nulová",J1508,0)</f>
        <v>0</v>
      </c>
      <c r="BJ1508" s="17" t="s">
        <v>90</v>
      </c>
      <c r="BK1508" s="141">
        <f>ROUND(I1508*H1508,2)</f>
        <v>0</v>
      </c>
      <c r="BL1508" s="17" t="s">
        <v>173</v>
      </c>
      <c r="BM1508" s="140" t="s">
        <v>1602</v>
      </c>
    </row>
    <row r="1509" spans="2:65" s="1" customFormat="1" ht="19.5">
      <c r="B1509" s="33"/>
      <c r="D1509" s="143" t="s">
        <v>179</v>
      </c>
      <c r="F1509" s="150" t="s">
        <v>932</v>
      </c>
      <c r="I1509" s="151"/>
      <c r="L1509" s="33"/>
      <c r="M1509" s="152"/>
      <c r="T1509" s="57"/>
      <c r="AT1509" s="17" t="s">
        <v>179</v>
      </c>
      <c r="AU1509" s="17" t="s">
        <v>92</v>
      </c>
    </row>
    <row r="1510" spans="2:65" s="11" customFormat="1">
      <c r="B1510" s="142"/>
      <c r="D1510" s="143" t="s">
        <v>146</v>
      </c>
      <c r="E1510" s="144" t="s">
        <v>1</v>
      </c>
      <c r="F1510" s="145" t="s">
        <v>1516</v>
      </c>
      <c r="H1510" s="146">
        <v>21.385000000000002</v>
      </c>
      <c r="I1510" s="147"/>
      <c r="L1510" s="142"/>
      <c r="M1510" s="148"/>
      <c r="T1510" s="149"/>
      <c r="AT1510" s="144" t="s">
        <v>146</v>
      </c>
      <c r="AU1510" s="144" t="s">
        <v>92</v>
      </c>
      <c r="AV1510" s="11" t="s">
        <v>92</v>
      </c>
      <c r="AW1510" s="11" t="s">
        <v>38</v>
      </c>
      <c r="AX1510" s="11" t="s">
        <v>82</v>
      </c>
      <c r="AY1510" s="144" t="s">
        <v>140</v>
      </c>
    </row>
    <row r="1511" spans="2:65" s="11" customFormat="1">
      <c r="B1511" s="142"/>
      <c r="D1511" s="143" t="s">
        <v>146</v>
      </c>
      <c r="E1511" s="144" t="s">
        <v>1</v>
      </c>
      <c r="F1511" s="145" t="s">
        <v>1489</v>
      </c>
      <c r="H1511" s="146">
        <v>51.08</v>
      </c>
      <c r="I1511" s="147"/>
      <c r="L1511" s="142"/>
      <c r="M1511" s="148"/>
      <c r="T1511" s="149"/>
      <c r="AT1511" s="144" t="s">
        <v>146</v>
      </c>
      <c r="AU1511" s="144" t="s">
        <v>92</v>
      </c>
      <c r="AV1511" s="11" t="s">
        <v>92</v>
      </c>
      <c r="AW1511" s="11" t="s">
        <v>38</v>
      </c>
      <c r="AX1511" s="11" t="s">
        <v>82</v>
      </c>
      <c r="AY1511" s="144" t="s">
        <v>140</v>
      </c>
    </row>
    <row r="1512" spans="2:65" s="14" customFormat="1">
      <c r="B1512" s="167"/>
      <c r="D1512" s="143" t="s">
        <v>146</v>
      </c>
      <c r="E1512" s="168" t="s">
        <v>1</v>
      </c>
      <c r="F1512" s="169" t="s">
        <v>287</v>
      </c>
      <c r="H1512" s="170">
        <v>72.465000000000003</v>
      </c>
      <c r="I1512" s="171"/>
      <c r="L1512" s="167"/>
      <c r="M1512" s="172"/>
      <c r="T1512" s="173"/>
      <c r="AT1512" s="168" t="s">
        <v>146</v>
      </c>
      <c r="AU1512" s="168" t="s">
        <v>92</v>
      </c>
      <c r="AV1512" s="14" t="s">
        <v>145</v>
      </c>
      <c r="AW1512" s="14" t="s">
        <v>38</v>
      </c>
      <c r="AX1512" s="14" t="s">
        <v>90</v>
      </c>
      <c r="AY1512" s="168" t="s">
        <v>140</v>
      </c>
    </row>
    <row r="1513" spans="2:65" s="11" customFormat="1">
      <c r="B1513" s="142"/>
      <c r="D1513" s="143" t="s">
        <v>146</v>
      </c>
      <c r="F1513" s="145" t="s">
        <v>1598</v>
      </c>
      <c r="H1513" s="146">
        <v>76.087999999999994</v>
      </c>
      <c r="I1513" s="147"/>
      <c r="L1513" s="142"/>
      <c r="M1513" s="148"/>
      <c r="T1513" s="149"/>
      <c r="AT1513" s="144" t="s">
        <v>146</v>
      </c>
      <c r="AU1513" s="144" t="s">
        <v>92</v>
      </c>
      <c r="AV1513" s="11" t="s">
        <v>92</v>
      </c>
      <c r="AW1513" s="11" t="s">
        <v>4</v>
      </c>
      <c r="AX1513" s="11" t="s">
        <v>90</v>
      </c>
      <c r="AY1513" s="144" t="s">
        <v>140</v>
      </c>
    </row>
    <row r="1514" spans="2:65" s="1" customFormat="1" ht="24.2" customHeight="1">
      <c r="B1514" s="33"/>
      <c r="C1514" s="128" t="s">
        <v>492</v>
      </c>
      <c r="D1514" s="128" t="s">
        <v>141</v>
      </c>
      <c r="E1514" s="129" t="s">
        <v>1603</v>
      </c>
      <c r="F1514" s="130" t="s">
        <v>1604</v>
      </c>
      <c r="G1514" s="131" t="s">
        <v>144</v>
      </c>
      <c r="H1514" s="132">
        <v>841.7</v>
      </c>
      <c r="I1514" s="133"/>
      <c r="J1514" s="134">
        <f>ROUND(I1514*H1514,2)</f>
        <v>0</v>
      </c>
      <c r="K1514" s="135"/>
      <c r="L1514" s="33"/>
      <c r="M1514" s="136" t="s">
        <v>1</v>
      </c>
      <c r="N1514" s="137" t="s">
        <v>47</v>
      </c>
      <c r="P1514" s="138">
        <f>O1514*H1514</f>
        <v>0</v>
      </c>
      <c r="Q1514" s="138">
        <v>0</v>
      </c>
      <c r="R1514" s="138">
        <f>Q1514*H1514</f>
        <v>0</v>
      </c>
      <c r="S1514" s="138">
        <v>0</v>
      </c>
      <c r="T1514" s="139">
        <f>S1514*H1514</f>
        <v>0</v>
      </c>
      <c r="AR1514" s="140" t="s">
        <v>173</v>
      </c>
      <c r="AT1514" s="140" t="s">
        <v>141</v>
      </c>
      <c r="AU1514" s="140" t="s">
        <v>92</v>
      </c>
      <c r="AY1514" s="17" t="s">
        <v>140</v>
      </c>
      <c r="BE1514" s="141">
        <f>IF(N1514="základní",J1514,0)</f>
        <v>0</v>
      </c>
      <c r="BF1514" s="141">
        <f>IF(N1514="snížená",J1514,0)</f>
        <v>0</v>
      </c>
      <c r="BG1514" s="141">
        <f>IF(N1514="zákl. přenesená",J1514,0)</f>
        <v>0</v>
      </c>
      <c r="BH1514" s="141">
        <f>IF(N1514="sníž. přenesená",J1514,0)</f>
        <v>0</v>
      </c>
      <c r="BI1514" s="141">
        <f>IF(N1514="nulová",J1514,0)</f>
        <v>0</v>
      </c>
      <c r="BJ1514" s="17" t="s">
        <v>90</v>
      </c>
      <c r="BK1514" s="141">
        <f>ROUND(I1514*H1514,2)</f>
        <v>0</v>
      </c>
      <c r="BL1514" s="17" t="s">
        <v>173</v>
      </c>
      <c r="BM1514" s="140" t="s">
        <v>1605</v>
      </c>
    </row>
    <row r="1515" spans="2:65" s="11" customFormat="1">
      <c r="B1515" s="142"/>
      <c r="D1515" s="143" t="s">
        <v>146</v>
      </c>
      <c r="E1515" s="144" t="s">
        <v>1</v>
      </c>
      <c r="F1515" s="145" t="s">
        <v>1558</v>
      </c>
      <c r="H1515" s="146">
        <v>841.7</v>
      </c>
      <c r="I1515" s="147"/>
      <c r="L1515" s="142"/>
      <c r="M1515" s="148"/>
      <c r="T1515" s="149"/>
      <c r="AT1515" s="144" t="s">
        <v>146</v>
      </c>
      <c r="AU1515" s="144" t="s">
        <v>92</v>
      </c>
      <c r="AV1515" s="11" t="s">
        <v>92</v>
      </c>
      <c r="AW1515" s="11" t="s">
        <v>38</v>
      </c>
      <c r="AX1515" s="11" t="s">
        <v>90</v>
      </c>
      <c r="AY1515" s="144" t="s">
        <v>140</v>
      </c>
    </row>
    <row r="1516" spans="2:65" s="1" customFormat="1" ht="24.2" customHeight="1">
      <c r="B1516" s="33"/>
      <c r="C1516" s="185" t="s">
        <v>1606</v>
      </c>
      <c r="D1516" s="185" t="s">
        <v>653</v>
      </c>
      <c r="E1516" s="186" t="s">
        <v>1607</v>
      </c>
      <c r="F1516" s="187" t="s">
        <v>1608</v>
      </c>
      <c r="G1516" s="188" t="s">
        <v>144</v>
      </c>
      <c r="H1516" s="189">
        <v>925.87</v>
      </c>
      <c r="I1516" s="190"/>
      <c r="J1516" s="191">
        <f>ROUND(I1516*H1516,2)</f>
        <v>0</v>
      </c>
      <c r="K1516" s="192"/>
      <c r="L1516" s="193"/>
      <c r="M1516" s="194" t="s">
        <v>1</v>
      </c>
      <c r="N1516" s="195" t="s">
        <v>47</v>
      </c>
      <c r="P1516" s="138">
        <f>O1516*H1516</f>
        <v>0</v>
      </c>
      <c r="Q1516" s="138">
        <v>1.6000000000000001E-4</v>
      </c>
      <c r="R1516" s="138">
        <f>Q1516*H1516</f>
        <v>0.14813920000000003</v>
      </c>
      <c r="S1516" s="138">
        <v>0</v>
      </c>
      <c r="T1516" s="139">
        <f>S1516*H1516</f>
        <v>0</v>
      </c>
      <c r="AR1516" s="140" t="s">
        <v>204</v>
      </c>
      <c r="AT1516" s="140" t="s">
        <v>653</v>
      </c>
      <c r="AU1516" s="140" t="s">
        <v>92</v>
      </c>
      <c r="AY1516" s="17" t="s">
        <v>140</v>
      </c>
      <c r="BE1516" s="141">
        <f>IF(N1516="základní",J1516,0)</f>
        <v>0</v>
      </c>
      <c r="BF1516" s="141">
        <f>IF(N1516="snížená",J1516,0)</f>
        <v>0</v>
      </c>
      <c r="BG1516" s="141">
        <f>IF(N1516="zákl. přenesená",J1516,0)</f>
        <v>0</v>
      </c>
      <c r="BH1516" s="141">
        <f>IF(N1516="sníž. přenesená",J1516,0)</f>
        <v>0</v>
      </c>
      <c r="BI1516" s="141">
        <f>IF(N1516="nulová",J1516,0)</f>
        <v>0</v>
      </c>
      <c r="BJ1516" s="17" t="s">
        <v>90</v>
      </c>
      <c r="BK1516" s="141">
        <f>ROUND(I1516*H1516,2)</f>
        <v>0</v>
      </c>
      <c r="BL1516" s="17" t="s">
        <v>173</v>
      </c>
      <c r="BM1516" s="140" t="s">
        <v>1609</v>
      </c>
    </row>
    <row r="1517" spans="2:65" s="1" customFormat="1" ht="19.5">
      <c r="B1517" s="33"/>
      <c r="D1517" s="143" t="s">
        <v>179</v>
      </c>
      <c r="F1517" s="150" t="s">
        <v>1387</v>
      </c>
      <c r="I1517" s="151"/>
      <c r="L1517" s="33"/>
      <c r="M1517" s="152"/>
      <c r="T1517" s="57"/>
      <c r="AT1517" s="17" t="s">
        <v>179</v>
      </c>
      <c r="AU1517" s="17" t="s">
        <v>92</v>
      </c>
    </row>
    <row r="1518" spans="2:65" s="11" customFormat="1">
      <c r="B1518" s="142"/>
      <c r="D1518" s="143" t="s">
        <v>146</v>
      </c>
      <c r="E1518" s="144" t="s">
        <v>1</v>
      </c>
      <c r="F1518" s="145" t="s">
        <v>1558</v>
      </c>
      <c r="H1518" s="146">
        <v>841.7</v>
      </c>
      <c r="I1518" s="147"/>
      <c r="L1518" s="142"/>
      <c r="M1518" s="148"/>
      <c r="T1518" s="149"/>
      <c r="AT1518" s="144" t="s">
        <v>146</v>
      </c>
      <c r="AU1518" s="144" t="s">
        <v>92</v>
      </c>
      <c r="AV1518" s="11" t="s">
        <v>92</v>
      </c>
      <c r="AW1518" s="11" t="s">
        <v>38</v>
      </c>
      <c r="AX1518" s="11" t="s">
        <v>90</v>
      </c>
      <c r="AY1518" s="144" t="s">
        <v>140</v>
      </c>
    </row>
    <row r="1519" spans="2:65" s="11" customFormat="1">
      <c r="B1519" s="142"/>
      <c r="D1519" s="143" t="s">
        <v>146</v>
      </c>
      <c r="F1519" s="145" t="s">
        <v>1610</v>
      </c>
      <c r="H1519" s="146">
        <v>925.87</v>
      </c>
      <c r="I1519" s="147"/>
      <c r="L1519" s="142"/>
      <c r="M1519" s="148"/>
      <c r="T1519" s="149"/>
      <c r="AT1519" s="144" t="s">
        <v>146</v>
      </c>
      <c r="AU1519" s="144" t="s">
        <v>92</v>
      </c>
      <c r="AV1519" s="11" t="s">
        <v>92</v>
      </c>
      <c r="AW1519" s="11" t="s">
        <v>4</v>
      </c>
      <c r="AX1519" s="11" t="s">
        <v>90</v>
      </c>
      <c r="AY1519" s="144" t="s">
        <v>140</v>
      </c>
    </row>
    <row r="1520" spans="2:65" s="1" customFormat="1" ht="24.2" customHeight="1">
      <c r="B1520" s="33"/>
      <c r="C1520" s="128" t="s">
        <v>496</v>
      </c>
      <c r="D1520" s="128" t="s">
        <v>141</v>
      </c>
      <c r="E1520" s="129" t="s">
        <v>1611</v>
      </c>
      <c r="F1520" s="130" t="s">
        <v>1612</v>
      </c>
      <c r="G1520" s="131" t="s">
        <v>144</v>
      </c>
      <c r="H1520" s="132">
        <v>841.7</v>
      </c>
      <c r="I1520" s="133"/>
      <c r="J1520" s="134">
        <f>ROUND(I1520*H1520,2)</f>
        <v>0</v>
      </c>
      <c r="K1520" s="135"/>
      <c r="L1520" s="33"/>
      <c r="M1520" s="136" t="s">
        <v>1</v>
      </c>
      <c r="N1520" s="137" t="s">
        <v>47</v>
      </c>
      <c r="P1520" s="138">
        <f>O1520*H1520</f>
        <v>0</v>
      </c>
      <c r="Q1520" s="138">
        <v>1.0000000000000001E-5</v>
      </c>
      <c r="R1520" s="138">
        <f>Q1520*H1520</f>
        <v>8.4170000000000009E-3</v>
      </c>
      <c r="S1520" s="138">
        <v>0</v>
      </c>
      <c r="T1520" s="139">
        <f>S1520*H1520</f>
        <v>0</v>
      </c>
      <c r="AR1520" s="140" t="s">
        <v>173</v>
      </c>
      <c r="AT1520" s="140" t="s">
        <v>141</v>
      </c>
      <c r="AU1520" s="140" t="s">
        <v>92</v>
      </c>
      <c r="AY1520" s="17" t="s">
        <v>140</v>
      </c>
      <c r="BE1520" s="141">
        <f>IF(N1520="základní",J1520,0)</f>
        <v>0</v>
      </c>
      <c r="BF1520" s="141">
        <f>IF(N1520="snížená",J1520,0)</f>
        <v>0</v>
      </c>
      <c r="BG1520" s="141">
        <f>IF(N1520="zákl. přenesená",J1520,0)</f>
        <v>0</v>
      </c>
      <c r="BH1520" s="141">
        <f>IF(N1520="sníž. přenesená",J1520,0)</f>
        <v>0</v>
      </c>
      <c r="BI1520" s="141">
        <f>IF(N1520="nulová",J1520,0)</f>
        <v>0</v>
      </c>
      <c r="BJ1520" s="17" t="s">
        <v>90</v>
      </c>
      <c r="BK1520" s="141">
        <f>ROUND(I1520*H1520,2)</f>
        <v>0</v>
      </c>
      <c r="BL1520" s="17" t="s">
        <v>173</v>
      </c>
      <c r="BM1520" s="140" t="s">
        <v>1613</v>
      </c>
    </row>
    <row r="1521" spans="2:65" s="11" customFormat="1">
      <c r="B1521" s="142"/>
      <c r="D1521" s="143" t="s">
        <v>146</v>
      </c>
      <c r="E1521" s="144" t="s">
        <v>1</v>
      </c>
      <c r="F1521" s="145" t="s">
        <v>1558</v>
      </c>
      <c r="H1521" s="146">
        <v>841.7</v>
      </c>
      <c r="I1521" s="147"/>
      <c r="L1521" s="142"/>
      <c r="M1521" s="148"/>
      <c r="T1521" s="149"/>
      <c r="AT1521" s="144" t="s">
        <v>146</v>
      </c>
      <c r="AU1521" s="144" t="s">
        <v>92</v>
      </c>
      <c r="AV1521" s="11" t="s">
        <v>92</v>
      </c>
      <c r="AW1521" s="11" t="s">
        <v>38</v>
      </c>
      <c r="AX1521" s="11" t="s">
        <v>90</v>
      </c>
      <c r="AY1521" s="144" t="s">
        <v>140</v>
      </c>
    </row>
    <row r="1522" spans="2:65" s="1" customFormat="1" ht="24.2" customHeight="1">
      <c r="B1522" s="33"/>
      <c r="C1522" s="185" t="s">
        <v>1614</v>
      </c>
      <c r="D1522" s="185" t="s">
        <v>653</v>
      </c>
      <c r="E1522" s="186" t="s">
        <v>1615</v>
      </c>
      <c r="F1522" s="187" t="s">
        <v>1616</v>
      </c>
      <c r="G1522" s="188" t="s">
        <v>144</v>
      </c>
      <c r="H1522" s="189">
        <v>925.87</v>
      </c>
      <c r="I1522" s="190"/>
      <c r="J1522" s="191">
        <f>ROUND(I1522*H1522,2)</f>
        <v>0</v>
      </c>
      <c r="K1522" s="192"/>
      <c r="L1522" s="193"/>
      <c r="M1522" s="194" t="s">
        <v>1</v>
      </c>
      <c r="N1522" s="195" t="s">
        <v>47</v>
      </c>
      <c r="P1522" s="138">
        <f>O1522*H1522</f>
        <v>0</v>
      </c>
      <c r="Q1522" s="138">
        <v>1.2999999999999999E-4</v>
      </c>
      <c r="R1522" s="138">
        <f>Q1522*H1522</f>
        <v>0.12036309999999999</v>
      </c>
      <c r="S1522" s="138">
        <v>0</v>
      </c>
      <c r="T1522" s="139">
        <f>S1522*H1522</f>
        <v>0</v>
      </c>
      <c r="AR1522" s="140" t="s">
        <v>204</v>
      </c>
      <c r="AT1522" s="140" t="s">
        <v>653</v>
      </c>
      <c r="AU1522" s="140" t="s">
        <v>92</v>
      </c>
      <c r="AY1522" s="17" t="s">
        <v>140</v>
      </c>
      <c r="BE1522" s="141">
        <f>IF(N1522="základní",J1522,0)</f>
        <v>0</v>
      </c>
      <c r="BF1522" s="141">
        <f>IF(N1522="snížená",J1522,0)</f>
        <v>0</v>
      </c>
      <c r="BG1522" s="141">
        <f>IF(N1522="zákl. přenesená",J1522,0)</f>
        <v>0</v>
      </c>
      <c r="BH1522" s="141">
        <f>IF(N1522="sníž. přenesená",J1522,0)</f>
        <v>0</v>
      </c>
      <c r="BI1522" s="141">
        <f>IF(N1522="nulová",J1522,0)</f>
        <v>0</v>
      </c>
      <c r="BJ1522" s="17" t="s">
        <v>90</v>
      </c>
      <c r="BK1522" s="141">
        <f>ROUND(I1522*H1522,2)</f>
        <v>0</v>
      </c>
      <c r="BL1522" s="17" t="s">
        <v>173</v>
      </c>
      <c r="BM1522" s="140" t="s">
        <v>1617</v>
      </c>
    </row>
    <row r="1523" spans="2:65" s="1" customFormat="1" ht="19.5">
      <c r="B1523" s="33"/>
      <c r="D1523" s="143" t="s">
        <v>179</v>
      </c>
      <c r="F1523" s="150" t="s">
        <v>1387</v>
      </c>
      <c r="I1523" s="151"/>
      <c r="L1523" s="33"/>
      <c r="M1523" s="152"/>
      <c r="T1523" s="57"/>
      <c r="AT1523" s="17" t="s">
        <v>179</v>
      </c>
      <c r="AU1523" s="17" t="s">
        <v>92</v>
      </c>
    </row>
    <row r="1524" spans="2:65" s="11" customFormat="1">
      <c r="B1524" s="142"/>
      <c r="D1524" s="143" t="s">
        <v>146</v>
      </c>
      <c r="E1524" s="144" t="s">
        <v>1</v>
      </c>
      <c r="F1524" s="145" t="s">
        <v>1558</v>
      </c>
      <c r="H1524" s="146">
        <v>841.7</v>
      </c>
      <c r="I1524" s="147"/>
      <c r="L1524" s="142"/>
      <c r="M1524" s="148"/>
      <c r="T1524" s="149"/>
      <c r="AT1524" s="144" t="s">
        <v>146</v>
      </c>
      <c r="AU1524" s="144" t="s">
        <v>92</v>
      </c>
      <c r="AV1524" s="11" t="s">
        <v>92</v>
      </c>
      <c r="AW1524" s="11" t="s">
        <v>38</v>
      </c>
      <c r="AX1524" s="11" t="s">
        <v>90</v>
      </c>
      <c r="AY1524" s="144" t="s">
        <v>140</v>
      </c>
    </row>
    <row r="1525" spans="2:65" s="11" customFormat="1">
      <c r="B1525" s="142"/>
      <c r="D1525" s="143" t="s">
        <v>146</v>
      </c>
      <c r="F1525" s="145" t="s">
        <v>1610</v>
      </c>
      <c r="H1525" s="146">
        <v>925.87</v>
      </c>
      <c r="I1525" s="147"/>
      <c r="L1525" s="142"/>
      <c r="M1525" s="148"/>
      <c r="T1525" s="149"/>
      <c r="AT1525" s="144" t="s">
        <v>146</v>
      </c>
      <c r="AU1525" s="144" t="s">
        <v>92</v>
      </c>
      <c r="AV1525" s="11" t="s">
        <v>92</v>
      </c>
      <c r="AW1525" s="11" t="s">
        <v>4</v>
      </c>
      <c r="AX1525" s="11" t="s">
        <v>90</v>
      </c>
      <c r="AY1525" s="144" t="s">
        <v>140</v>
      </c>
    </row>
    <row r="1526" spans="2:65" s="1" customFormat="1" ht="24.2" customHeight="1">
      <c r="B1526" s="33"/>
      <c r="C1526" s="128" t="s">
        <v>499</v>
      </c>
      <c r="D1526" s="128" t="s">
        <v>141</v>
      </c>
      <c r="E1526" s="129" t="s">
        <v>1618</v>
      </c>
      <c r="F1526" s="130" t="s">
        <v>1619</v>
      </c>
      <c r="G1526" s="131" t="s">
        <v>278</v>
      </c>
      <c r="H1526" s="159"/>
      <c r="I1526" s="133"/>
      <c r="J1526" s="134">
        <f>ROUND(I1526*H1526,2)</f>
        <v>0</v>
      </c>
      <c r="K1526" s="135"/>
      <c r="L1526" s="33"/>
      <c r="M1526" s="136" t="s">
        <v>1</v>
      </c>
      <c r="N1526" s="137" t="s">
        <v>47</v>
      </c>
      <c r="P1526" s="138">
        <f>O1526*H1526</f>
        <v>0</v>
      </c>
      <c r="Q1526" s="138">
        <v>0</v>
      </c>
      <c r="R1526" s="138">
        <f>Q1526*H1526</f>
        <v>0</v>
      </c>
      <c r="S1526" s="138">
        <v>0</v>
      </c>
      <c r="T1526" s="139">
        <f>S1526*H1526</f>
        <v>0</v>
      </c>
      <c r="AR1526" s="140" t="s">
        <v>173</v>
      </c>
      <c r="AT1526" s="140" t="s">
        <v>141</v>
      </c>
      <c r="AU1526" s="140" t="s">
        <v>92</v>
      </c>
      <c r="AY1526" s="17" t="s">
        <v>140</v>
      </c>
      <c r="BE1526" s="141">
        <f>IF(N1526="základní",J1526,0)</f>
        <v>0</v>
      </c>
      <c r="BF1526" s="141">
        <f>IF(N1526="snížená",J1526,0)</f>
        <v>0</v>
      </c>
      <c r="BG1526" s="141">
        <f>IF(N1526="zákl. přenesená",J1526,0)</f>
        <v>0</v>
      </c>
      <c r="BH1526" s="141">
        <f>IF(N1526="sníž. přenesená",J1526,0)</f>
        <v>0</v>
      </c>
      <c r="BI1526" s="141">
        <f>IF(N1526="nulová",J1526,0)</f>
        <v>0</v>
      </c>
      <c r="BJ1526" s="17" t="s">
        <v>90</v>
      </c>
      <c r="BK1526" s="141">
        <f>ROUND(I1526*H1526,2)</f>
        <v>0</v>
      </c>
      <c r="BL1526" s="17" t="s">
        <v>173</v>
      </c>
      <c r="BM1526" s="140" t="s">
        <v>1620</v>
      </c>
    </row>
    <row r="1527" spans="2:65" s="10" customFormat="1" ht="22.9" customHeight="1">
      <c r="B1527" s="118"/>
      <c r="D1527" s="119" t="s">
        <v>81</v>
      </c>
      <c r="E1527" s="183" t="s">
        <v>1621</v>
      </c>
      <c r="F1527" s="183" t="s">
        <v>1622</v>
      </c>
      <c r="I1527" s="121"/>
      <c r="J1527" s="184">
        <f>BK1527</f>
        <v>0</v>
      </c>
      <c r="L1527" s="118"/>
      <c r="M1527" s="123"/>
      <c r="P1527" s="124">
        <f>SUM(P1528:P1547)</f>
        <v>0</v>
      </c>
      <c r="R1527" s="124">
        <f>SUM(R1528:R1547)</f>
        <v>0.56312000000000006</v>
      </c>
      <c r="T1527" s="125">
        <f>SUM(T1528:T1547)</f>
        <v>0.25170000000000003</v>
      </c>
      <c r="AR1527" s="119" t="s">
        <v>92</v>
      </c>
      <c r="AT1527" s="126" t="s">
        <v>81</v>
      </c>
      <c r="AU1527" s="126" t="s">
        <v>90</v>
      </c>
      <c r="AY1527" s="119" t="s">
        <v>140</v>
      </c>
      <c r="BK1527" s="127">
        <f>SUM(BK1528:BK1547)</f>
        <v>0</v>
      </c>
    </row>
    <row r="1528" spans="2:65" s="1" customFormat="1" ht="16.5" customHeight="1">
      <c r="B1528" s="33"/>
      <c r="C1528" s="128" t="s">
        <v>1623</v>
      </c>
      <c r="D1528" s="128" t="s">
        <v>141</v>
      </c>
      <c r="E1528" s="129" t="s">
        <v>1624</v>
      </c>
      <c r="F1528" s="130" t="s">
        <v>1625</v>
      </c>
      <c r="G1528" s="131" t="s">
        <v>818</v>
      </c>
      <c r="H1528" s="132">
        <v>1</v>
      </c>
      <c r="I1528" s="133"/>
      <c r="J1528" s="134">
        <f>ROUND(I1528*H1528,2)</f>
        <v>0</v>
      </c>
      <c r="K1528" s="135"/>
      <c r="L1528" s="33"/>
      <c r="M1528" s="136" t="s">
        <v>1</v>
      </c>
      <c r="N1528" s="137" t="s">
        <v>47</v>
      </c>
      <c r="P1528" s="138">
        <f>O1528*H1528</f>
        <v>0</v>
      </c>
      <c r="Q1528" s="138">
        <v>0</v>
      </c>
      <c r="R1528" s="138">
        <f>Q1528*H1528</f>
        <v>0</v>
      </c>
      <c r="S1528" s="138">
        <v>0</v>
      </c>
      <c r="T1528" s="139">
        <f>S1528*H1528</f>
        <v>0</v>
      </c>
      <c r="AR1528" s="140" t="s">
        <v>173</v>
      </c>
      <c r="AT1528" s="140" t="s">
        <v>141</v>
      </c>
      <c r="AU1528" s="140" t="s">
        <v>92</v>
      </c>
      <c r="AY1528" s="17" t="s">
        <v>140</v>
      </c>
      <c r="BE1528" s="141">
        <f>IF(N1528="základní",J1528,0)</f>
        <v>0</v>
      </c>
      <c r="BF1528" s="141">
        <f>IF(N1528="snížená",J1528,0)</f>
        <v>0</v>
      </c>
      <c r="BG1528" s="141">
        <f>IF(N1528="zákl. přenesená",J1528,0)</f>
        <v>0</v>
      </c>
      <c r="BH1528" s="141">
        <f>IF(N1528="sníž. přenesená",J1528,0)</f>
        <v>0</v>
      </c>
      <c r="BI1528" s="141">
        <f>IF(N1528="nulová",J1528,0)</f>
        <v>0</v>
      </c>
      <c r="BJ1528" s="17" t="s">
        <v>90</v>
      </c>
      <c r="BK1528" s="141">
        <f>ROUND(I1528*H1528,2)</f>
        <v>0</v>
      </c>
      <c r="BL1528" s="17" t="s">
        <v>173</v>
      </c>
      <c r="BM1528" s="140" t="s">
        <v>1626</v>
      </c>
    </row>
    <row r="1529" spans="2:65" s="1" customFormat="1" ht="21.75" customHeight="1">
      <c r="B1529" s="33"/>
      <c r="C1529" s="128" t="s">
        <v>503</v>
      </c>
      <c r="D1529" s="128" t="s">
        <v>141</v>
      </c>
      <c r="E1529" s="129" t="s">
        <v>1627</v>
      </c>
      <c r="F1529" s="130" t="s">
        <v>1628</v>
      </c>
      <c r="G1529" s="131" t="s">
        <v>150</v>
      </c>
      <c r="H1529" s="132">
        <v>98</v>
      </c>
      <c r="I1529" s="133"/>
      <c r="J1529" s="134">
        <f>ROUND(I1529*H1529,2)</f>
        <v>0</v>
      </c>
      <c r="K1529" s="135"/>
      <c r="L1529" s="33"/>
      <c r="M1529" s="136" t="s">
        <v>1</v>
      </c>
      <c r="N1529" s="137" t="s">
        <v>47</v>
      </c>
      <c r="P1529" s="138">
        <f>O1529*H1529</f>
        <v>0</v>
      </c>
      <c r="Q1529" s="138">
        <v>3.0400000000000002E-3</v>
      </c>
      <c r="R1529" s="138">
        <f>Q1529*H1529</f>
        <v>0.29792000000000002</v>
      </c>
      <c r="S1529" s="138">
        <v>0</v>
      </c>
      <c r="T1529" s="139">
        <f>S1529*H1529</f>
        <v>0</v>
      </c>
      <c r="AR1529" s="140" t="s">
        <v>173</v>
      </c>
      <c r="AT1529" s="140" t="s">
        <v>141</v>
      </c>
      <c r="AU1529" s="140" t="s">
        <v>92</v>
      </c>
      <c r="AY1529" s="17" t="s">
        <v>140</v>
      </c>
      <c r="BE1529" s="141">
        <f>IF(N1529="základní",J1529,0)</f>
        <v>0</v>
      </c>
      <c r="BF1529" s="141">
        <f>IF(N1529="snížená",J1529,0)</f>
        <v>0</v>
      </c>
      <c r="BG1529" s="141">
        <f>IF(N1529="zákl. přenesená",J1529,0)</f>
        <v>0</v>
      </c>
      <c r="BH1529" s="141">
        <f>IF(N1529="sníž. přenesená",J1529,0)</f>
        <v>0</v>
      </c>
      <c r="BI1529" s="141">
        <f>IF(N1529="nulová",J1529,0)</f>
        <v>0</v>
      </c>
      <c r="BJ1529" s="17" t="s">
        <v>90</v>
      </c>
      <c r="BK1529" s="141">
        <f>ROUND(I1529*H1529,2)</f>
        <v>0</v>
      </c>
      <c r="BL1529" s="17" t="s">
        <v>173</v>
      </c>
      <c r="BM1529" s="140" t="s">
        <v>1629</v>
      </c>
    </row>
    <row r="1530" spans="2:65" s="12" customFormat="1">
      <c r="B1530" s="153"/>
      <c r="D1530" s="143" t="s">
        <v>146</v>
      </c>
      <c r="E1530" s="154" t="s">
        <v>1</v>
      </c>
      <c r="F1530" s="155" t="s">
        <v>673</v>
      </c>
      <c r="H1530" s="154" t="s">
        <v>1</v>
      </c>
      <c r="I1530" s="156"/>
      <c r="L1530" s="153"/>
      <c r="M1530" s="157"/>
      <c r="T1530" s="158"/>
      <c r="AT1530" s="154" t="s">
        <v>146</v>
      </c>
      <c r="AU1530" s="154" t="s">
        <v>92</v>
      </c>
      <c r="AV1530" s="12" t="s">
        <v>90</v>
      </c>
      <c r="AW1530" s="12" t="s">
        <v>38</v>
      </c>
      <c r="AX1530" s="12" t="s">
        <v>82</v>
      </c>
      <c r="AY1530" s="154" t="s">
        <v>140</v>
      </c>
    </row>
    <row r="1531" spans="2:65" s="11" customFormat="1">
      <c r="B1531" s="142"/>
      <c r="D1531" s="143" t="s">
        <v>146</v>
      </c>
      <c r="E1531" s="144" t="s">
        <v>1</v>
      </c>
      <c r="F1531" s="145" t="s">
        <v>1630</v>
      </c>
      <c r="H1531" s="146">
        <v>40</v>
      </c>
      <c r="I1531" s="147"/>
      <c r="L1531" s="142"/>
      <c r="M1531" s="148"/>
      <c r="T1531" s="149"/>
      <c r="AT1531" s="144" t="s">
        <v>146</v>
      </c>
      <c r="AU1531" s="144" t="s">
        <v>92</v>
      </c>
      <c r="AV1531" s="11" t="s">
        <v>92</v>
      </c>
      <c r="AW1531" s="11" t="s">
        <v>38</v>
      </c>
      <c r="AX1531" s="11" t="s">
        <v>82</v>
      </c>
      <c r="AY1531" s="144" t="s">
        <v>140</v>
      </c>
    </row>
    <row r="1532" spans="2:65" s="11" customFormat="1">
      <c r="B1532" s="142"/>
      <c r="D1532" s="143" t="s">
        <v>146</v>
      </c>
      <c r="E1532" s="144" t="s">
        <v>1</v>
      </c>
      <c r="F1532" s="145" t="s">
        <v>1631</v>
      </c>
      <c r="H1532" s="146">
        <v>43</v>
      </c>
      <c r="I1532" s="147"/>
      <c r="L1532" s="142"/>
      <c r="M1532" s="148"/>
      <c r="T1532" s="149"/>
      <c r="AT1532" s="144" t="s">
        <v>146</v>
      </c>
      <c r="AU1532" s="144" t="s">
        <v>92</v>
      </c>
      <c r="AV1532" s="11" t="s">
        <v>92</v>
      </c>
      <c r="AW1532" s="11" t="s">
        <v>38</v>
      </c>
      <c r="AX1532" s="11" t="s">
        <v>82</v>
      </c>
      <c r="AY1532" s="144" t="s">
        <v>140</v>
      </c>
    </row>
    <row r="1533" spans="2:65" s="11" customFormat="1">
      <c r="B1533" s="142"/>
      <c r="D1533" s="143" t="s">
        <v>146</v>
      </c>
      <c r="E1533" s="144" t="s">
        <v>1</v>
      </c>
      <c r="F1533" s="145" t="s">
        <v>1632</v>
      </c>
      <c r="H1533" s="146">
        <v>15</v>
      </c>
      <c r="I1533" s="147"/>
      <c r="L1533" s="142"/>
      <c r="M1533" s="148"/>
      <c r="T1533" s="149"/>
      <c r="AT1533" s="144" t="s">
        <v>146</v>
      </c>
      <c r="AU1533" s="144" t="s">
        <v>92</v>
      </c>
      <c r="AV1533" s="11" t="s">
        <v>92</v>
      </c>
      <c r="AW1533" s="11" t="s">
        <v>38</v>
      </c>
      <c r="AX1533" s="11" t="s">
        <v>82</v>
      </c>
      <c r="AY1533" s="144" t="s">
        <v>140</v>
      </c>
    </row>
    <row r="1534" spans="2:65" s="14" customFormat="1">
      <c r="B1534" s="167"/>
      <c r="D1534" s="143" t="s">
        <v>146</v>
      </c>
      <c r="E1534" s="168" t="s">
        <v>1</v>
      </c>
      <c r="F1534" s="169" t="s">
        <v>287</v>
      </c>
      <c r="H1534" s="170">
        <v>98</v>
      </c>
      <c r="I1534" s="171"/>
      <c r="L1534" s="167"/>
      <c r="M1534" s="172"/>
      <c r="T1534" s="173"/>
      <c r="AT1534" s="168" t="s">
        <v>146</v>
      </c>
      <c r="AU1534" s="168" t="s">
        <v>92</v>
      </c>
      <c r="AV1534" s="14" t="s">
        <v>145</v>
      </c>
      <c r="AW1534" s="14" t="s">
        <v>38</v>
      </c>
      <c r="AX1534" s="14" t="s">
        <v>90</v>
      </c>
      <c r="AY1534" s="168" t="s">
        <v>140</v>
      </c>
    </row>
    <row r="1535" spans="2:65" s="1" customFormat="1" ht="16.5" customHeight="1">
      <c r="B1535" s="33"/>
      <c r="C1535" s="128" t="s">
        <v>1633</v>
      </c>
      <c r="D1535" s="128" t="s">
        <v>141</v>
      </c>
      <c r="E1535" s="129" t="s">
        <v>1634</v>
      </c>
      <c r="F1535" s="130" t="s">
        <v>1635</v>
      </c>
      <c r="G1535" s="131" t="s">
        <v>157</v>
      </c>
      <c r="H1535" s="132">
        <v>10</v>
      </c>
      <c r="I1535" s="133"/>
      <c r="J1535" s="134">
        <f>ROUND(I1535*H1535,2)</f>
        <v>0</v>
      </c>
      <c r="K1535" s="135"/>
      <c r="L1535" s="33"/>
      <c r="M1535" s="136" t="s">
        <v>1</v>
      </c>
      <c r="N1535" s="137" t="s">
        <v>47</v>
      </c>
      <c r="P1535" s="138">
        <f>O1535*H1535</f>
        <v>0</v>
      </c>
      <c r="Q1535" s="138">
        <v>2.6519999999999998E-2</v>
      </c>
      <c r="R1535" s="138">
        <f>Q1535*H1535</f>
        <v>0.26519999999999999</v>
      </c>
      <c r="S1535" s="138">
        <v>0</v>
      </c>
      <c r="T1535" s="139">
        <f>S1535*H1535</f>
        <v>0</v>
      </c>
      <c r="AR1535" s="140" t="s">
        <v>173</v>
      </c>
      <c r="AT1535" s="140" t="s">
        <v>141</v>
      </c>
      <c r="AU1535" s="140" t="s">
        <v>92</v>
      </c>
      <c r="AY1535" s="17" t="s">
        <v>140</v>
      </c>
      <c r="BE1535" s="141">
        <f>IF(N1535="základní",J1535,0)</f>
        <v>0</v>
      </c>
      <c r="BF1535" s="141">
        <f>IF(N1535="snížená",J1535,0)</f>
        <v>0</v>
      </c>
      <c r="BG1535" s="141">
        <f>IF(N1535="zákl. přenesená",J1535,0)</f>
        <v>0</v>
      </c>
      <c r="BH1535" s="141">
        <f>IF(N1535="sníž. přenesená",J1535,0)</f>
        <v>0</v>
      </c>
      <c r="BI1535" s="141">
        <f>IF(N1535="nulová",J1535,0)</f>
        <v>0</v>
      </c>
      <c r="BJ1535" s="17" t="s">
        <v>90</v>
      </c>
      <c r="BK1535" s="141">
        <f>ROUND(I1535*H1535,2)</f>
        <v>0</v>
      </c>
      <c r="BL1535" s="17" t="s">
        <v>173</v>
      </c>
      <c r="BM1535" s="140" t="s">
        <v>1636</v>
      </c>
    </row>
    <row r="1536" spans="2:65" s="12" customFormat="1">
      <c r="B1536" s="153"/>
      <c r="D1536" s="143" t="s">
        <v>146</v>
      </c>
      <c r="E1536" s="154" t="s">
        <v>1</v>
      </c>
      <c r="F1536" s="155" t="s">
        <v>1637</v>
      </c>
      <c r="H1536" s="154" t="s">
        <v>1</v>
      </c>
      <c r="I1536" s="156"/>
      <c r="L1536" s="153"/>
      <c r="M1536" s="157"/>
      <c r="T1536" s="158"/>
      <c r="AT1536" s="154" t="s">
        <v>146</v>
      </c>
      <c r="AU1536" s="154" t="s">
        <v>92</v>
      </c>
      <c r="AV1536" s="12" t="s">
        <v>90</v>
      </c>
      <c r="AW1536" s="12" t="s">
        <v>38</v>
      </c>
      <c r="AX1536" s="12" t="s">
        <v>82</v>
      </c>
      <c r="AY1536" s="154" t="s">
        <v>140</v>
      </c>
    </row>
    <row r="1537" spans="2:65" s="11" customFormat="1">
      <c r="B1537" s="142"/>
      <c r="D1537" s="143" t="s">
        <v>146</v>
      </c>
      <c r="E1537" s="144" t="s">
        <v>1</v>
      </c>
      <c r="F1537" s="145" t="s">
        <v>1638</v>
      </c>
      <c r="H1537" s="146">
        <v>3</v>
      </c>
      <c r="I1537" s="147"/>
      <c r="L1537" s="142"/>
      <c r="M1537" s="148"/>
      <c r="T1537" s="149"/>
      <c r="AT1537" s="144" t="s">
        <v>146</v>
      </c>
      <c r="AU1537" s="144" t="s">
        <v>92</v>
      </c>
      <c r="AV1537" s="11" t="s">
        <v>92</v>
      </c>
      <c r="AW1537" s="11" t="s">
        <v>38</v>
      </c>
      <c r="AX1537" s="11" t="s">
        <v>82</v>
      </c>
      <c r="AY1537" s="144" t="s">
        <v>140</v>
      </c>
    </row>
    <row r="1538" spans="2:65" s="11" customFormat="1">
      <c r="B1538" s="142"/>
      <c r="D1538" s="143" t="s">
        <v>146</v>
      </c>
      <c r="E1538" s="144" t="s">
        <v>1</v>
      </c>
      <c r="F1538" s="145" t="s">
        <v>1639</v>
      </c>
      <c r="H1538" s="146">
        <v>2</v>
      </c>
      <c r="I1538" s="147"/>
      <c r="L1538" s="142"/>
      <c r="M1538" s="148"/>
      <c r="T1538" s="149"/>
      <c r="AT1538" s="144" t="s">
        <v>146</v>
      </c>
      <c r="AU1538" s="144" t="s">
        <v>92</v>
      </c>
      <c r="AV1538" s="11" t="s">
        <v>92</v>
      </c>
      <c r="AW1538" s="11" t="s">
        <v>38</v>
      </c>
      <c r="AX1538" s="11" t="s">
        <v>82</v>
      </c>
      <c r="AY1538" s="144" t="s">
        <v>140</v>
      </c>
    </row>
    <row r="1539" spans="2:65" s="11" customFormat="1">
      <c r="B1539" s="142"/>
      <c r="D1539" s="143" t="s">
        <v>146</v>
      </c>
      <c r="E1539" s="144" t="s">
        <v>1</v>
      </c>
      <c r="F1539" s="145" t="s">
        <v>1640</v>
      </c>
      <c r="H1539" s="146">
        <v>5</v>
      </c>
      <c r="I1539" s="147"/>
      <c r="L1539" s="142"/>
      <c r="M1539" s="148"/>
      <c r="T1539" s="149"/>
      <c r="AT1539" s="144" t="s">
        <v>146</v>
      </c>
      <c r="AU1539" s="144" t="s">
        <v>92</v>
      </c>
      <c r="AV1539" s="11" t="s">
        <v>92</v>
      </c>
      <c r="AW1539" s="11" t="s">
        <v>38</v>
      </c>
      <c r="AX1539" s="11" t="s">
        <v>82</v>
      </c>
      <c r="AY1539" s="144" t="s">
        <v>140</v>
      </c>
    </row>
    <row r="1540" spans="2:65" s="14" customFormat="1">
      <c r="B1540" s="167"/>
      <c r="D1540" s="143" t="s">
        <v>146</v>
      </c>
      <c r="E1540" s="168" t="s">
        <v>1</v>
      </c>
      <c r="F1540" s="169" t="s">
        <v>287</v>
      </c>
      <c r="H1540" s="170">
        <v>10</v>
      </c>
      <c r="I1540" s="171"/>
      <c r="L1540" s="167"/>
      <c r="M1540" s="172"/>
      <c r="T1540" s="173"/>
      <c r="AT1540" s="168" t="s">
        <v>146</v>
      </c>
      <c r="AU1540" s="168" t="s">
        <v>92</v>
      </c>
      <c r="AV1540" s="14" t="s">
        <v>145</v>
      </c>
      <c r="AW1540" s="14" t="s">
        <v>38</v>
      </c>
      <c r="AX1540" s="14" t="s">
        <v>90</v>
      </c>
      <c r="AY1540" s="168" t="s">
        <v>140</v>
      </c>
    </row>
    <row r="1541" spans="2:65" s="1" customFormat="1" ht="16.5" customHeight="1">
      <c r="B1541" s="33"/>
      <c r="C1541" s="128" t="s">
        <v>506</v>
      </c>
      <c r="D1541" s="128" t="s">
        <v>141</v>
      </c>
      <c r="E1541" s="129" t="s">
        <v>1641</v>
      </c>
      <c r="F1541" s="130" t="s">
        <v>1642</v>
      </c>
      <c r="G1541" s="131" t="s">
        <v>157</v>
      </c>
      <c r="H1541" s="132">
        <v>10</v>
      </c>
      <c r="I1541" s="133"/>
      <c r="J1541" s="134">
        <f>ROUND(I1541*H1541,2)</f>
        <v>0</v>
      </c>
      <c r="K1541" s="135"/>
      <c r="L1541" s="33"/>
      <c r="M1541" s="136" t="s">
        <v>1</v>
      </c>
      <c r="N1541" s="137" t="s">
        <v>47</v>
      </c>
      <c r="P1541" s="138">
        <f>O1541*H1541</f>
        <v>0</v>
      </c>
      <c r="Q1541" s="138">
        <v>0</v>
      </c>
      <c r="R1541" s="138">
        <f>Q1541*H1541</f>
        <v>0</v>
      </c>
      <c r="S1541" s="138">
        <v>2.5170000000000001E-2</v>
      </c>
      <c r="T1541" s="139">
        <f>S1541*H1541</f>
        <v>0.25170000000000003</v>
      </c>
      <c r="AR1541" s="140" t="s">
        <v>173</v>
      </c>
      <c r="AT1541" s="140" t="s">
        <v>141</v>
      </c>
      <c r="AU1541" s="140" t="s">
        <v>92</v>
      </c>
      <c r="AY1541" s="17" t="s">
        <v>140</v>
      </c>
      <c r="BE1541" s="141">
        <f>IF(N1541="základní",J1541,0)</f>
        <v>0</v>
      </c>
      <c r="BF1541" s="141">
        <f>IF(N1541="snížená",J1541,0)</f>
        <v>0</v>
      </c>
      <c r="BG1541" s="141">
        <f>IF(N1541="zákl. přenesená",J1541,0)</f>
        <v>0</v>
      </c>
      <c r="BH1541" s="141">
        <f>IF(N1541="sníž. přenesená",J1541,0)</f>
        <v>0</v>
      </c>
      <c r="BI1541" s="141">
        <f>IF(N1541="nulová",J1541,0)</f>
        <v>0</v>
      </c>
      <c r="BJ1541" s="17" t="s">
        <v>90</v>
      </c>
      <c r="BK1541" s="141">
        <f>ROUND(I1541*H1541,2)</f>
        <v>0</v>
      </c>
      <c r="BL1541" s="17" t="s">
        <v>173</v>
      </c>
      <c r="BM1541" s="140" t="s">
        <v>1643</v>
      </c>
    </row>
    <row r="1542" spans="2:65" s="12" customFormat="1">
      <c r="B1542" s="153"/>
      <c r="D1542" s="143" t="s">
        <v>146</v>
      </c>
      <c r="E1542" s="154" t="s">
        <v>1</v>
      </c>
      <c r="F1542" s="155" t="s">
        <v>1644</v>
      </c>
      <c r="H1542" s="154" t="s">
        <v>1</v>
      </c>
      <c r="I1542" s="156"/>
      <c r="L1542" s="153"/>
      <c r="M1542" s="157"/>
      <c r="T1542" s="158"/>
      <c r="AT1542" s="154" t="s">
        <v>146</v>
      </c>
      <c r="AU1542" s="154" t="s">
        <v>92</v>
      </c>
      <c r="AV1542" s="12" t="s">
        <v>90</v>
      </c>
      <c r="AW1542" s="12" t="s">
        <v>38</v>
      </c>
      <c r="AX1542" s="12" t="s">
        <v>82</v>
      </c>
      <c r="AY1542" s="154" t="s">
        <v>140</v>
      </c>
    </row>
    <row r="1543" spans="2:65" s="11" customFormat="1">
      <c r="B1543" s="142"/>
      <c r="D1543" s="143" t="s">
        <v>146</v>
      </c>
      <c r="E1543" s="144" t="s">
        <v>1</v>
      </c>
      <c r="F1543" s="145" t="s">
        <v>1638</v>
      </c>
      <c r="H1543" s="146">
        <v>3</v>
      </c>
      <c r="I1543" s="147"/>
      <c r="L1543" s="142"/>
      <c r="M1543" s="148"/>
      <c r="T1543" s="149"/>
      <c r="AT1543" s="144" t="s">
        <v>146</v>
      </c>
      <c r="AU1543" s="144" t="s">
        <v>92</v>
      </c>
      <c r="AV1543" s="11" t="s">
        <v>92</v>
      </c>
      <c r="AW1543" s="11" t="s">
        <v>38</v>
      </c>
      <c r="AX1543" s="11" t="s">
        <v>82</v>
      </c>
      <c r="AY1543" s="144" t="s">
        <v>140</v>
      </c>
    </row>
    <row r="1544" spans="2:65" s="11" customFormat="1">
      <c r="B1544" s="142"/>
      <c r="D1544" s="143" t="s">
        <v>146</v>
      </c>
      <c r="E1544" s="144" t="s">
        <v>1</v>
      </c>
      <c r="F1544" s="145" t="s">
        <v>1639</v>
      </c>
      <c r="H1544" s="146">
        <v>2</v>
      </c>
      <c r="I1544" s="147"/>
      <c r="L1544" s="142"/>
      <c r="M1544" s="148"/>
      <c r="T1544" s="149"/>
      <c r="AT1544" s="144" t="s">
        <v>146</v>
      </c>
      <c r="AU1544" s="144" t="s">
        <v>92</v>
      </c>
      <c r="AV1544" s="11" t="s">
        <v>92</v>
      </c>
      <c r="AW1544" s="11" t="s">
        <v>38</v>
      </c>
      <c r="AX1544" s="11" t="s">
        <v>82</v>
      </c>
      <c r="AY1544" s="144" t="s">
        <v>140</v>
      </c>
    </row>
    <row r="1545" spans="2:65" s="11" customFormat="1">
      <c r="B1545" s="142"/>
      <c r="D1545" s="143" t="s">
        <v>146</v>
      </c>
      <c r="E1545" s="144" t="s">
        <v>1</v>
      </c>
      <c r="F1545" s="145" t="s">
        <v>1640</v>
      </c>
      <c r="H1545" s="146">
        <v>5</v>
      </c>
      <c r="I1545" s="147"/>
      <c r="L1545" s="142"/>
      <c r="M1545" s="148"/>
      <c r="T1545" s="149"/>
      <c r="AT1545" s="144" t="s">
        <v>146</v>
      </c>
      <c r="AU1545" s="144" t="s">
        <v>92</v>
      </c>
      <c r="AV1545" s="11" t="s">
        <v>92</v>
      </c>
      <c r="AW1545" s="11" t="s">
        <v>38</v>
      </c>
      <c r="AX1545" s="11" t="s">
        <v>82</v>
      </c>
      <c r="AY1545" s="144" t="s">
        <v>140</v>
      </c>
    </row>
    <row r="1546" spans="2:65" s="14" customFormat="1">
      <c r="B1546" s="167"/>
      <c r="D1546" s="143" t="s">
        <v>146</v>
      </c>
      <c r="E1546" s="168" t="s">
        <v>1</v>
      </c>
      <c r="F1546" s="169" t="s">
        <v>287</v>
      </c>
      <c r="H1546" s="170">
        <v>10</v>
      </c>
      <c r="I1546" s="171"/>
      <c r="L1546" s="167"/>
      <c r="M1546" s="172"/>
      <c r="T1546" s="173"/>
      <c r="AT1546" s="168" t="s">
        <v>146</v>
      </c>
      <c r="AU1546" s="168" t="s">
        <v>92</v>
      </c>
      <c r="AV1546" s="14" t="s">
        <v>145</v>
      </c>
      <c r="AW1546" s="14" t="s">
        <v>38</v>
      </c>
      <c r="AX1546" s="14" t="s">
        <v>90</v>
      </c>
      <c r="AY1546" s="168" t="s">
        <v>140</v>
      </c>
    </row>
    <row r="1547" spans="2:65" s="1" customFormat="1" ht="24.2" customHeight="1">
      <c r="B1547" s="33"/>
      <c r="C1547" s="128" t="s">
        <v>1645</v>
      </c>
      <c r="D1547" s="128" t="s">
        <v>141</v>
      </c>
      <c r="E1547" s="129" t="s">
        <v>1646</v>
      </c>
      <c r="F1547" s="130" t="s">
        <v>1647</v>
      </c>
      <c r="G1547" s="131" t="s">
        <v>278</v>
      </c>
      <c r="H1547" s="159"/>
      <c r="I1547" s="133"/>
      <c r="J1547" s="134">
        <f>ROUND(I1547*H1547,2)</f>
        <v>0</v>
      </c>
      <c r="K1547" s="135"/>
      <c r="L1547" s="33"/>
      <c r="M1547" s="136" t="s">
        <v>1</v>
      </c>
      <c r="N1547" s="137" t="s">
        <v>47</v>
      </c>
      <c r="P1547" s="138">
        <f>O1547*H1547</f>
        <v>0</v>
      </c>
      <c r="Q1547" s="138">
        <v>0</v>
      </c>
      <c r="R1547" s="138">
        <f>Q1547*H1547</f>
        <v>0</v>
      </c>
      <c r="S1547" s="138">
        <v>0</v>
      </c>
      <c r="T1547" s="139">
        <f>S1547*H1547</f>
        <v>0</v>
      </c>
      <c r="AR1547" s="140" t="s">
        <v>173</v>
      </c>
      <c r="AT1547" s="140" t="s">
        <v>141</v>
      </c>
      <c r="AU1547" s="140" t="s">
        <v>92</v>
      </c>
      <c r="AY1547" s="17" t="s">
        <v>140</v>
      </c>
      <c r="BE1547" s="141">
        <f>IF(N1547="základní",J1547,0)</f>
        <v>0</v>
      </c>
      <c r="BF1547" s="141">
        <f>IF(N1547="snížená",J1547,0)</f>
        <v>0</v>
      </c>
      <c r="BG1547" s="141">
        <f>IF(N1547="zákl. přenesená",J1547,0)</f>
        <v>0</v>
      </c>
      <c r="BH1547" s="141">
        <f>IF(N1547="sníž. přenesená",J1547,0)</f>
        <v>0</v>
      </c>
      <c r="BI1547" s="141">
        <f>IF(N1547="nulová",J1547,0)</f>
        <v>0</v>
      </c>
      <c r="BJ1547" s="17" t="s">
        <v>90</v>
      </c>
      <c r="BK1547" s="141">
        <f>ROUND(I1547*H1547,2)</f>
        <v>0</v>
      </c>
      <c r="BL1547" s="17" t="s">
        <v>173</v>
      </c>
      <c r="BM1547" s="140" t="s">
        <v>1648</v>
      </c>
    </row>
    <row r="1548" spans="2:65" s="10" customFormat="1" ht="22.9" customHeight="1">
      <c r="B1548" s="118"/>
      <c r="D1548" s="119" t="s">
        <v>81</v>
      </c>
      <c r="E1548" s="183" t="s">
        <v>1649</v>
      </c>
      <c r="F1548" s="183" t="s">
        <v>1650</v>
      </c>
      <c r="I1548" s="121"/>
      <c r="J1548" s="184">
        <f>BK1548</f>
        <v>0</v>
      </c>
      <c r="L1548" s="118"/>
      <c r="M1548" s="123"/>
      <c r="P1548" s="124">
        <f>SUM(P1549:P1576)</f>
        <v>0</v>
      </c>
      <c r="R1548" s="124">
        <f>SUM(R1549:R1576)</f>
        <v>3.6539999999999996E-2</v>
      </c>
      <c r="T1548" s="125">
        <f>SUM(T1549:T1576)</f>
        <v>6.1800000000000001E-2</v>
      </c>
      <c r="AR1548" s="119" t="s">
        <v>92</v>
      </c>
      <c r="AT1548" s="126" t="s">
        <v>81</v>
      </c>
      <c r="AU1548" s="126" t="s">
        <v>90</v>
      </c>
      <c r="AY1548" s="119" t="s">
        <v>140</v>
      </c>
      <c r="BK1548" s="127">
        <f>SUM(BK1549:BK1576)</f>
        <v>0</v>
      </c>
    </row>
    <row r="1549" spans="2:65" s="1" customFormat="1" ht="16.5" customHeight="1">
      <c r="B1549" s="33"/>
      <c r="C1549" s="128" t="s">
        <v>510</v>
      </c>
      <c r="D1549" s="128" t="s">
        <v>141</v>
      </c>
      <c r="E1549" s="129" t="s">
        <v>1651</v>
      </c>
      <c r="F1549" s="130" t="s">
        <v>1652</v>
      </c>
      <c r="G1549" s="131" t="s">
        <v>1653</v>
      </c>
      <c r="H1549" s="132">
        <v>2</v>
      </c>
      <c r="I1549" s="133"/>
      <c r="J1549" s="134">
        <f>ROUND(I1549*H1549,2)</f>
        <v>0</v>
      </c>
      <c r="K1549" s="135"/>
      <c r="L1549" s="33"/>
      <c r="M1549" s="136" t="s">
        <v>1</v>
      </c>
      <c r="N1549" s="137" t="s">
        <v>47</v>
      </c>
      <c r="P1549" s="138">
        <f>O1549*H1549</f>
        <v>0</v>
      </c>
      <c r="Q1549" s="138">
        <v>0</v>
      </c>
      <c r="R1549" s="138">
        <f>Q1549*H1549</f>
        <v>0</v>
      </c>
      <c r="S1549" s="138">
        <v>1.9460000000000002E-2</v>
      </c>
      <c r="T1549" s="139">
        <f>S1549*H1549</f>
        <v>3.8920000000000003E-2</v>
      </c>
      <c r="AR1549" s="140" t="s">
        <v>173</v>
      </c>
      <c r="AT1549" s="140" t="s">
        <v>141</v>
      </c>
      <c r="AU1549" s="140" t="s">
        <v>92</v>
      </c>
      <c r="AY1549" s="17" t="s">
        <v>140</v>
      </c>
      <c r="BE1549" s="141">
        <f>IF(N1549="základní",J1549,0)</f>
        <v>0</v>
      </c>
      <c r="BF1549" s="141">
        <f>IF(N1549="snížená",J1549,0)</f>
        <v>0</v>
      </c>
      <c r="BG1549" s="141">
        <f>IF(N1549="zákl. přenesená",J1549,0)</f>
        <v>0</v>
      </c>
      <c r="BH1549" s="141">
        <f>IF(N1549="sníž. přenesená",J1549,0)</f>
        <v>0</v>
      </c>
      <c r="BI1549" s="141">
        <f>IF(N1549="nulová",J1549,0)</f>
        <v>0</v>
      </c>
      <c r="BJ1549" s="17" t="s">
        <v>90</v>
      </c>
      <c r="BK1549" s="141">
        <f>ROUND(I1549*H1549,2)</f>
        <v>0</v>
      </c>
      <c r="BL1549" s="17" t="s">
        <v>173</v>
      </c>
      <c r="BM1549" s="140" t="s">
        <v>1654</v>
      </c>
    </row>
    <row r="1550" spans="2:65" s="12" customFormat="1">
      <c r="B1550" s="153"/>
      <c r="D1550" s="143" t="s">
        <v>146</v>
      </c>
      <c r="E1550" s="154" t="s">
        <v>1</v>
      </c>
      <c r="F1550" s="155" t="s">
        <v>1655</v>
      </c>
      <c r="H1550" s="154" t="s">
        <v>1</v>
      </c>
      <c r="I1550" s="156"/>
      <c r="L1550" s="153"/>
      <c r="M1550" s="157"/>
      <c r="T1550" s="158"/>
      <c r="AT1550" s="154" t="s">
        <v>146</v>
      </c>
      <c r="AU1550" s="154" t="s">
        <v>92</v>
      </c>
      <c r="AV1550" s="12" t="s">
        <v>90</v>
      </c>
      <c r="AW1550" s="12" t="s">
        <v>38</v>
      </c>
      <c r="AX1550" s="12" t="s">
        <v>82</v>
      </c>
      <c r="AY1550" s="154" t="s">
        <v>140</v>
      </c>
    </row>
    <row r="1551" spans="2:65" s="11" customFormat="1">
      <c r="B1551" s="142"/>
      <c r="D1551" s="143" t="s">
        <v>146</v>
      </c>
      <c r="E1551" s="144" t="s">
        <v>1</v>
      </c>
      <c r="F1551" s="145" t="s">
        <v>1656</v>
      </c>
      <c r="H1551" s="146">
        <v>1</v>
      </c>
      <c r="I1551" s="147"/>
      <c r="L1551" s="142"/>
      <c r="M1551" s="148"/>
      <c r="T1551" s="149"/>
      <c r="AT1551" s="144" t="s">
        <v>146</v>
      </c>
      <c r="AU1551" s="144" t="s">
        <v>92</v>
      </c>
      <c r="AV1551" s="11" t="s">
        <v>92</v>
      </c>
      <c r="AW1551" s="11" t="s">
        <v>38</v>
      </c>
      <c r="AX1551" s="11" t="s">
        <v>82</v>
      </c>
      <c r="AY1551" s="144" t="s">
        <v>140</v>
      </c>
    </row>
    <row r="1552" spans="2:65" s="11" customFormat="1">
      <c r="B1552" s="142"/>
      <c r="D1552" s="143" t="s">
        <v>146</v>
      </c>
      <c r="E1552" s="144" t="s">
        <v>1</v>
      </c>
      <c r="F1552" s="145" t="s">
        <v>1657</v>
      </c>
      <c r="H1552" s="146">
        <v>1</v>
      </c>
      <c r="I1552" s="147"/>
      <c r="L1552" s="142"/>
      <c r="M1552" s="148"/>
      <c r="T1552" s="149"/>
      <c r="AT1552" s="144" t="s">
        <v>146</v>
      </c>
      <c r="AU1552" s="144" t="s">
        <v>92</v>
      </c>
      <c r="AV1552" s="11" t="s">
        <v>92</v>
      </c>
      <c r="AW1552" s="11" t="s">
        <v>38</v>
      </c>
      <c r="AX1552" s="11" t="s">
        <v>82</v>
      </c>
      <c r="AY1552" s="144" t="s">
        <v>140</v>
      </c>
    </row>
    <row r="1553" spans="2:65" s="14" customFormat="1">
      <c r="B1553" s="167"/>
      <c r="D1553" s="143" t="s">
        <v>146</v>
      </c>
      <c r="E1553" s="168" t="s">
        <v>1</v>
      </c>
      <c r="F1553" s="169" t="s">
        <v>287</v>
      </c>
      <c r="H1553" s="170">
        <v>2</v>
      </c>
      <c r="I1553" s="171"/>
      <c r="L1553" s="167"/>
      <c r="M1553" s="172"/>
      <c r="T1553" s="173"/>
      <c r="AT1553" s="168" t="s">
        <v>146</v>
      </c>
      <c r="AU1553" s="168" t="s">
        <v>92</v>
      </c>
      <c r="AV1553" s="14" t="s">
        <v>145</v>
      </c>
      <c r="AW1553" s="14" t="s">
        <v>38</v>
      </c>
      <c r="AX1553" s="14" t="s">
        <v>90</v>
      </c>
      <c r="AY1553" s="168" t="s">
        <v>140</v>
      </c>
    </row>
    <row r="1554" spans="2:65" s="1" customFormat="1" ht="21.75" customHeight="1">
      <c r="B1554" s="33"/>
      <c r="C1554" s="128" t="s">
        <v>1658</v>
      </c>
      <c r="D1554" s="128" t="s">
        <v>141</v>
      </c>
      <c r="E1554" s="129" t="s">
        <v>1659</v>
      </c>
      <c r="F1554" s="130" t="s">
        <v>1660</v>
      </c>
      <c r="G1554" s="131" t="s">
        <v>1653</v>
      </c>
      <c r="H1554" s="132">
        <v>1</v>
      </c>
      <c r="I1554" s="133"/>
      <c r="J1554" s="134">
        <f>ROUND(I1554*H1554,2)</f>
        <v>0</v>
      </c>
      <c r="K1554" s="135"/>
      <c r="L1554" s="33"/>
      <c r="M1554" s="136" t="s">
        <v>1</v>
      </c>
      <c r="N1554" s="137" t="s">
        <v>47</v>
      </c>
      <c r="P1554" s="138">
        <f>O1554*H1554</f>
        <v>0</v>
      </c>
      <c r="Q1554" s="138">
        <v>0</v>
      </c>
      <c r="R1554" s="138">
        <f>Q1554*H1554</f>
        <v>0</v>
      </c>
      <c r="S1554" s="138">
        <v>1.9460000000000002E-2</v>
      </c>
      <c r="T1554" s="139">
        <f>S1554*H1554</f>
        <v>1.9460000000000002E-2</v>
      </c>
      <c r="AR1554" s="140" t="s">
        <v>173</v>
      </c>
      <c r="AT1554" s="140" t="s">
        <v>141</v>
      </c>
      <c r="AU1554" s="140" t="s">
        <v>92</v>
      </c>
      <c r="AY1554" s="17" t="s">
        <v>140</v>
      </c>
      <c r="BE1554" s="141">
        <f>IF(N1554="základní",J1554,0)</f>
        <v>0</v>
      </c>
      <c r="BF1554" s="141">
        <f>IF(N1554="snížená",J1554,0)</f>
        <v>0</v>
      </c>
      <c r="BG1554" s="141">
        <f>IF(N1554="zákl. přenesená",J1554,0)</f>
        <v>0</v>
      </c>
      <c r="BH1554" s="141">
        <f>IF(N1554="sníž. přenesená",J1554,0)</f>
        <v>0</v>
      </c>
      <c r="BI1554" s="141">
        <f>IF(N1554="nulová",J1554,0)</f>
        <v>0</v>
      </c>
      <c r="BJ1554" s="17" t="s">
        <v>90</v>
      </c>
      <c r="BK1554" s="141">
        <f>ROUND(I1554*H1554,2)</f>
        <v>0</v>
      </c>
      <c r="BL1554" s="17" t="s">
        <v>173</v>
      </c>
      <c r="BM1554" s="140" t="s">
        <v>1661</v>
      </c>
    </row>
    <row r="1555" spans="2:65" s="11" customFormat="1">
      <c r="B1555" s="142"/>
      <c r="D1555" s="143" t="s">
        <v>146</v>
      </c>
      <c r="E1555" s="144" t="s">
        <v>1</v>
      </c>
      <c r="F1555" s="145" t="s">
        <v>1662</v>
      </c>
      <c r="H1555" s="146">
        <v>1</v>
      </c>
      <c r="I1555" s="147"/>
      <c r="L1555" s="142"/>
      <c r="M1555" s="148"/>
      <c r="T1555" s="149"/>
      <c r="AT1555" s="144" t="s">
        <v>146</v>
      </c>
      <c r="AU1555" s="144" t="s">
        <v>92</v>
      </c>
      <c r="AV1555" s="11" t="s">
        <v>92</v>
      </c>
      <c r="AW1555" s="11" t="s">
        <v>38</v>
      </c>
      <c r="AX1555" s="11" t="s">
        <v>90</v>
      </c>
      <c r="AY1555" s="144" t="s">
        <v>140</v>
      </c>
    </row>
    <row r="1556" spans="2:65" s="1" customFormat="1" ht="24.2" customHeight="1">
      <c r="B1556" s="33"/>
      <c r="C1556" s="128" t="s">
        <v>513</v>
      </c>
      <c r="D1556" s="128" t="s">
        <v>141</v>
      </c>
      <c r="E1556" s="129" t="s">
        <v>1663</v>
      </c>
      <c r="F1556" s="130" t="s">
        <v>1664</v>
      </c>
      <c r="G1556" s="131" t="s">
        <v>1653</v>
      </c>
      <c r="H1556" s="132">
        <v>2</v>
      </c>
      <c r="I1556" s="133"/>
      <c r="J1556" s="134">
        <f>ROUND(I1556*H1556,2)</f>
        <v>0</v>
      </c>
      <c r="K1556" s="135"/>
      <c r="L1556" s="33"/>
      <c r="M1556" s="136" t="s">
        <v>1</v>
      </c>
      <c r="N1556" s="137" t="s">
        <v>47</v>
      </c>
      <c r="P1556" s="138">
        <f>O1556*H1556</f>
        <v>0</v>
      </c>
      <c r="Q1556" s="138">
        <v>1.6469999999999999E-2</v>
      </c>
      <c r="R1556" s="138">
        <f>Q1556*H1556</f>
        <v>3.2939999999999997E-2</v>
      </c>
      <c r="S1556" s="138">
        <v>0</v>
      </c>
      <c r="T1556" s="139">
        <f>S1556*H1556</f>
        <v>0</v>
      </c>
      <c r="AR1556" s="140" t="s">
        <v>173</v>
      </c>
      <c r="AT1556" s="140" t="s">
        <v>141</v>
      </c>
      <c r="AU1556" s="140" t="s">
        <v>92</v>
      </c>
      <c r="AY1556" s="17" t="s">
        <v>140</v>
      </c>
      <c r="BE1556" s="141">
        <f>IF(N1556="základní",J1556,0)</f>
        <v>0</v>
      </c>
      <c r="BF1556" s="141">
        <f>IF(N1556="snížená",J1556,0)</f>
        <v>0</v>
      </c>
      <c r="BG1556" s="141">
        <f>IF(N1556="zákl. přenesená",J1556,0)</f>
        <v>0</v>
      </c>
      <c r="BH1556" s="141">
        <f>IF(N1556="sníž. přenesená",J1556,0)</f>
        <v>0</v>
      </c>
      <c r="BI1556" s="141">
        <f>IF(N1556="nulová",J1556,0)</f>
        <v>0</v>
      </c>
      <c r="BJ1556" s="17" t="s">
        <v>90</v>
      </c>
      <c r="BK1556" s="141">
        <f>ROUND(I1556*H1556,2)</f>
        <v>0</v>
      </c>
      <c r="BL1556" s="17" t="s">
        <v>173</v>
      </c>
      <c r="BM1556" s="140" t="s">
        <v>1665</v>
      </c>
    </row>
    <row r="1557" spans="2:65" s="12" customFormat="1">
      <c r="B1557" s="153"/>
      <c r="D1557" s="143" t="s">
        <v>146</v>
      </c>
      <c r="E1557" s="154" t="s">
        <v>1</v>
      </c>
      <c r="F1557" s="155" t="s">
        <v>1666</v>
      </c>
      <c r="H1557" s="154" t="s">
        <v>1</v>
      </c>
      <c r="I1557" s="156"/>
      <c r="L1557" s="153"/>
      <c r="M1557" s="157"/>
      <c r="T1557" s="158"/>
      <c r="AT1557" s="154" t="s">
        <v>146</v>
      </c>
      <c r="AU1557" s="154" t="s">
        <v>92</v>
      </c>
      <c r="AV1557" s="12" t="s">
        <v>90</v>
      </c>
      <c r="AW1557" s="12" t="s">
        <v>38</v>
      </c>
      <c r="AX1557" s="12" t="s">
        <v>82</v>
      </c>
      <c r="AY1557" s="154" t="s">
        <v>140</v>
      </c>
    </row>
    <row r="1558" spans="2:65" s="11" customFormat="1">
      <c r="B1558" s="142"/>
      <c r="D1558" s="143" t="s">
        <v>146</v>
      </c>
      <c r="E1558" s="144" t="s">
        <v>1</v>
      </c>
      <c r="F1558" s="145" t="s">
        <v>1656</v>
      </c>
      <c r="H1558" s="146">
        <v>1</v>
      </c>
      <c r="I1558" s="147"/>
      <c r="L1558" s="142"/>
      <c r="M1558" s="148"/>
      <c r="T1558" s="149"/>
      <c r="AT1558" s="144" t="s">
        <v>146</v>
      </c>
      <c r="AU1558" s="144" t="s">
        <v>92</v>
      </c>
      <c r="AV1558" s="11" t="s">
        <v>92</v>
      </c>
      <c r="AW1558" s="11" t="s">
        <v>38</v>
      </c>
      <c r="AX1558" s="11" t="s">
        <v>82</v>
      </c>
      <c r="AY1558" s="144" t="s">
        <v>140</v>
      </c>
    </row>
    <row r="1559" spans="2:65" s="11" customFormat="1">
      <c r="B1559" s="142"/>
      <c r="D1559" s="143" t="s">
        <v>146</v>
      </c>
      <c r="E1559" s="144" t="s">
        <v>1</v>
      </c>
      <c r="F1559" s="145" t="s">
        <v>1657</v>
      </c>
      <c r="H1559" s="146">
        <v>1</v>
      </c>
      <c r="I1559" s="147"/>
      <c r="L1559" s="142"/>
      <c r="M1559" s="148"/>
      <c r="T1559" s="149"/>
      <c r="AT1559" s="144" t="s">
        <v>146</v>
      </c>
      <c r="AU1559" s="144" t="s">
        <v>92</v>
      </c>
      <c r="AV1559" s="11" t="s">
        <v>92</v>
      </c>
      <c r="AW1559" s="11" t="s">
        <v>38</v>
      </c>
      <c r="AX1559" s="11" t="s">
        <v>82</v>
      </c>
      <c r="AY1559" s="144" t="s">
        <v>140</v>
      </c>
    </row>
    <row r="1560" spans="2:65" s="14" customFormat="1">
      <c r="B1560" s="167"/>
      <c r="D1560" s="143" t="s">
        <v>146</v>
      </c>
      <c r="E1560" s="168" t="s">
        <v>1</v>
      </c>
      <c r="F1560" s="169" t="s">
        <v>287</v>
      </c>
      <c r="H1560" s="170">
        <v>2</v>
      </c>
      <c r="I1560" s="171"/>
      <c r="L1560" s="167"/>
      <c r="M1560" s="172"/>
      <c r="T1560" s="173"/>
      <c r="AT1560" s="168" t="s">
        <v>146</v>
      </c>
      <c r="AU1560" s="168" t="s">
        <v>92</v>
      </c>
      <c r="AV1560" s="14" t="s">
        <v>145</v>
      </c>
      <c r="AW1560" s="14" t="s">
        <v>38</v>
      </c>
      <c r="AX1560" s="14" t="s">
        <v>90</v>
      </c>
      <c r="AY1560" s="168" t="s">
        <v>140</v>
      </c>
    </row>
    <row r="1561" spans="2:65" s="1" customFormat="1" ht="16.5" customHeight="1">
      <c r="B1561" s="33"/>
      <c r="C1561" s="128" t="s">
        <v>1667</v>
      </c>
      <c r="D1561" s="128" t="s">
        <v>141</v>
      </c>
      <c r="E1561" s="129" t="s">
        <v>1668</v>
      </c>
      <c r="F1561" s="130" t="s">
        <v>1669</v>
      </c>
      <c r="G1561" s="131" t="s">
        <v>1653</v>
      </c>
      <c r="H1561" s="132">
        <v>2</v>
      </c>
      <c r="I1561" s="133"/>
      <c r="J1561" s="134">
        <f>ROUND(I1561*H1561,2)</f>
        <v>0</v>
      </c>
      <c r="K1561" s="135"/>
      <c r="L1561" s="33"/>
      <c r="M1561" s="136" t="s">
        <v>1</v>
      </c>
      <c r="N1561" s="137" t="s">
        <v>47</v>
      </c>
      <c r="P1561" s="138">
        <f>O1561*H1561</f>
        <v>0</v>
      </c>
      <c r="Q1561" s="138">
        <v>0</v>
      </c>
      <c r="R1561" s="138">
        <f>Q1561*H1561</f>
        <v>0</v>
      </c>
      <c r="S1561" s="138">
        <v>8.5999999999999998E-4</v>
      </c>
      <c r="T1561" s="139">
        <f>S1561*H1561</f>
        <v>1.72E-3</v>
      </c>
      <c r="AR1561" s="140" t="s">
        <v>173</v>
      </c>
      <c r="AT1561" s="140" t="s">
        <v>141</v>
      </c>
      <c r="AU1561" s="140" t="s">
        <v>92</v>
      </c>
      <c r="AY1561" s="17" t="s">
        <v>140</v>
      </c>
      <c r="BE1561" s="141">
        <f>IF(N1561="základní",J1561,0)</f>
        <v>0</v>
      </c>
      <c r="BF1561" s="141">
        <f>IF(N1561="snížená",J1561,0)</f>
        <v>0</v>
      </c>
      <c r="BG1561" s="141">
        <f>IF(N1561="zákl. přenesená",J1561,0)</f>
        <v>0</v>
      </c>
      <c r="BH1561" s="141">
        <f>IF(N1561="sníž. přenesená",J1561,0)</f>
        <v>0</v>
      </c>
      <c r="BI1561" s="141">
        <f>IF(N1561="nulová",J1561,0)</f>
        <v>0</v>
      </c>
      <c r="BJ1561" s="17" t="s">
        <v>90</v>
      </c>
      <c r="BK1561" s="141">
        <f>ROUND(I1561*H1561,2)</f>
        <v>0</v>
      </c>
      <c r="BL1561" s="17" t="s">
        <v>173</v>
      </c>
      <c r="BM1561" s="140" t="s">
        <v>1670</v>
      </c>
    </row>
    <row r="1562" spans="2:65" s="12" customFormat="1">
      <c r="B1562" s="153"/>
      <c r="D1562" s="143" t="s">
        <v>146</v>
      </c>
      <c r="E1562" s="154" t="s">
        <v>1</v>
      </c>
      <c r="F1562" s="155" t="s">
        <v>1655</v>
      </c>
      <c r="H1562" s="154" t="s">
        <v>1</v>
      </c>
      <c r="I1562" s="156"/>
      <c r="L1562" s="153"/>
      <c r="M1562" s="157"/>
      <c r="T1562" s="158"/>
      <c r="AT1562" s="154" t="s">
        <v>146</v>
      </c>
      <c r="AU1562" s="154" t="s">
        <v>92</v>
      </c>
      <c r="AV1562" s="12" t="s">
        <v>90</v>
      </c>
      <c r="AW1562" s="12" t="s">
        <v>38</v>
      </c>
      <c r="AX1562" s="12" t="s">
        <v>82</v>
      </c>
      <c r="AY1562" s="154" t="s">
        <v>140</v>
      </c>
    </row>
    <row r="1563" spans="2:65" s="11" customFormat="1">
      <c r="B1563" s="142"/>
      <c r="D1563" s="143" t="s">
        <v>146</v>
      </c>
      <c r="E1563" s="144" t="s">
        <v>1</v>
      </c>
      <c r="F1563" s="145" t="s">
        <v>1656</v>
      </c>
      <c r="H1563" s="146">
        <v>1</v>
      </c>
      <c r="I1563" s="147"/>
      <c r="L1563" s="142"/>
      <c r="M1563" s="148"/>
      <c r="T1563" s="149"/>
      <c r="AT1563" s="144" t="s">
        <v>146</v>
      </c>
      <c r="AU1563" s="144" t="s">
        <v>92</v>
      </c>
      <c r="AV1563" s="11" t="s">
        <v>92</v>
      </c>
      <c r="AW1563" s="11" t="s">
        <v>38</v>
      </c>
      <c r="AX1563" s="11" t="s">
        <v>82</v>
      </c>
      <c r="AY1563" s="144" t="s">
        <v>140</v>
      </c>
    </row>
    <row r="1564" spans="2:65" s="11" customFormat="1">
      <c r="B1564" s="142"/>
      <c r="D1564" s="143" t="s">
        <v>146</v>
      </c>
      <c r="E1564" s="144" t="s">
        <v>1</v>
      </c>
      <c r="F1564" s="145" t="s">
        <v>1657</v>
      </c>
      <c r="H1564" s="146">
        <v>1</v>
      </c>
      <c r="I1564" s="147"/>
      <c r="L1564" s="142"/>
      <c r="M1564" s="148"/>
      <c r="T1564" s="149"/>
      <c r="AT1564" s="144" t="s">
        <v>146</v>
      </c>
      <c r="AU1564" s="144" t="s">
        <v>92</v>
      </c>
      <c r="AV1564" s="11" t="s">
        <v>92</v>
      </c>
      <c r="AW1564" s="11" t="s">
        <v>38</v>
      </c>
      <c r="AX1564" s="11" t="s">
        <v>82</v>
      </c>
      <c r="AY1564" s="144" t="s">
        <v>140</v>
      </c>
    </row>
    <row r="1565" spans="2:65" s="14" customFormat="1">
      <c r="B1565" s="167"/>
      <c r="D1565" s="143" t="s">
        <v>146</v>
      </c>
      <c r="E1565" s="168" t="s">
        <v>1</v>
      </c>
      <c r="F1565" s="169" t="s">
        <v>287</v>
      </c>
      <c r="H1565" s="170">
        <v>2</v>
      </c>
      <c r="I1565" s="171"/>
      <c r="L1565" s="167"/>
      <c r="M1565" s="172"/>
      <c r="T1565" s="173"/>
      <c r="AT1565" s="168" t="s">
        <v>146</v>
      </c>
      <c r="AU1565" s="168" t="s">
        <v>92</v>
      </c>
      <c r="AV1565" s="14" t="s">
        <v>145</v>
      </c>
      <c r="AW1565" s="14" t="s">
        <v>38</v>
      </c>
      <c r="AX1565" s="14" t="s">
        <v>90</v>
      </c>
      <c r="AY1565" s="168" t="s">
        <v>140</v>
      </c>
    </row>
    <row r="1566" spans="2:65" s="1" customFormat="1" ht="21.75" customHeight="1">
      <c r="B1566" s="33"/>
      <c r="C1566" s="128" t="s">
        <v>517</v>
      </c>
      <c r="D1566" s="128" t="s">
        <v>141</v>
      </c>
      <c r="E1566" s="129" t="s">
        <v>1671</v>
      </c>
      <c r="F1566" s="130" t="s">
        <v>1672</v>
      </c>
      <c r="G1566" s="131" t="s">
        <v>1653</v>
      </c>
      <c r="H1566" s="132">
        <v>2</v>
      </c>
      <c r="I1566" s="133"/>
      <c r="J1566" s="134">
        <f>ROUND(I1566*H1566,2)</f>
        <v>0</v>
      </c>
      <c r="K1566" s="135"/>
      <c r="L1566" s="33"/>
      <c r="M1566" s="136" t="s">
        <v>1</v>
      </c>
      <c r="N1566" s="137" t="s">
        <v>47</v>
      </c>
      <c r="P1566" s="138">
        <f>O1566*H1566</f>
        <v>0</v>
      </c>
      <c r="Q1566" s="138">
        <v>1.8E-3</v>
      </c>
      <c r="R1566" s="138">
        <f>Q1566*H1566</f>
        <v>3.5999999999999999E-3</v>
      </c>
      <c r="S1566" s="138">
        <v>0</v>
      </c>
      <c r="T1566" s="139">
        <f>S1566*H1566</f>
        <v>0</v>
      </c>
      <c r="AR1566" s="140" t="s">
        <v>173</v>
      </c>
      <c r="AT1566" s="140" t="s">
        <v>141</v>
      </c>
      <c r="AU1566" s="140" t="s">
        <v>92</v>
      </c>
      <c r="AY1566" s="17" t="s">
        <v>140</v>
      </c>
      <c r="BE1566" s="141">
        <f>IF(N1566="základní",J1566,0)</f>
        <v>0</v>
      </c>
      <c r="BF1566" s="141">
        <f>IF(N1566="snížená",J1566,0)</f>
        <v>0</v>
      </c>
      <c r="BG1566" s="141">
        <f>IF(N1566="zákl. přenesená",J1566,0)</f>
        <v>0</v>
      </c>
      <c r="BH1566" s="141">
        <f>IF(N1566="sníž. přenesená",J1566,0)</f>
        <v>0</v>
      </c>
      <c r="BI1566" s="141">
        <f>IF(N1566="nulová",J1566,0)</f>
        <v>0</v>
      </c>
      <c r="BJ1566" s="17" t="s">
        <v>90</v>
      </c>
      <c r="BK1566" s="141">
        <f>ROUND(I1566*H1566,2)</f>
        <v>0</v>
      </c>
      <c r="BL1566" s="17" t="s">
        <v>173</v>
      </c>
      <c r="BM1566" s="140" t="s">
        <v>1673</v>
      </c>
    </row>
    <row r="1567" spans="2:65" s="12" customFormat="1">
      <c r="B1567" s="153"/>
      <c r="D1567" s="143" t="s">
        <v>146</v>
      </c>
      <c r="E1567" s="154" t="s">
        <v>1</v>
      </c>
      <c r="F1567" s="155" t="s">
        <v>1666</v>
      </c>
      <c r="H1567" s="154" t="s">
        <v>1</v>
      </c>
      <c r="I1567" s="156"/>
      <c r="L1567" s="153"/>
      <c r="M1567" s="157"/>
      <c r="T1567" s="158"/>
      <c r="AT1567" s="154" t="s">
        <v>146</v>
      </c>
      <c r="AU1567" s="154" t="s">
        <v>92</v>
      </c>
      <c r="AV1567" s="12" t="s">
        <v>90</v>
      </c>
      <c r="AW1567" s="12" t="s">
        <v>38</v>
      </c>
      <c r="AX1567" s="12" t="s">
        <v>82</v>
      </c>
      <c r="AY1567" s="154" t="s">
        <v>140</v>
      </c>
    </row>
    <row r="1568" spans="2:65" s="11" customFormat="1">
      <c r="B1568" s="142"/>
      <c r="D1568" s="143" t="s">
        <v>146</v>
      </c>
      <c r="E1568" s="144" t="s">
        <v>1</v>
      </c>
      <c r="F1568" s="145" t="s">
        <v>1656</v>
      </c>
      <c r="H1568" s="146">
        <v>1</v>
      </c>
      <c r="I1568" s="147"/>
      <c r="L1568" s="142"/>
      <c r="M1568" s="148"/>
      <c r="T1568" s="149"/>
      <c r="AT1568" s="144" t="s">
        <v>146</v>
      </c>
      <c r="AU1568" s="144" t="s">
        <v>92</v>
      </c>
      <c r="AV1568" s="11" t="s">
        <v>92</v>
      </c>
      <c r="AW1568" s="11" t="s">
        <v>38</v>
      </c>
      <c r="AX1568" s="11" t="s">
        <v>82</v>
      </c>
      <c r="AY1568" s="144" t="s">
        <v>140</v>
      </c>
    </row>
    <row r="1569" spans="2:65" s="11" customFormat="1">
      <c r="B1569" s="142"/>
      <c r="D1569" s="143" t="s">
        <v>146</v>
      </c>
      <c r="E1569" s="144" t="s">
        <v>1</v>
      </c>
      <c r="F1569" s="145" t="s">
        <v>1657</v>
      </c>
      <c r="H1569" s="146">
        <v>1</v>
      </c>
      <c r="I1569" s="147"/>
      <c r="L1569" s="142"/>
      <c r="M1569" s="148"/>
      <c r="T1569" s="149"/>
      <c r="AT1569" s="144" t="s">
        <v>146</v>
      </c>
      <c r="AU1569" s="144" t="s">
        <v>92</v>
      </c>
      <c r="AV1569" s="11" t="s">
        <v>92</v>
      </c>
      <c r="AW1569" s="11" t="s">
        <v>38</v>
      </c>
      <c r="AX1569" s="11" t="s">
        <v>82</v>
      </c>
      <c r="AY1569" s="144" t="s">
        <v>140</v>
      </c>
    </row>
    <row r="1570" spans="2:65" s="14" customFormat="1">
      <c r="B1570" s="167"/>
      <c r="D1570" s="143" t="s">
        <v>146</v>
      </c>
      <c r="E1570" s="168" t="s">
        <v>1</v>
      </c>
      <c r="F1570" s="169" t="s">
        <v>287</v>
      </c>
      <c r="H1570" s="170">
        <v>2</v>
      </c>
      <c r="I1570" s="171"/>
      <c r="L1570" s="167"/>
      <c r="M1570" s="172"/>
      <c r="T1570" s="173"/>
      <c r="AT1570" s="168" t="s">
        <v>146</v>
      </c>
      <c r="AU1570" s="168" t="s">
        <v>92</v>
      </c>
      <c r="AV1570" s="14" t="s">
        <v>145</v>
      </c>
      <c r="AW1570" s="14" t="s">
        <v>38</v>
      </c>
      <c r="AX1570" s="14" t="s">
        <v>90</v>
      </c>
      <c r="AY1570" s="168" t="s">
        <v>140</v>
      </c>
    </row>
    <row r="1571" spans="2:65" s="1" customFormat="1" ht="16.5" customHeight="1">
      <c r="B1571" s="33"/>
      <c r="C1571" s="128" t="s">
        <v>1674</v>
      </c>
      <c r="D1571" s="128" t="s">
        <v>141</v>
      </c>
      <c r="E1571" s="129" t="s">
        <v>1675</v>
      </c>
      <c r="F1571" s="130" t="s">
        <v>1676</v>
      </c>
      <c r="G1571" s="131" t="s">
        <v>157</v>
      </c>
      <c r="H1571" s="132">
        <v>2</v>
      </c>
      <c r="I1571" s="133"/>
      <c r="J1571" s="134">
        <f>ROUND(I1571*H1571,2)</f>
        <v>0</v>
      </c>
      <c r="K1571" s="135"/>
      <c r="L1571" s="33"/>
      <c r="M1571" s="136" t="s">
        <v>1</v>
      </c>
      <c r="N1571" s="137" t="s">
        <v>47</v>
      </c>
      <c r="P1571" s="138">
        <f>O1571*H1571</f>
        <v>0</v>
      </c>
      <c r="Q1571" s="138">
        <v>0</v>
      </c>
      <c r="R1571" s="138">
        <f>Q1571*H1571</f>
        <v>0</v>
      </c>
      <c r="S1571" s="138">
        <v>8.4999999999999995E-4</v>
      </c>
      <c r="T1571" s="139">
        <f>S1571*H1571</f>
        <v>1.6999999999999999E-3</v>
      </c>
      <c r="AR1571" s="140" t="s">
        <v>173</v>
      </c>
      <c r="AT1571" s="140" t="s">
        <v>141</v>
      </c>
      <c r="AU1571" s="140" t="s">
        <v>92</v>
      </c>
      <c r="AY1571" s="17" t="s">
        <v>140</v>
      </c>
      <c r="BE1571" s="141">
        <f>IF(N1571="základní",J1571,0)</f>
        <v>0</v>
      </c>
      <c r="BF1571" s="141">
        <f>IF(N1571="snížená",J1571,0)</f>
        <v>0</v>
      </c>
      <c r="BG1571" s="141">
        <f>IF(N1571="zákl. přenesená",J1571,0)</f>
        <v>0</v>
      </c>
      <c r="BH1571" s="141">
        <f>IF(N1571="sníž. přenesená",J1571,0)</f>
        <v>0</v>
      </c>
      <c r="BI1571" s="141">
        <f>IF(N1571="nulová",J1571,0)</f>
        <v>0</v>
      </c>
      <c r="BJ1571" s="17" t="s">
        <v>90</v>
      </c>
      <c r="BK1571" s="141">
        <f>ROUND(I1571*H1571,2)</f>
        <v>0</v>
      </c>
      <c r="BL1571" s="17" t="s">
        <v>173</v>
      </c>
      <c r="BM1571" s="140" t="s">
        <v>1677</v>
      </c>
    </row>
    <row r="1572" spans="2:65" s="12" customFormat="1">
      <c r="B1572" s="153"/>
      <c r="D1572" s="143" t="s">
        <v>146</v>
      </c>
      <c r="E1572" s="154" t="s">
        <v>1</v>
      </c>
      <c r="F1572" s="155" t="s">
        <v>1655</v>
      </c>
      <c r="H1572" s="154" t="s">
        <v>1</v>
      </c>
      <c r="I1572" s="156"/>
      <c r="L1572" s="153"/>
      <c r="M1572" s="157"/>
      <c r="T1572" s="158"/>
      <c r="AT1572" s="154" t="s">
        <v>146</v>
      </c>
      <c r="AU1572" s="154" t="s">
        <v>92</v>
      </c>
      <c r="AV1572" s="12" t="s">
        <v>90</v>
      </c>
      <c r="AW1572" s="12" t="s">
        <v>38</v>
      </c>
      <c r="AX1572" s="12" t="s">
        <v>82</v>
      </c>
      <c r="AY1572" s="154" t="s">
        <v>140</v>
      </c>
    </row>
    <row r="1573" spans="2:65" s="11" customFormat="1">
      <c r="B1573" s="142"/>
      <c r="D1573" s="143" t="s">
        <v>146</v>
      </c>
      <c r="E1573" s="144" t="s">
        <v>1</v>
      </c>
      <c r="F1573" s="145" t="s">
        <v>1656</v>
      </c>
      <c r="H1573" s="146">
        <v>1</v>
      </c>
      <c r="I1573" s="147"/>
      <c r="L1573" s="142"/>
      <c r="M1573" s="148"/>
      <c r="T1573" s="149"/>
      <c r="AT1573" s="144" t="s">
        <v>146</v>
      </c>
      <c r="AU1573" s="144" t="s">
        <v>92</v>
      </c>
      <c r="AV1573" s="11" t="s">
        <v>92</v>
      </c>
      <c r="AW1573" s="11" t="s">
        <v>38</v>
      </c>
      <c r="AX1573" s="11" t="s">
        <v>82</v>
      </c>
      <c r="AY1573" s="144" t="s">
        <v>140</v>
      </c>
    </row>
    <row r="1574" spans="2:65" s="11" customFormat="1">
      <c r="B1574" s="142"/>
      <c r="D1574" s="143" t="s">
        <v>146</v>
      </c>
      <c r="E1574" s="144" t="s">
        <v>1</v>
      </c>
      <c r="F1574" s="145" t="s">
        <v>1657</v>
      </c>
      <c r="H1574" s="146">
        <v>1</v>
      </c>
      <c r="I1574" s="147"/>
      <c r="L1574" s="142"/>
      <c r="M1574" s="148"/>
      <c r="T1574" s="149"/>
      <c r="AT1574" s="144" t="s">
        <v>146</v>
      </c>
      <c r="AU1574" s="144" t="s">
        <v>92</v>
      </c>
      <c r="AV1574" s="11" t="s">
        <v>92</v>
      </c>
      <c r="AW1574" s="11" t="s">
        <v>38</v>
      </c>
      <c r="AX1574" s="11" t="s">
        <v>82</v>
      </c>
      <c r="AY1574" s="144" t="s">
        <v>140</v>
      </c>
    </row>
    <row r="1575" spans="2:65" s="14" customFormat="1">
      <c r="B1575" s="167"/>
      <c r="D1575" s="143" t="s">
        <v>146</v>
      </c>
      <c r="E1575" s="168" t="s">
        <v>1</v>
      </c>
      <c r="F1575" s="169" t="s">
        <v>287</v>
      </c>
      <c r="H1575" s="170">
        <v>2</v>
      </c>
      <c r="I1575" s="171"/>
      <c r="L1575" s="167"/>
      <c r="M1575" s="172"/>
      <c r="T1575" s="173"/>
      <c r="AT1575" s="168" t="s">
        <v>146</v>
      </c>
      <c r="AU1575" s="168" t="s">
        <v>92</v>
      </c>
      <c r="AV1575" s="14" t="s">
        <v>145</v>
      </c>
      <c r="AW1575" s="14" t="s">
        <v>38</v>
      </c>
      <c r="AX1575" s="14" t="s">
        <v>90</v>
      </c>
      <c r="AY1575" s="168" t="s">
        <v>140</v>
      </c>
    </row>
    <row r="1576" spans="2:65" s="1" customFormat="1" ht="24.2" customHeight="1">
      <c r="B1576" s="33"/>
      <c r="C1576" s="128" t="s">
        <v>521</v>
      </c>
      <c r="D1576" s="128" t="s">
        <v>141</v>
      </c>
      <c r="E1576" s="129" t="s">
        <v>1678</v>
      </c>
      <c r="F1576" s="130" t="s">
        <v>1679</v>
      </c>
      <c r="G1576" s="131" t="s">
        <v>278</v>
      </c>
      <c r="H1576" s="159"/>
      <c r="I1576" s="133"/>
      <c r="J1576" s="134">
        <f>ROUND(I1576*H1576,2)</f>
        <v>0</v>
      </c>
      <c r="K1576" s="135"/>
      <c r="L1576" s="33"/>
      <c r="M1576" s="136" t="s">
        <v>1</v>
      </c>
      <c r="N1576" s="137" t="s">
        <v>47</v>
      </c>
      <c r="P1576" s="138">
        <f>O1576*H1576</f>
        <v>0</v>
      </c>
      <c r="Q1576" s="138">
        <v>0</v>
      </c>
      <c r="R1576" s="138">
        <f>Q1576*H1576</f>
        <v>0</v>
      </c>
      <c r="S1576" s="138">
        <v>0</v>
      </c>
      <c r="T1576" s="139">
        <f>S1576*H1576</f>
        <v>0</v>
      </c>
      <c r="AR1576" s="140" t="s">
        <v>173</v>
      </c>
      <c r="AT1576" s="140" t="s">
        <v>141</v>
      </c>
      <c r="AU1576" s="140" t="s">
        <v>92</v>
      </c>
      <c r="AY1576" s="17" t="s">
        <v>140</v>
      </c>
      <c r="BE1576" s="141">
        <f>IF(N1576="základní",J1576,0)</f>
        <v>0</v>
      </c>
      <c r="BF1576" s="141">
        <f>IF(N1576="snížená",J1576,0)</f>
        <v>0</v>
      </c>
      <c r="BG1576" s="141">
        <f>IF(N1576="zákl. přenesená",J1576,0)</f>
        <v>0</v>
      </c>
      <c r="BH1576" s="141">
        <f>IF(N1576="sníž. přenesená",J1576,0)</f>
        <v>0</v>
      </c>
      <c r="BI1576" s="141">
        <f>IF(N1576="nulová",J1576,0)</f>
        <v>0</v>
      </c>
      <c r="BJ1576" s="17" t="s">
        <v>90</v>
      </c>
      <c r="BK1576" s="141">
        <f>ROUND(I1576*H1576,2)</f>
        <v>0</v>
      </c>
      <c r="BL1576" s="17" t="s">
        <v>173</v>
      </c>
      <c r="BM1576" s="140" t="s">
        <v>1680</v>
      </c>
    </row>
    <row r="1577" spans="2:65" s="10" customFormat="1" ht="22.9" customHeight="1">
      <c r="B1577" s="118"/>
      <c r="D1577" s="119" t="s">
        <v>81</v>
      </c>
      <c r="E1577" s="183" t="s">
        <v>1681</v>
      </c>
      <c r="F1577" s="183" t="s">
        <v>1682</v>
      </c>
      <c r="I1577" s="121"/>
      <c r="J1577" s="184">
        <f>BK1577</f>
        <v>0</v>
      </c>
      <c r="L1577" s="118"/>
      <c r="M1577" s="123"/>
      <c r="P1577" s="124">
        <f>SUM(P1578:P1611)</f>
        <v>0</v>
      </c>
      <c r="R1577" s="124">
        <f>SUM(R1578:R1611)</f>
        <v>4.7000000000000002E-3</v>
      </c>
      <c r="T1577" s="125">
        <f>SUM(T1578:T1611)</f>
        <v>0</v>
      </c>
      <c r="AR1577" s="119" t="s">
        <v>92</v>
      </c>
      <c r="AT1577" s="126" t="s">
        <v>81</v>
      </c>
      <c r="AU1577" s="126" t="s">
        <v>90</v>
      </c>
      <c r="AY1577" s="119" t="s">
        <v>140</v>
      </c>
      <c r="BK1577" s="127">
        <f>SUM(BK1578:BK1611)</f>
        <v>0</v>
      </c>
    </row>
    <row r="1578" spans="2:65" s="1" customFormat="1" ht="24.2" customHeight="1">
      <c r="B1578" s="33"/>
      <c r="C1578" s="128" t="s">
        <v>1683</v>
      </c>
      <c r="D1578" s="128" t="s">
        <v>141</v>
      </c>
      <c r="E1578" s="129" t="s">
        <v>1684</v>
      </c>
      <c r="F1578" s="130" t="s">
        <v>1685</v>
      </c>
      <c r="G1578" s="131" t="s">
        <v>157</v>
      </c>
      <c r="H1578" s="132">
        <v>6</v>
      </c>
      <c r="I1578" s="133"/>
      <c r="J1578" s="134">
        <f>ROUND(I1578*H1578,2)</f>
        <v>0</v>
      </c>
      <c r="K1578" s="135"/>
      <c r="L1578" s="33"/>
      <c r="M1578" s="136" t="s">
        <v>1</v>
      </c>
      <c r="N1578" s="137" t="s">
        <v>47</v>
      </c>
      <c r="P1578" s="138">
        <f>O1578*H1578</f>
        <v>0</v>
      </c>
      <c r="Q1578" s="138">
        <v>0</v>
      </c>
      <c r="R1578" s="138">
        <f>Q1578*H1578</f>
        <v>0</v>
      </c>
      <c r="S1578" s="138">
        <v>0</v>
      </c>
      <c r="T1578" s="139">
        <f>S1578*H1578</f>
        <v>0</v>
      </c>
      <c r="AR1578" s="140" t="s">
        <v>173</v>
      </c>
      <c r="AT1578" s="140" t="s">
        <v>141</v>
      </c>
      <c r="AU1578" s="140" t="s">
        <v>92</v>
      </c>
      <c r="AY1578" s="17" t="s">
        <v>140</v>
      </c>
      <c r="BE1578" s="141">
        <f>IF(N1578="základní",J1578,0)</f>
        <v>0</v>
      </c>
      <c r="BF1578" s="141">
        <f>IF(N1578="snížená",J1578,0)</f>
        <v>0</v>
      </c>
      <c r="BG1578" s="141">
        <f>IF(N1578="zákl. přenesená",J1578,0)</f>
        <v>0</v>
      </c>
      <c r="BH1578" s="141">
        <f>IF(N1578="sníž. přenesená",J1578,0)</f>
        <v>0</v>
      </c>
      <c r="BI1578" s="141">
        <f>IF(N1578="nulová",J1578,0)</f>
        <v>0</v>
      </c>
      <c r="BJ1578" s="17" t="s">
        <v>90</v>
      </c>
      <c r="BK1578" s="141">
        <f>ROUND(I1578*H1578,2)</f>
        <v>0</v>
      </c>
      <c r="BL1578" s="17" t="s">
        <v>173</v>
      </c>
      <c r="BM1578" s="140" t="s">
        <v>1686</v>
      </c>
    </row>
    <row r="1579" spans="2:65" s="12" customFormat="1">
      <c r="B1579" s="153"/>
      <c r="D1579" s="143" t="s">
        <v>146</v>
      </c>
      <c r="E1579" s="154" t="s">
        <v>1</v>
      </c>
      <c r="F1579" s="155" t="s">
        <v>1687</v>
      </c>
      <c r="H1579" s="154" t="s">
        <v>1</v>
      </c>
      <c r="I1579" s="156"/>
      <c r="L1579" s="153"/>
      <c r="M1579" s="157"/>
      <c r="T1579" s="158"/>
      <c r="AT1579" s="154" t="s">
        <v>146</v>
      </c>
      <c r="AU1579" s="154" t="s">
        <v>92</v>
      </c>
      <c r="AV1579" s="12" t="s">
        <v>90</v>
      </c>
      <c r="AW1579" s="12" t="s">
        <v>38</v>
      </c>
      <c r="AX1579" s="12" t="s">
        <v>82</v>
      </c>
      <c r="AY1579" s="154" t="s">
        <v>140</v>
      </c>
    </row>
    <row r="1580" spans="2:65" s="11" customFormat="1">
      <c r="B1580" s="142"/>
      <c r="D1580" s="143" t="s">
        <v>146</v>
      </c>
      <c r="E1580" s="144" t="s">
        <v>1</v>
      </c>
      <c r="F1580" s="145" t="s">
        <v>1688</v>
      </c>
      <c r="H1580" s="146">
        <v>6</v>
      </c>
      <c r="I1580" s="147"/>
      <c r="L1580" s="142"/>
      <c r="M1580" s="148"/>
      <c r="T1580" s="149"/>
      <c r="AT1580" s="144" t="s">
        <v>146</v>
      </c>
      <c r="AU1580" s="144" t="s">
        <v>92</v>
      </c>
      <c r="AV1580" s="11" t="s">
        <v>92</v>
      </c>
      <c r="AW1580" s="11" t="s">
        <v>38</v>
      </c>
      <c r="AX1580" s="11" t="s">
        <v>90</v>
      </c>
      <c r="AY1580" s="144" t="s">
        <v>140</v>
      </c>
    </row>
    <row r="1581" spans="2:65" s="1" customFormat="1" ht="24.2" customHeight="1">
      <c r="B1581" s="33"/>
      <c r="C1581" s="185" t="s">
        <v>525</v>
      </c>
      <c r="D1581" s="185" t="s">
        <v>653</v>
      </c>
      <c r="E1581" s="186" t="s">
        <v>1689</v>
      </c>
      <c r="F1581" s="187" t="s">
        <v>1690</v>
      </c>
      <c r="G1581" s="188" t="s">
        <v>157</v>
      </c>
      <c r="H1581" s="189">
        <v>6</v>
      </c>
      <c r="I1581" s="190"/>
      <c r="J1581" s="191">
        <f>ROUND(I1581*H1581,2)</f>
        <v>0</v>
      </c>
      <c r="K1581" s="192"/>
      <c r="L1581" s="193"/>
      <c r="M1581" s="194" t="s">
        <v>1</v>
      </c>
      <c r="N1581" s="195" t="s">
        <v>47</v>
      </c>
      <c r="P1581" s="138">
        <f>O1581*H1581</f>
        <v>0</v>
      </c>
      <c r="Q1581" s="138">
        <v>6.0999999999999997E-4</v>
      </c>
      <c r="R1581" s="138">
        <f>Q1581*H1581</f>
        <v>3.6600000000000001E-3</v>
      </c>
      <c r="S1581" s="138">
        <v>0</v>
      </c>
      <c r="T1581" s="139">
        <f>S1581*H1581</f>
        <v>0</v>
      </c>
      <c r="AR1581" s="140" t="s">
        <v>204</v>
      </c>
      <c r="AT1581" s="140" t="s">
        <v>653</v>
      </c>
      <c r="AU1581" s="140" t="s">
        <v>92</v>
      </c>
      <c r="AY1581" s="17" t="s">
        <v>140</v>
      </c>
      <c r="BE1581" s="141">
        <f>IF(N1581="základní",J1581,0)</f>
        <v>0</v>
      </c>
      <c r="BF1581" s="141">
        <f>IF(N1581="snížená",J1581,0)</f>
        <v>0</v>
      </c>
      <c r="BG1581" s="141">
        <f>IF(N1581="zákl. přenesená",J1581,0)</f>
        <v>0</v>
      </c>
      <c r="BH1581" s="141">
        <f>IF(N1581="sníž. přenesená",J1581,0)</f>
        <v>0</v>
      </c>
      <c r="BI1581" s="141">
        <f>IF(N1581="nulová",J1581,0)</f>
        <v>0</v>
      </c>
      <c r="BJ1581" s="17" t="s">
        <v>90</v>
      </c>
      <c r="BK1581" s="141">
        <f>ROUND(I1581*H1581,2)</f>
        <v>0</v>
      </c>
      <c r="BL1581" s="17" t="s">
        <v>173</v>
      </c>
      <c r="BM1581" s="140" t="s">
        <v>1691</v>
      </c>
    </row>
    <row r="1582" spans="2:65" s="12" customFormat="1">
      <c r="B1582" s="153"/>
      <c r="D1582" s="143" t="s">
        <v>146</v>
      </c>
      <c r="E1582" s="154" t="s">
        <v>1</v>
      </c>
      <c r="F1582" s="155" t="s">
        <v>1687</v>
      </c>
      <c r="H1582" s="154" t="s">
        <v>1</v>
      </c>
      <c r="I1582" s="156"/>
      <c r="L1582" s="153"/>
      <c r="M1582" s="157"/>
      <c r="T1582" s="158"/>
      <c r="AT1582" s="154" t="s">
        <v>146</v>
      </c>
      <c r="AU1582" s="154" t="s">
        <v>92</v>
      </c>
      <c r="AV1582" s="12" t="s">
        <v>90</v>
      </c>
      <c r="AW1582" s="12" t="s">
        <v>38</v>
      </c>
      <c r="AX1582" s="12" t="s">
        <v>82</v>
      </c>
      <c r="AY1582" s="154" t="s">
        <v>140</v>
      </c>
    </row>
    <row r="1583" spans="2:65" s="11" customFormat="1">
      <c r="B1583" s="142"/>
      <c r="D1583" s="143" t="s">
        <v>146</v>
      </c>
      <c r="E1583" s="144" t="s">
        <v>1</v>
      </c>
      <c r="F1583" s="145" t="s">
        <v>1688</v>
      </c>
      <c r="H1583" s="146">
        <v>6</v>
      </c>
      <c r="I1583" s="147"/>
      <c r="L1583" s="142"/>
      <c r="M1583" s="148"/>
      <c r="T1583" s="149"/>
      <c r="AT1583" s="144" t="s">
        <v>146</v>
      </c>
      <c r="AU1583" s="144" t="s">
        <v>92</v>
      </c>
      <c r="AV1583" s="11" t="s">
        <v>92</v>
      </c>
      <c r="AW1583" s="11" t="s">
        <v>38</v>
      </c>
      <c r="AX1583" s="11" t="s">
        <v>90</v>
      </c>
      <c r="AY1583" s="144" t="s">
        <v>140</v>
      </c>
    </row>
    <row r="1584" spans="2:65" s="1" customFormat="1" ht="16.5" customHeight="1">
      <c r="B1584" s="33"/>
      <c r="C1584" s="128" t="s">
        <v>1692</v>
      </c>
      <c r="D1584" s="128" t="s">
        <v>141</v>
      </c>
      <c r="E1584" s="129" t="s">
        <v>1693</v>
      </c>
      <c r="F1584" s="130" t="s">
        <v>1694</v>
      </c>
      <c r="G1584" s="131" t="s">
        <v>157</v>
      </c>
      <c r="H1584" s="132">
        <v>6</v>
      </c>
      <c r="I1584" s="133"/>
      <c r="J1584" s="134">
        <f>ROUND(I1584*H1584,2)</f>
        <v>0</v>
      </c>
      <c r="K1584" s="135"/>
      <c r="L1584" s="33"/>
      <c r="M1584" s="136" t="s">
        <v>1</v>
      </c>
      <c r="N1584" s="137" t="s">
        <v>47</v>
      </c>
      <c r="P1584" s="138">
        <f>O1584*H1584</f>
        <v>0</v>
      </c>
      <c r="Q1584" s="138">
        <v>0</v>
      </c>
      <c r="R1584" s="138">
        <f>Q1584*H1584</f>
        <v>0</v>
      </c>
      <c r="S1584" s="138">
        <v>0</v>
      </c>
      <c r="T1584" s="139">
        <f>S1584*H1584</f>
        <v>0</v>
      </c>
      <c r="AR1584" s="140" t="s">
        <v>173</v>
      </c>
      <c r="AT1584" s="140" t="s">
        <v>141</v>
      </c>
      <c r="AU1584" s="140" t="s">
        <v>92</v>
      </c>
      <c r="AY1584" s="17" t="s">
        <v>140</v>
      </c>
      <c r="BE1584" s="141">
        <f>IF(N1584="základní",J1584,0)</f>
        <v>0</v>
      </c>
      <c r="BF1584" s="141">
        <f>IF(N1584="snížená",J1584,0)</f>
        <v>0</v>
      </c>
      <c r="BG1584" s="141">
        <f>IF(N1584="zákl. přenesená",J1584,0)</f>
        <v>0</v>
      </c>
      <c r="BH1584" s="141">
        <f>IF(N1584="sníž. přenesená",J1584,0)</f>
        <v>0</v>
      </c>
      <c r="BI1584" s="141">
        <f>IF(N1584="nulová",J1584,0)</f>
        <v>0</v>
      </c>
      <c r="BJ1584" s="17" t="s">
        <v>90</v>
      </c>
      <c r="BK1584" s="141">
        <f>ROUND(I1584*H1584,2)</f>
        <v>0</v>
      </c>
      <c r="BL1584" s="17" t="s">
        <v>173</v>
      </c>
      <c r="BM1584" s="140" t="s">
        <v>1695</v>
      </c>
    </row>
    <row r="1585" spans="2:65" s="12" customFormat="1">
      <c r="B1585" s="153"/>
      <c r="D1585" s="143" t="s">
        <v>146</v>
      </c>
      <c r="E1585" s="154" t="s">
        <v>1</v>
      </c>
      <c r="F1585" s="155" t="s">
        <v>1696</v>
      </c>
      <c r="H1585" s="154" t="s">
        <v>1</v>
      </c>
      <c r="I1585" s="156"/>
      <c r="L1585" s="153"/>
      <c r="M1585" s="157"/>
      <c r="T1585" s="158"/>
      <c r="AT1585" s="154" t="s">
        <v>146</v>
      </c>
      <c r="AU1585" s="154" t="s">
        <v>92</v>
      </c>
      <c r="AV1585" s="12" t="s">
        <v>90</v>
      </c>
      <c r="AW1585" s="12" t="s">
        <v>38</v>
      </c>
      <c r="AX1585" s="12" t="s">
        <v>82</v>
      </c>
      <c r="AY1585" s="154" t="s">
        <v>140</v>
      </c>
    </row>
    <row r="1586" spans="2:65" s="11" customFormat="1">
      <c r="B1586" s="142"/>
      <c r="D1586" s="143" t="s">
        <v>146</v>
      </c>
      <c r="E1586" s="144" t="s">
        <v>1</v>
      </c>
      <c r="F1586" s="145" t="s">
        <v>1697</v>
      </c>
      <c r="H1586" s="146">
        <v>6</v>
      </c>
      <c r="I1586" s="147"/>
      <c r="L1586" s="142"/>
      <c r="M1586" s="148"/>
      <c r="T1586" s="149"/>
      <c r="AT1586" s="144" t="s">
        <v>146</v>
      </c>
      <c r="AU1586" s="144" t="s">
        <v>92</v>
      </c>
      <c r="AV1586" s="11" t="s">
        <v>92</v>
      </c>
      <c r="AW1586" s="11" t="s">
        <v>38</v>
      </c>
      <c r="AX1586" s="11" t="s">
        <v>90</v>
      </c>
      <c r="AY1586" s="144" t="s">
        <v>140</v>
      </c>
    </row>
    <row r="1587" spans="2:65" s="1" customFormat="1" ht="33" customHeight="1">
      <c r="B1587" s="33"/>
      <c r="C1587" s="128" t="s">
        <v>529</v>
      </c>
      <c r="D1587" s="128" t="s">
        <v>141</v>
      </c>
      <c r="E1587" s="129" t="s">
        <v>1698</v>
      </c>
      <c r="F1587" s="130" t="s">
        <v>1699</v>
      </c>
      <c r="G1587" s="131" t="s">
        <v>157</v>
      </c>
      <c r="H1587" s="132">
        <v>2</v>
      </c>
      <c r="I1587" s="133"/>
      <c r="J1587" s="134">
        <f>ROUND(I1587*H1587,2)</f>
        <v>0</v>
      </c>
      <c r="K1587" s="135"/>
      <c r="L1587" s="33"/>
      <c r="M1587" s="136" t="s">
        <v>1</v>
      </c>
      <c r="N1587" s="137" t="s">
        <v>47</v>
      </c>
      <c r="P1587" s="138">
        <f>O1587*H1587</f>
        <v>0</v>
      </c>
      <c r="Q1587" s="138">
        <v>0</v>
      </c>
      <c r="R1587" s="138">
        <f>Q1587*H1587</f>
        <v>0</v>
      </c>
      <c r="S1587" s="138">
        <v>0</v>
      </c>
      <c r="T1587" s="139">
        <f>S1587*H1587</f>
        <v>0</v>
      </c>
      <c r="AR1587" s="140" t="s">
        <v>173</v>
      </c>
      <c r="AT1587" s="140" t="s">
        <v>141</v>
      </c>
      <c r="AU1587" s="140" t="s">
        <v>92</v>
      </c>
      <c r="AY1587" s="17" t="s">
        <v>140</v>
      </c>
      <c r="BE1587" s="141">
        <f>IF(N1587="základní",J1587,0)</f>
        <v>0</v>
      </c>
      <c r="BF1587" s="141">
        <f>IF(N1587="snížená",J1587,0)</f>
        <v>0</v>
      </c>
      <c r="BG1587" s="141">
        <f>IF(N1587="zákl. přenesená",J1587,0)</f>
        <v>0</v>
      </c>
      <c r="BH1587" s="141">
        <f>IF(N1587="sníž. přenesená",J1587,0)</f>
        <v>0</v>
      </c>
      <c r="BI1587" s="141">
        <f>IF(N1587="nulová",J1587,0)</f>
        <v>0</v>
      </c>
      <c r="BJ1587" s="17" t="s">
        <v>90</v>
      </c>
      <c r="BK1587" s="141">
        <f>ROUND(I1587*H1587,2)</f>
        <v>0</v>
      </c>
      <c r="BL1587" s="17" t="s">
        <v>173</v>
      </c>
      <c r="BM1587" s="140" t="s">
        <v>1700</v>
      </c>
    </row>
    <row r="1588" spans="2:65" s="12" customFormat="1">
      <c r="B1588" s="153"/>
      <c r="D1588" s="143" t="s">
        <v>146</v>
      </c>
      <c r="E1588" s="154" t="s">
        <v>1</v>
      </c>
      <c r="F1588" s="155" t="s">
        <v>1701</v>
      </c>
      <c r="H1588" s="154" t="s">
        <v>1</v>
      </c>
      <c r="I1588" s="156"/>
      <c r="L1588" s="153"/>
      <c r="M1588" s="157"/>
      <c r="T1588" s="158"/>
      <c r="AT1588" s="154" t="s">
        <v>146</v>
      </c>
      <c r="AU1588" s="154" t="s">
        <v>92</v>
      </c>
      <c r="AV1588" s="12" t="s">
        <v>90</v>
      </c>
      <c r="AW1588" s="12" t="s">
        <v>38</v>
      </c>
      <c r="AX1588" s="12" t="s">
        <v>82</v>
      </c>
      <c r="AY1588" s="154" t="s">
        <v>140</v>
      </c>
    </row>
    <row r="1589" spans="2:65" s="11" customFormat="1">
      <c r="B1589" s="142"/>
      <c r="D1589" s="143" t="s">
        <v>146</v>
      </c>
      <c r="E1589" s="144" t="s">
        <v>1</v>
      </c>
      <c r="F1589" s="145" t="s">
        <v>1702</v>
      </c>
      <c r="H1589" s="146">
        <v>2</v>
      </c>
      <c r="I1589" s="147"/>
      <c r="L1589" s="142"/>
      <c r="M1589" s="148"/>
      <c r="T1589" s="149"/>
      <c r="AT1589" s="144" t="s">
        <v>146</v>
      </c>
      <c r="AU1589" s="144" t="s">
        <v>92</v>
      </c>
      <c r="AV1589" s="11" t="s">
        <v>92</v>
      </c>
      <c r="AW1589" s="11" t="s">
        <v>38</v>
      </c>
      <c r="AX1589" s="11" t="s">
        <v>90</v>
      </c>
      <c r="AY1589" s="144" t="s">
        <v>140</v>
      </c>
    </row>
    <row r="1590" spans="2:65" s="1" customFormat="1" ht="24.2" customHeight="1">
      <c r="B1590" s="33"/>
      <c r="C1590" s="185" t="s">
        <v>1703</v>
      </c>
      <c r="D1590" s="185" t="s">
        <v>653</v>
      </c>
      <c r="E1590" s="186" t="s">
        <v>1704</v>
      </c>
      <c r="F1590" s="187" t="s">
        <v>1705</v>
      </c>
      <c r="G1590" s="188" t="s">
        <v>157</v>
      </c>
      <c r="H1590" s="189">
        <v>2</v>
      </c>
      <c r="I1590" s="190"/>
      <c r="J1590" s="191">
        <f>ROUND(I1590*H1590,2)</f>
        <v>0</v>
      </c>
      <c r="K1590" s="192"/>
      <c r="L1590" s="193"/>
      <c r="M1590" s="194" t="s">
        <v>1</v>
      </c>
      <c r="N1590" s="195" t="s">
        <v>47</v>
      </c>
      <c r="P1590" s="138">
        <f>O1590*H1590</f>
        <v>0</v>
      </c>
      <c r="Q1590" s="138">
        <v>5.1999999999999995E-4</v>
      </c>
      <c r="R1590" s="138">
        <f>Q1590*H1590</f>
        <v>1.0399999999999999E-3</v>
      </c>
      <c r="S1590" s="138">
        <v>0</v>
      </c>
      <c r="T1590" s="139">
        <f>S1590*H1590</f>
        <v>0</v>
      </c>
      <c r="AR1590" s="140" t="s">
        <v>204</v>
      </c>
      <c r="AT1590" s="140" t="s">
        <v>653</v>
      </c>
      <c r="AU1590" s="140" t="s">
        <v>92</v>
      </c>
      <c r="AY1590" s="17" t="s">
        <v>140</v>
      </c>
      <c r="BE1590" s="141">
        <f>IF(N1590="základní",J1590,0)</f>
        <v>0</v>
      </c>
      <c r="BF1590" s="141">
        <f>IF(N1590="snížená",J1590,0)</f>
        <v>0</v>
      </c>
      <c r="BG1590" s="141">
        <f>IF(N1590="zákl. přenesená",J1590,0)</f>
        <v>0</v>
      </c>
      <c r="BH1590" s="141">
        <f>IF(N1590="sníž. přenesená",J1590,0)</f>
        <v>0</v>
      </c>
      <c r="BI1590" s="141">
        <f>IF(N1590="nulová",J1590,0)</f>
        <v>0</v>
      </c>
      <c r="BJ1590" s="17" t="s">
        <v>90</v>
      </c>
      <c r="BK1590" s="141">
        <f>ROUND(I1590*H1590,2)</f>
        <v>0</v>
      </c>
      <c r="BL1590" s="17" t="s">
        <v>173</v>
      </c>
      <c r="BM1590" s="140" t="s">
        <v>1706</v>
      </c>
    </row>
    <row r="1591" spans="2:65" s="12" customFormat="1">
      <c r="B1591" s="153"/>
      <c r="D1591" s="143" t="s">
        <v>146</v>
      </c>
      <c r="E1591" s="154" t="s">
        <v>1</v>
      </c>
      <c r="F1591" s="155" t="s">
        <v>1701</v>
      </c>
      <c r="H1591" s="154" t="s">
        <v>1</v>
      </c>
      <c r="I1591" s="156"/>
      <c r="L1591" s="153"/>
      <c r="M1591" s="157"/>
      <c r="T1591" s="158"/>
      <c r="AT1591" s="154" t="s">
        <v>146</v>
      </c>
      <c r="AU1591" s="154" t="s">
        <v>92</v>
      </c>
      <c r="AV1591" s="12" t="s">
        <v>90</v>
      </c>
      <c r="AW1591" s="12" t="s">
        <v>38</v>
      </c>
      <c r="AX1591" s="12" t="s">
        <v>82</v>
      </c>
      <c r="AY1591" s="154" t="s">
        <v>140</v>
      </c>
    </row>
    <row r="1592" spans="2:65" s="11" customFormat="1">
      <c r="B1592" s="142"/>
      <c r="D1592" s="143" t="s">
        <v>146</v>
      </c>
      <c r="E1592" s="144" t="s">
        <v>1</v>
      </c>
      <c r="F1592" s="145" t="s">
        <v>1702</v>
      </c>
      <c r="H1592" s="146">
        <v>2</v>
      </c>
      <c r="I1592" s="147"/>
      <c r="L1592" s="142"/>
      <c r="M1592" s="148"/>
      <c r="T1592" s="149"/>
      <c r="AT1592" s="144" t="s">
        <v>146</v>
      </c>
      <c r="AU1592" s="144" t="s">
        <v>92</v>
      </c>
      <c r="AV1592" s="11" t="s">
        <v>92</v>
      </c>
      <c r="AW1592" s="11" t="s">
        <v>38</v>
      </c>
      <c r="AX1592" s="11" t="s">
        <v>90</v>
      </c>
      <c r="AY1592" s="144" t="s">
        <v>140</v>
      </c>
    </row>
    <row r="1593" spans="2:65" s="1" customFormat="1" ht="37.9" customHeight="1">
      <c r="B1593" s="33"/>
      <c r="C1593" s="128" t="s">
        <v>533</v>
      </c>
      <c r="D1593" s="128" t="s">
        <v>141</v>
      </c>
      <c r="E1593" s="129" t="s">
        <v>1707</v>
      </c>
      <c r="F1593" s="130" t="s">
        <v>1708</v>
      </c>
      <c r="G1593" s="131" t="s">
        <v>157</v>
      </c>
      <c r="H1593" s="132">
        <v>2</v>
      </c>
      <c r="I1593" s="133"/>
      <c r="J1593" s="134">
        <f>ROUND(I1593*H1593,2)</f>
        <v>0</v>
      </c>
      <c r="K1593" s="135"/>
      <c r="L1593" s="33"/>
      <c r="M1593" s="136" t="s">
        <v>1</v>
      </c>
      <c r="N1593" s="137" t="s">
        <v>47</v>
      </c>
      <c r="P1593" s="138">
        <f>O1593*H1593</f>
        <v>0</v>
      </c>
      <c r="Q1593" s="138">
        <v>0</v>
      </c>
      <c r="R1593" s="138">
        <f>Q1593*H1593</f>
        <v>0</v>
      </c>
      <c r="S1593" s="138">
        <v>0</v>
      </c>
      <c r="T1593" s="139">
        <f>S1593*H1593</f>
        <v>0</v>
      </c>
      <c r="AR1593" s="140" t="s">
        <v>173</v>
      </c>
      <c r="AT1593" s="140" t="s">
        <v>141</v>
      </c>
      <c r="AU1593" s="140" t="s">
        <v>92</v>
      </c>
      <c r="AY1593" s="17" t="s">
        <v>140</v>
      </c>
      <c r="BE1593" s="141">
        <f>IF(N1593="základní",J1593,0)</f>
        <v>0</v>
      </c>
      <c r="BF1593" s="141">
        <f>IF(N1593="snížená",J1593,0)</f>
        <v>0</v>
      </c>
      <c r="BG1593" s="141">
        <f>IF(N1593="zákl. přenesená",J1593,0)</f>
        <v>0</v>
      </c>
      <c r="BH1593" s="141">
        <f>IF(N1593="sníž. přenesená",J1593,0)</f>
        <v>0</v>
      </c>
      <c r="BI1593" s="141">
        <f>IF(N1593="nulová",J1593,0)</f>
        <v>0</v>
      </c>
      <c r="BJ1593" s="17" t="s">
        <v>90</v>
      </c>
      <c r="BK1593" s="141">
        <f>ROUND(I1593*H1593,2)</f>
        <v>0</v>
      </c>
      <c r="BL1593" s="17" t="s">
        <v>173</v>
      </c>
      <c r="BM1593" s="140" t="s">
        <v>1709</v>
      </c>
    </row>
    <row r="1594" spans="2:65" s="12" customFormat="1">
      <c r="B1594" s="153"/>
      <c r="D1594" s="143" t="s">
        <v>146</v>
      </c>
      <c r="E1594" s="154" t="s">
        <v>1</v>
      </c>
      <c r="F1594" s="155" t="s">
        <v>1710</v>
      </c>
      <c r="H1594" s="154" t="s">
        <v>1</v>
      </c>
      <c r="I1594" s="156"/>
      <c r="L1594" s="153"/>
      <c r="M1594" s="157"/>
      <c r="T1594" s="158"/>
      <c r="AT1594" s="154" t="s">
        <v>146</v>
      </c>
      <c r="AU1594" s="154" t="s">
        <v>92</v>
      </c>
      <c r="AV1594" s="12" t="s">
        <v>90</v>
      </c>
      <c r="AW1594" s="12" t="s">
        <v>38</v>
      </c>
      <c r="AX1594" s="12" t="s">
        <v>82</v>
      </c>
      <c r="AY1594" s="154" t="s">
        <v>140</v>
      </c>
    </row>
    <row r="1595" spans="2:65" s="11" customFormat="1">
      <c r="B1595" s="142"/>
      <c r="D1595" s="143" t="s">
        <v>146</v>
      </c>
      <c r="E1595" s="144" t="s">
        <v>1</v>
      </c>
      <c r="F1595" s="145" t="s">
        <v>1711</v>
      </c>
      <c r="H1595" s="146">
        <v>2</v>
      </c>
      <c r="I1595" s="147"/>
      <c r="L1595" s="142"/>
      <c r="M1595" s="148"/>
      <c r="T1595" s="149"/>
      <c r="AT1595" s="144" t="s">
        <v>146</v>
      </c>
      <c r="AU1595" s="144" t="s">
        <v>92</v>
      </c>
      <c r="AV1595" s="11" t="s">
        <v>92</v>
      </c>
      <c r="AW1595" s="11" t="s">
        <v>38</v>
      </c>
      <c r="AX1595" s="11" t="s">
        <v>90</v>
      </c>
      <c r="AY1595" s="144" t="s">
        <v>140</v>
      </c>
    </row>
    <row r="1596" spans="2:65" s="1" customFormat="1" ht="33" customHeight="1">
      <c r="B1596" s="33"/>
      <c r="C1596" s="128" t="s">
        <v>1712</v>
      </c>
      <c r="D1596" s="128" t="s">
        <v>141</v>
      </c>
      <c r="E1596" s="129" t="s">
        <v>1713</v>
      </c>
      <c r="F1596" s="130" t="s">
        <v>1714</v>
      </c>
      <c r="G1596" s="131" t="s">
        <v>150</v>
      </c>
      <c r="H1596" s="132">
        <v>22.5</v>
      </c>
      <c r="I1596" s="133"/>
      <c r="J1596" s="134">
        <f>ROUND(I1596*H1596,2)</f>
        <v>0</v>
      </c>
      <c r="K1596" s="135"/>
      <c r="L1596" s="33"/>
      <c r="M1596" s="136" t="s">
        <v>1</v>
      </c>
      <c r="N1596" s="137" t="s">
        <v>47</v>
      </c>
      <c r="P1596" s="138">
        <f>O1596*H1596</f>
        <v>0</v>
      </c>
      <c r="Q1596" s="138">
        <v>0</v>
      </c>
      <c r="R1596" s="138">
        <f>Q1596*H1596</f>
        <v>0</v>
      </c>
      <c r="S1596" s="138">
        <v>0</v>
      </c>
      <c r="T1596" s="139">
        <f>S1596*H1596</f>
        <v>0</v>
      </c>
      <c r="AR1596" s="140" t="s">
        <v>173</v>
      </c>
      <c r="AT1596" s="140" t="s">
        <v>141</v>
      </c>
      <c r="AU1596" s="140" t="s">
        <v>92</v>
      </c>
      <c r="AY1596" s="17" t="s">
        <v>140</v>
      </c>
      <c r="BE1596" s="141">
        <f>IF(N1596="základní",J1596,0)</f>
        <v>0</v>
      </c>
      <c r="BF1596" s="141">
        <f>IF(N1596="snížená",J1596,0)</f>
        <v>0</v>
      </c>
      <c r="BG1596" s="141">
        <f>IF(N1596="zákl. přenesená",J1596,0)</f>
        <v>0</v>
      </c>
      <c r="BH1596" s="141">
        <f>IF(N1596="sníž. přenesená",J1596,0)</f>
        <v>0</v>
      </c>
      <c r="BI1596" s="141">
        <f>IF(N1596="nulová",J1596,0)</f>
        <v>0</v>
      </c>
      <c r="BJ1596" s="17" t="s">
        <v>90</v>
      </c>
      <c r="BK1596" s="141">
        <f>ROUND(I1596*H1596,2)</f>
        <v>0</v>
      </c>
      <c r="BL1596" s="17" t="s">
        <v>173</v>
      </c>
      <c r="BM1596" s="140" t="s">
        <v>1715</v>
      </c>
    </row>
    <row r="1597" spans="2:65" s="12" customFormat="1">
      <c r="B1597" s="153"/>
      <c r="D1597" s="143" t="s">
        <v>146</v>
      </c>
      <c r="E1597" s="154" t="s">
        <v>1</v>
      </c>
      <c r="F1597" s="155" t="s">
        <v>1716</v>
      </c>
      <c r="H1597" s="154" t="s">
        <v>1</v>
      </c>
      <c r="I1597" s="156"/>
      <c r="L1597" s="153"/>
      <c r="M1597" s="157"/>
      <c r="T1597" s="158"/>
      <c r="AT1597" s="154" t="s">
        <v>146</v>
      </c>
      <c r="AU1597" s="154" t="s">
        <v>92</v>
      </c>
      <c r="AV1597" s="12" t="s">
        <v>90</v>
      </c>
      <c r="AW1597" s="12" t="s">
        <v>38</v>
      </c>
      <c r="AX1597" s="12" t="s">
        <v>82</v>
      </c>
      <c r="AY1597" s="154" t="s">
        <v>140</v>
      </c>
    </row>
    <row r="1598" spans="2:65" s="11" customFormat="1">
      <c r="B1598" s="142"/>
      <c r="D1598" s="143" t="s">
        <v>146</v>
      </c>
      <c r="E1598" s="144" t="s">
        <v>1</v>
      </c>
      <c r="F1598" s="145" t="s">
        <v>1717</v>
      </c>
      <c r="H1598" s="146">
        <v>22.5</v>
      </c>
      <c r="I1598" s="147"/>
      <c r="L1598" s="142"/>
      <c r="M1598" s="148"/>
      <c r="T1598" s="149"/>
      <c r="AT1598" s="144" t="s">
        <v>146</v>
      </c>
      <c r="AU1598" s="144" t="s">
        <v>92</v>
      </c>
      <c r="AV1598" s="11" t="s">
        <v>92</v>
      </c>
      <c r="AW1598" s="11" t="s">
        <v>38</v>
      </c>
      <c r="AX1598" s="11" t="s">
        <v>90</v>
      </c>
      <c r="AY1598" s="144" t="s">
        <v>140</v>
      </c>
    </row>
    <row r="1599" spans="2:65" s="1" customFormat="1" ht="37.9" customHeight="1">
      <c r="B1599" s="33"/>
      <c r="C1599" s="128" t="s">
        <v>536</v>
      </c>
      <c r="D1599" s="128" t="s">
        <v>141</v>
      </c>
      <c r="E1599" s="129" t="s">
        <v>1718</v>
      </c>
      <c r="F1599" s="130" t="s">
        <v>1719</v>
      </c>
      <c r="G1599" s="131" t="s">
        <v>150</v>
      </c>
      <c r="H1599" s="132">
        <v>54</v>
      </c>
      <c r="I1599" s="133"/>
      <c r="J1599" s="134">
        <f>ROUND(I1599*H1599,2)</f>
        <v>0</v>
      </c>
      <c r="K1599" s="135"/>
      <c r="L1599" s="33"/>
      <c r="M1599" s="136" t="s">
        <v>1</v>
      </c>
      <c r="N1599" s="137" t="s">
        <v>47</v>
      </c>
      <c r="P1599" s="138">
        <f>O1599*H1599</f>
        <v>0</v>
      </c>
      <c r="Q1599" s="138">
        <v>0</v>
      </c>
      <c r="R1599" s="138">
        <f>Q1599*H1599</f>
        <v>0</v>
      </c>
      <c r="S1599" s="138">
        <v>0</v>
      </c>
      <c r="T1599" s="139">
        <f>S1599*H1599</f>
        <v>0</v>
      </c>
      <c r="AR1599" s="140" t="s">
        <v>173</v>
      </c>
      <c r="AT1599" s="140" t="s">
        <v>141</v>
      </c>
      <c r="AU1599" s="140" t="s">
        <v>92</v>
      </c>
      <c r="AY1599" s="17" t="s">
        <v>140</v>
      </c>
      <c r="BE1599" s="141">
        <f>IF(N1599="základní",J1599,0)</f>
        <v>0</v>
      </c>
      <c r="BF1599" s="141">
        <f>IF(N1599="snížená",J1599,0)</f>
        <v>0</v>
      </c>
      <c r="BG1599" s="141">
        <f>IF(N1599="zákl. přenesená",J1599,0)</f>
        <v>0</v>
      </c>
      <c r="BH1599" s="141">
        <f>IF(N1599="sníž. přenesená",J1599,0)</f>
        <v>0</v>
      </c>
      <c r="BI1599" s="141">
        <f>IF(N1599="nulová",J1599,0)</f>
        <v>0</v>
      </c>
      <c r="BJ1599" s="17" t="s">
        <v>90</v>
      </c>
      <c r="BK1599" s="141">
        <f>ROUND(I1599*H1599,2)</f>
        <v>0</v>
      </c>
      <c r="BL1599" s="17" t="s">
        <v>173</v>
      </c>
      <c r="BM1599" s="140" t="s">
        <v>1720</v>
      </c>
    </row>
    <row r="1600" spans="2:65" s="12" customFormat="1">
      <c r="B1600" s="153"/>
      <c r="D1600" s="143" t="s">
        <v>146</v>
      </c>
      <c r="E1600" s="154" t="s">
        <v>1</v>
      </c>
      <c r="F1600" s="155" t="s">
        <v>1721</v>
      </c>
      <c r="H1600" s="154" t="s">
        <v>1</v>
      </c>
      <c r="I1600" s="156"/>
      <c r="L1600" s="153"/>
      <c r="M1600" s="157"/>
      <c r="T1600" s="158"/>
      <c r="AT1600" s="154" t="s">
        <v>146</v>
      </c>
      <c r="AU1600" s="154" t="s">
        <v>92</v>
      </c>
      <c r="AV1600" s="12" t="s">
        <v>90</v>
      </c>
      <c r="AW1600" s="12" t="s">
        <v>38</v>
      </c>
      <c r="AX1600" s="12" t="s">
        <v>82</v>
      </c>
      <c r="AY1600" s="154" t="s">
        <v>140</v>
      </c>
    </row>
    <row r="1601" spans="2:65" s="11" customFormat="1">
      <c r="B1601" s="142"/>
      <c r="D1601" s="143" t="s">
        <v>146</v>
      </c>
      <c r="E1601" s="144" t="s">
        <v>1</v>
      </c>
      <c r="F1601" s="145" t="s">
        <v>1722</v>
      </c>
      <c r="H1601" s="146">
        <v>40.5</v>
      </c>
      <c r="I1601" s="147"/>
      <c r="L1601" s="142"/>
      <c r="M1601" s="148"/>
      <c r="T1601" s="149"/>
      <c r="AT1601" s="144" t="s">
        <v>146</v>
      </c>
      <c r="AU1601" s="144" t="s">
        <v>92</v>
      </c>
      <c r="AV1601" s="11" t="s">
        <v>92</v>
      </c>
      <c r="AW1601" s="11" t="s">
        <v>38</v>
      </c>
      <c r="AX1601" s="11" t="s">
        <v>82</v>
      </c>
      <c r="AY1601" s="144" t="s">
        <v>140</v>
      </c>
    </row>
    <row r="1602" spans="2:65" s="11" customFormat="1">
      <c r="B1602" s="142"/>
      <c r="D1602" s="143" t="s">
        <v>146</v>
      </c>
      <c r="E1602" s="144" t="s">
        <v>1</v>
      </c>
      <c r="F1602" s="145" t="s">
        <v>1723</v>
      </c>
      <c r="H1602" s="146">
        <v>13.5</v>
      </c>
      <c r="I1602" s="147"/>
      <c r="L1602" s="142"/>
      <c r="M1602" s="148"/>
      <c r="T1602" s="149"/>
      <c r="AT1602" s="144" t="s">
        <v>146</v>
      </c>
      <c r="AU1602" s="144" t="s">
        <v>92</v>
      </c>
      <c r="AV1602" s="11" t="s">
        <v>92</v>
      </c>
      <c r="AW1602" s="11" t="s">
        <v>38</v>
      </c>
      <c r="AX1602" s="11" t="s">
        <v>82</v>
      </c>
      <c r="AY1602" s="144" t="s">
        <v>140</v>
      </c>
    </row>
    <row r="1603" spans="2:65" s="14" customFormat="1">
      <c r="B1603" s="167"/>
      <c r="D1603" s="143" t="s">
        <v>146</v>
      </c>
      <c r="E1603" s="168" t="s">
        <v>1</v>
      </c>
      <c r="F1603" s="169" t="s">
        <v>287</v>
      </c>
      <c r="H1603" s="170">
        <v>54</v>
      </c>
      <c r="I1603" s="171"/>
      <c r="L1603" s="167"/>
      <c r="M1603" s="172"/>
      <c r="T1603" s="173"/>
      <c r="AT1603" s="168" t="s">
        <v>146</v>
      </c>
      <c r="AU1603" s="168" t="s">
        <v>92</v>
      </c>
      <c r="AV1603" s="14" t="s">
        <v>145</v>
      </c>
      <c r="AW1603" s="14" t="s">
        <v>38</v>
      </c>
      <c r="AX1603" s="14" t="s">
        <v>90</v>
      </c>
      <c r="AY1603" s="168" t="s">
        <v>140</v>
      </c>
    </row>
    <row r="1604" spans="2:65" s="1" customFormat="1" ht="33" customHeight="1">
      <c r="B1604" s="33"/>
      <c r="C1604" s="128" t="s">
        <v>1724</v>
      </c>
      <c r="D1604" s="128" t="s">
        <v>141</v>
      </c>
      <c r="E1604" s="129" t="s">
        <v>1725</v>
      </c>
      <c r="F1604" s="130" t="s">
        <v>1726</v>
      </c>
      <c r="G1604" s="131" t="s">
        <v>150</v>
      </c>
      <c r="H1604" s="132">
        <v>76.5</v>
      </c>
      <c r="I1604" s="133"/>
      <c r="J1604" s="134">
        <f>ROUND(I1604*H1604,2)</f>
        <v>0</v>
      </c>
      <c r="K1604" s="135"/>
      <c r="L1604" s="33"/>
      <c r="M1604" s="136" t="s">
        <v>1</v>
      </c>
      <c r="N1604" s="137" t="s">
        <v>47</v>
      </c>
      <c r="P1604" s="138">
        <f>O1604*H1604</f>
        <v>0</v>
      </c>
      <c r="Q1604" s="138">
        <v>0</v>
      </c>
      <c r="R1604" s="138">
        <f>Q1604*H1604</f>
        <v>0</v>
      </c>
      <c r="S1604" s="138">
        <v>0</v>
      </c>
      <c r="T1604" s="139">
        <f>S1604*H1604</f>
        <v>0</v>
      </c>
      <c r="AR1604" s="140" t="s">
        <v>173</v>
      </c>
      <c r="AT1604" s="140" t="s">
        <v>141</v>
      </c>
      <c r="AU1604" s="140" t="s">
        <v>92</v>
      </c>
      <c r="AY1604" s="17" t="s">
        <v>140</v>
      </c>
      <c r="BE1604" s="141">
        <f>IF(N1604="základní",J1604,0)</f>
        <v>0</v>
      </c>
      <c r="BF1604" s="141">
        <f>IF(N1604="snížená",J1604,0)</f>
        <v>0</v>
      </c>
      <c r="BG1604" s="141">
        <f>IF(N1604="zákl. přenesená",J1604,0)</f>
        <v>0</v>
      </c>
      <c r="BH1604" s="141">
        <f>IF(N1604="sníž. přenesená",J1604,0)</f>
        <v>0</v>
      </c>
      <c r="BI1604" s="141">
        <f>IF(N1604="nulová",J1604,0)</f>
        <v>0</v>
      </c>
      <c r="BJ1604" s="17" t="s">
        <v>90</v>
      </c>
      <c r="BK1604" s="141">
        <f>ROUND(I1604*H1604,2)</f>
        <v>0</v>
      </c>
      <c r="BL1604" s="17" t="s">
        <v>173</v>
      </c>
      <c r="BM1604" s="140" t="s">
        <v>1727</v>
      </c>
    </row>
    <row r="1605" spans="2:65" s="1" customFormat="1" ht="19.5">
      <c r="B1605" s="33"/>
      <c r="D1605" s="143" t="s">
        <v>179</v>
      </c>
      <c r="F1605" s="150" t="s">
        <v>1728</v>
      </c>
      <c r="I1605" s="151"/>
      <c r="L1605" s="33"/>
      <c r="M1605" s="152"/>
      <c r="T1605" s="57"/>
      <c r="AT1605" s="17" t="s">
        <v>179</v>
      </c>
      <c r="AU1605" s="17" t="s">
        <v>92</v>
      </c>
    </row>
    <row r="1606" spans="2:65" s="12" customFormat="1">
      <c r="B1606" s="153"/>
      <c r="D1606" s="143" t="s">
        <v>146</v>
      </c>
      <c r="E1606" s="154" t="s">
        <v>1</v>
      </c>
      <c r="F1606" s="155" t="s">
        <v>1729</v>
      </c>
      <c r="H1606" s="154" t="s">
        <v>1</v>
      </c>
      <c r="I1606" s="156"/>
      <c r="L1606" s="153"/>
      <c r="M1606" s="157"/>
      <c r="T1606" s="158"/>
      <c r="AT1606" s="154" t="s">
        <v>146</v>
      </c>
      <c r="AU1606" s="154" t="s">
        <v>92</v>
      </c>
      <c r="AV1606" s="12" t="s">
        <v>90</v>
      </c>
      <c r="AW1606" s="12" t="s">
        <v>38</v>
      </c>
      <c r="AX1606" s="12" t="s">
        <v>82</v>
      </c>
      <c r="AY1606" s="154" t="s">
        <v>140</v>
      </c>
    </row>
    <row r="1607" spans="2:65" s="11" customFormat="1">
      <c r="B1607" s="142"/>
      <c r="D1607" s="143" t="s">
        <v>146</v>
      </c>
      <c r="E1607" s="144" t="s">
        <v>1</v>
      </c>
      <c r="F1607" s="145" t="s">
        <v>1722</v>
      </c>
      <c r="H1607" s="146">
        <v>40.5</v>
      </c>
      <c r="I1607" s="147"/>
      <c r="L1607" s="142"/>
      <c r="M1607" s="148"/>
      <c r="T1607" s="149"/>
      <c r="AT1607" s="144" t="s">
        <v>146</v>
      </c>
      <c r="AU1607" s="144" t="s">
        <v>92</v>
      </c>
      <c r="AV1607" s="11" t="s">
        <v>92</v>
      </c>
      <c r="AW1607" s="11" t="s">
        <v>38</v>
      </c>
      <c r="AX1607" s="11" t="s">
        <v>82</v>
      </c>
      <c r="AY1607" s="144" t="s">
        <v>140</v>
      </c>
    </row>
    <row r="1608" spans="2:65" s="11" customFormat="1">
      <c r="B1608" s="142"/>
      <c r="D1608" s="143" t="s">
        <v>146</v>
      </c>
      <c r="E1608" s="144" t="s">
        <v>1</v>
      </c>
      <c r="F1608" s="145" t="s">
        <v>1723</v>
      </c>
      <c r="H1608" s="146">
        <v>13.5</v>
      </c>
      <c r="I1608" s="147"/>
      <c r="L1608" s="142"/>
      <c r="M1608" s="148"/>
      <c r="T1608" s="149"/>
      <c r="AT1608" s="144" t="s">
        <v>146</v>
      </c>
      <c r="AU1608" s="144" t="s">
        <v>92</v>
      </c>
      <c r="AV1608" s="11" t="s">
        <v>92</v>
      </c>
      <c r="AW1608" s="11" t="s">
        <v>38</v>
      </c>
      <c r="AX1608" s="11" t="s">
        <v>82</v>
      </c>
      <c r="AY1608" s="144" t="s">
        <v>140</v>
      </c>
    </row>
    <row r="1609" spans="2:65" s="11" customFormat="1">
      <c r="B1609" s="142"/>
      <c r="D1609" s="143" t="s">
        <v>146</v>
      </c>
      <c r="E1609" s="144" t="s">
        <v>1</v>
      </c>
      <c r="F1609" s="145" t="s">
        <v>1717</v>
      </c>
      <c r="H1609" s="146">
        <v>22.5</v>
      </c>
      <c r="I1609" s="147"/>
      <c r="L1609" s="142"/>
      <c r="M1609" s="148"/>
      <c r="T1609" s="149"/>
      <c r="AT1609" s="144" t="s">
        <v>146</v>
      </c>
      <c r="AU1609" s="144" t="s">
        <v>92</v>
      </c>
      <c r="AV1609" s="11" t="s">
        <v>92</v>
      </c>
      <c r="AW1609" s="11" t="s">
        <v>38</v>
      </c>
      <c r="AX1609" s="11" t="s">
        <v>82</v>
      </c>
      <c r="AY1609" s="144" t="s">
        <v>140</v>
      </c>
    </row>
    <row r="1610" spans="2:65" s="14" customFormat="1">
      <c r="B1610" s="167"/>
      <c r="D1610" s="143" t="s">
        <v>146</v>
      </c>
      <c r="E1610" s="168" t="s">
        <v>1</v>
      </c>
      <c r="F1610" s="169" t="s">
        <v>287</v>
      </c>
      <c r="H1610" s="170">
        <v>76.5</v>
      </c>
      <c r="I1610" s="171"/>
      <c r="L1610" s="167"/>
      <c r="M1610" s="172"/>
      <c r="T1610" s="173"/>
      <c r="AT1610" s="168" t="s">
        <v>146</v>
      </c>
      <c r="AU1610" s="168" t="s">
        <v>92</v>
      </c>
      <c r="AV1610" s="14" t="s">
        <v>145</v>
      </c>
      <c r="AW1610" s="14" t="s">
        <v>38</v>
      </c>
      <c r="AX1610" s="14" t="s">
        <v>90</v>
      </c>
      <c r="AY1610" s="168" t="s">
        <v>140</v>
      </c>
    </row>
    <row r="1611" spans="2:65" s="1" customFormat="1" ht="24.2" customHeight="1">
      <c r="B1611" s="33"/>
      <c r="C1611" s="128" t="s">
        <v>1730</v>
      </c>
      <c r="D1611" s="128" t="s">
        <v>141</v>
      </c>
      <c r="E1611" s="129" t="s">
        <v>1731</v>
      </c>
      <c r="F1611" s="130" t="s">
        <v>1732</v>
      </c>
      <c r="G1611" s="131" t="s">
        <v>278</v>
      </c>
      <c r="H1611" s="159"/>
      <c r="I1611" s="133"/>
      <c r="J1611" s="134">
        <f>ROUND(I1611*H1611,2)</f>
        <v>0</v>
      </c>
      <c r="K1611" s="135"/>
      <c r="L1611" s="33"/>
      <c r="M1611" s="136" t="s">
        <v>1</v>
      </c>
      <c r="N1611" s="137" t="s">
        <v>47</v>
      </c>
      <c r="P1611" s="138">
        <f>O1611*H1611</f>
        <v>0</v>
      </c>
      <c r="Q1611" s="138">
        <v>0</v>
      </c>
      <c r="R1611" s="138">
        <f>Q1611*H1611</f>
        <v>0</v>
      </c>
      <c r="S1611" s="138">
        <v>0</v>
      </c>
      <c r="T1611" s="139">
        <f>S1611*H1611</f>
        <v>0</v>
      </c>
      <c r="AR1611" s="140" t="s">
        <v>173</v>
      </c>
      <c r="AT1611" s="140" t="s">
        <v>141</v>
      </c>
      <c r="AU1611" s="140" t="s">
        <v>92</v>
      </c>
      <c r="AY1611" s="17" t="s">
        <v>140</v>
      </c>
      <c r="BE1611" s="141">
        <f>IF(N1611="základní",J1611,0)</f>
        <v>0</v>
      </c>
      <c r="BF1611" s="141">
        <f>IF(N1611="snížená",J1611,0)</f>
        <v>0</v>
      </c>
      <c r="BG1611" s="141">
        <f>IF(N1611="zákl. přenesená",J1611,0)</f>
        <v>0</v>
      </c>
      <c r="BH1611" s="141">
        <f>IF(N1611="sníž. přenesená",J1611,0)</f>
        <v>0</v>
      </c>
      <c r="BI1611" s="141">
        <f>IF(N1611="nulová",J1611,0)</f>
        <v>0</v>
      </c>
      <c r="BJ1611" s="17" t="s">
        <v>90</v>
      </c>
      <c r="BK1611" s="141">
        <f>ROUND(I1611*H1611,2)</f>
        <v>0</v>
      </c>
      <c r="BL1611" s="17" t="s">
        <v>173</v>
      </c>
      <c r="BM1611" s="140" t="s">
        <v>1733</v>
      </c>
    </row>
    <row r="1612" spans="2:65" s="10" customFormat="1" ht="22.9" customHeight="1">
      <c r="B1612" s="118"/>
      <c r="D1612" s="119" t="s">
        <v>81</v>
      </c>
      <c r="E1612" s="183" t="s">
        <v>1734</v>
      </c>
      <c r="F1612" s="183" t="s">
        <v>1735</v>
      </c>
      <c r="I1612" s="121"/>
      <c r="J1612" s="184">
        <f>BK1612</f>
        <v>0</v>
      </c>
      <c r="L1612" s="118"/>
      <c r="M1612" s="123"/>
      <c r="P1612" s="124">
        <f>SUM(P1613:P1616)</f>
        <v>0</v>
      </c>
      <c r="R1612" s="124">
        <f>SUM(R1613:R1616)</f>
        <v>1.1650634999999998</v>
      </c>
      <c r="T1612" s="125">
        <f>SUM(T1613:T1616)</f>
        <v>0</v>
      </c>
      <c r="AR1612" s="119" t="s">
        <v>92</v>
      </c>
      <c r="AT1612" s="126" t="s">
        <v>81</v>
      </c>
      <c r="AU1612" s="126" t="s">
        <v>90</v>
      </c>
      <c r="AY1612" s="119" t="s">
        <v>140</v>
      </c>
      <c r="BK1612" s="127">
        <f>SUM(BK1613:BK1616)</f>
        <v>0</v>
      </c>
    </row>
    <row r="1613" spans="2:65" s="1" customFormat="1" ht="24.2" customHeight="1">
      <c r="B1613" s="33"/>
      <c r="C1613" s="128" t="s">
        <v>1736</v>
      </c>
      <c r="D1613" s="128" t="s">
        <v>141</v>
      </c>
      <c r="E1613" s="129" t="s">
        <v>1737</v>
      </c>
      <c r="F1613" s="130" t="s">
        <v>1738</v>
      </c>
      <c r="G1613" s="131" t="s">
        <v>144</v>
      </c>
      <c r="H1613" s="132">
        <v>11.61</v>
      </c>
      <c r="I1613" s="133"/>
      <c r="J1613" s="134">
        <f>ROUND(I1613*H1613,2)</f>
        <v>0</v>
      </c>
      <c r="K1613" s="135"/>
      <c r="L1613" s="33"/>
      <c r="M1613" s="136" t="s">
        <v>1</v>
      </c>
      <c r="N1613" s="137" t="s">
        <v>47</v>
      </c>
      <c r="P1613" s="138">
        <f>O1613*H1613</f>
        <v>0</v>
      </c>
      <c r="Q1613" s="138">
        <v>0.10034999999999999</v>
      </c>
      <c r="R1613" s="138">
        <f>Q1613*H1613</f>
        <v>1.1650634999999998</v>
      </c>
      <c r="S1613" s="138">
        <v>0</v>
      </c>
      <c r="T1613" s="139">
        <f>S1613*H1613</f>
        <v>0</v>
      </c>
      <c r="AR1613" s="140" t="s">
        <v>173</v>
      </c>
      <c r="AT1613" s="140" t="s">
        <v>141</v>
      </c>
      <c r="AU1613" s="140" t="s">
        <v>92</v>
      </c>
      <c r="AY1613" s="17" t="s">
        <v>140</v>
      </c>
      <c r="BE1613" s="141">
        <f>IF(N1613="základní",J1613,0)</f>
        <v>0</v>
      </c>
      <c r="BF1613" s="141">
        <f>IF(N1613="snížená",J1613,0)</f>
        <v>0</v>
      </c>
      <c r="BG1613" s="141">
        <f>IF(N1613="zákl. přenesená",J1613,0)</f>
        <v>0</v>
      </c>
      <c r="BH1613" s="141">
        <f>IF(N1613="sníž. přenesená",J1613,0)</f>
        <v>0</v>
      </c>
      <c r="BI1613" s="141">
        <f>IF(N1613="nulová",J1613,0)</f>
        <v>0</v>
      </c>
      <c r="BJ1613" s="17" t="s">
        <v>90</v>
      </c>
      <c r="BK1613" s="141">
        <f>ROUND(I1613*H1613,2)</f>
        <v>0</v>
      </c>
      <c r="BL1613" s="17" t="s">
        <v>173</v>
      </c>
      <c r="BM1613" s="140" t="s">
        <v>1739</v>
      </c>
    </row>
    <row r="1614" spans="2:65" s="12" customFormat="1">
      <c r="B1614" s="153"/>
      <c r="D1614" s="143" t="s">
        <v>146</v>
      </c>
      <c r="E1614" s="154" t="s">
        <v>1</v>
      </c>
      <c r="F1614" s="155" t="s">
        <v>711</v>
      </c>
      <c r="H1614" s="154" t="s">
        <v>1</v>
      </c>
      <c r="I1614" s="156"/>
      <c r="L1614" s="153"/>
      <c r="M1614" s="157"/>
      <c r="T1614" s="158"/>
      <c r="AT1614" s="154" t="s">
        <v>146</v>
      </c>
      <c r="AU1614" s="154" t="s">
        <v>92</v>
      </c>
      <c r="AV1614" s="12" t="s">
        <v>90</v>
      </c>
      <c r="AW1614" s="12" t="s">
        <v>38</v>
      </c>
      <c r="AX1614" s="12" t="s">
        <v>82</v>
      </c>
      <c r="AY1614" s="154" t="s">
        <v>140</v>
      </c>
    </row>
    <row r="1615" spans="2:65" s="11" customFormat="1">
      <c r="B1615" s="142"/>
      <c r="D1615" s="143" t="s">
        <v>146</v>
      </c>
      <c r="E1615" s="144" t="s">
        <v>1</v>
      </c>
      <c r="F1615" s="145" t="s">
        <v>1740</v>
      </c>
      <c r="H1615" s="146">
        <v>11.61</v>
      </c>
      <c r="I1615" s="147"/>
      <c r="L1615" s="142"/>
      <c r="M1615" s="148"/>
      <c r="T1615" s="149"/>
      <c r="AT1615" s="144" t="s">
        <v>146</v>
      </c>
      <c r="AU1615" s="144" t="s">
        <v>92</v>
      </c>
      <c r="AV1615" s="11" t="s">
        <v>92</v>
      </c>
      <c r="AW1615" s="11" t="s">
        <v>38</v>
      </c>
      <c r="AX1615" s="11" t="s">
        <v>90</v>
      </c>
      <c r="AY1615" s="144" t="s">
        <v>140</v>
      </c>
    </row>
    <row r="1616" spans="2:65" s="1" customFormat="1" ht="24.2" customHeight="1">
      <c r="B1616" s="33"/>
      <c r="C1616" s="128" t="s">
        <v>1741</v>
      </c>
      <c r="D1616" s="128" t="s">
        <v>141</v>
      </c>
      <c r="E1616" s="129" t="s">
        <v>1742</v>
      </c>
      <c r="F1616" s="130" t="s">
        <v>1743</v>
      </c>
      <c r="G1616" s="131" t="s">
        <v>278</v>
      </c>
      <c r="H1616" s="159"/>
      <c r="I1616" s="133"/>
      <c r="J1616" s="134">
        <f>ROUND(I1616*H1616,2)</f>
        <v>0</v>
      </c>
      <c r="K1616" s="135"/>
      <c r="L1616" s="33"/>
      <c r="M1616" s="136" t="s">
        <v>1</v>
      </c>
      <c r="N1616" s="137" t="s">
        <v>47</v>
      </c>
      <c r="P1616" s="138">
        <f>O1616*H1616</f>
        <v>0</v>
      </c>
      <c r="Q1616" s="138">
        <v>0</v>
      </c>
      <c r="R1616" s="138">
        <f>Q1616*H1616</f>
        <v>0</v>
      </c>
      <c r="S1616" s="138">
        <v>0</v>
      </c>
      <c r="T1616" s="139">
        <f>S1616*H1616</f>
        <v>0</v>
      </c>
      <c r="AR1616" s="140" t="s">
        <v>173</v>
      </c>
      <c r="AT1616" s="140" t="s">
        <v>141</v>
      </c>
      <c r="AU1616" s="140" t="s">
        <v>92</v>
      </c>
      <c r="AY1616" s="17" t="s">
        <v>140</v>
      </c>
      <c r="BE1616" s="141">
        <f>IF(N1616="základní",J1616,0)</f>
        <v>0</v>
      </c>
      <c r="BF1616" s="141">
        <f>IF(N1616="snížená",J1616,0)</f>
        <v>0</v>
      </c>
      <c r="BG1616" s="141">
        <f>IF(N1616="zákl. přenesená",J1616,0)</f>
        <v>0</v>
      </c>
      <c r="BH1616" s="141">
        <f>IF(N1616="sníž. přenesená",J1616,0)</f>
        <v>0</v>
      </c>
      <c r="BI1616" s="141">
        <f>IF(N1616="nulová",J1616,0)</f>
        <v>0</v>
      </c>
      <c r="BJ1616" s="17" t="s">
        <v>90</v>
      </c>
      <c r="BK1616" s="141">
        <f>ROUND(I1616*H1616,2)</f>
        <v>0</v>
      </c>
      <c r="BL1616" s="17" t="s">
        <v>173</v>
      </c>
      <c r="BM1616" s="140" t="s">
        <v>1744</v>
      </c>
    </row>
    <row r="1617" spans="2:65" s="10" customFormat="1" ht="22.9" customHeight="1">
      <c r="B1617" s="118"/>
      <c r="D1617" s="119" t="s">
        <v>81</v>
      </c>
      <c r="E1617" s="183" t="s">
        <v>1745</v>
      </c>
      <c r="F1617" s="183" t="s">
        <v>1746</v>
      </c>
      <c r="I1617" s="121"/>
      <c r="J1617" s="184">
        <f>BK1617</f>
        <v>0</v>
      </c>
      <c r="L1617" s="118"/>
      <c r="M1617" s="123"/>
      <c r="P1617" s="124">
        <f>SUM(P1618:P1635)</f>
        <v>0</v>
      </c>
      <c r="R1617" s="124">
        <f>SUM(R1618:R1635)</f>
        <v>21.938675300000003</v>
      </c>
      <c r="T1617" s="125">
        <f>SUM(T1618:T1635)</f>
        <v>0</v>
      </c>
      <c r="AR1617" s="119" t="s">
        <v>92</v>
      </c>
      <c r="AT1617" s="126" t="s">
        <v>81</v>
      </c>
      <c r="AU1617" s="126" t="s">
        <v>90</v>
      </c>
      <c r="AY1617" s="119" t="s">
        <v>140</v>
      </c>
      <c r="BK1617" s="127">
        <f>SUM(BK1618:BK1635)</f>
        <v>0</v>
      </c>
    </row>
    <row r="1618" spans="2:65" s="1" customFormat="1" ht="33" customHeight="1">
      <c r="B1618" s="33"/>
      <c r="C1618" s="128" t="s">
        <v>1747</v>
      </c>
      <c r="D1618" s="128" t="s">
        <v>141</v>
      </c>
      <c r="E1618" s="129" t="s">
        <v>1748</v>
      </c>
      <c r="F1618" s="130" t="s">
        <v>1749</v>
      </c>
      <c r="G1618" s="131" t="s">
        <v>150</v>
      </c>
      <c r="H1618" s="132">
        <v>27.95</v>
      </c>
      <c r="I1618" s="133"/>
      <c r="J1618" s="134">
        <f>ROUND(I1618*H1618,2)</f>
        <v>0</v>
      </c>
      <c r="K1618" s="135"/>
      <c r="L1618" s="33"/>
      <c r="M1618" s="136" t="s">
        <v>1</v>
      </c>
      <c r="N1618" s="137" t="s">
        <v>47</v>
      </c>
      <c r="P1618" s="138">
        <f>O1618*H1618</f>
        <v>0</v>
      </c>
      <c r="Q1618" s="138">
        <v>1.363E-2</v>
      </c>
      <c r="R1618" s="138">
        <f>Q1618*H1618</f>
        <v>0.38095849999999998</v>
      </c>
      <c r="S1618" s="138">
        <v>0</v>
      </c>
      <c r="T1618" s="139">
        <f>S1618*H1618</f>
        <v>0</v>
      </c>
      <c r="AR1618" s="140" t="s">
        <v>173</v>
      </c>
      <c r="AT1618" s="140" t="s">
        <v>141</v>
      </c>
      <c r="AU1618" s="140" t="s">
        <v>92</v>
      </c>
      <c r="AY1618" s="17" t="s">
        <v>140</v>
      </c>
      <c r="BE1618" s="141">
        <f>IF(N1618="základní",J1618,0)</f>
        <v>0</v>
      </c>
      <c r="BF1618" s="141">
        <f>IF(N1618="snížená",J1618,0)</f>
        <v>0</v>
      </c>
      <c r="BG1618" s="141">
        <f>IF(N1618="zákl. přenesená",J1618,0)</f>
        <v>0</v>
      </c>
      <c r="BH1618" s="141">
        <f>IF(N1618="sníž. přenesená",J1618,0)</f>
        <v>0</v>
      </c>
      <c r="BI1618" s="141">
        <f>IF(N1618="nulová",J1618,0)</f>
        <v>0</v>
      </c>
      <c r="BJ1618" s="17" t="s">
        <v>90</v>
      </c>
      <c r="BK1618" s="141">
        <f>ROUND(I1618*H1618,2)</f>
        <v>0</v>
      </c>
      <c r="BL1618" s="17" t="s">
        <v>173</v>
      </c>
      <c r="BM1618" s="140" t="s">
        <v>1750</v>
      </c>
    </row>
    <row r="1619" spans="2:65" s="12" customFormat="1">
      <c r="B1619" s="153"/>
      <c r="D1619" s="143" t="s">
        <v>146</v>
      </c>
      <c r="E1619" s="154" t="s">
        <v>1</v>
      </c>
      <c r="F1619" s="155" t="s">
        <v>1751</v>
      </c>
      <c r="H1619" s="154" t="s">
        <v>1</v>
      </c>
      <c r="I1619" s="156"/>
      <c r="L1619" s="153"/>
      <c r="M1619" s="157"/>
      <c r="T1619" s="158"/>
      <c r="AT1619" s="154" t="s">
        <v>146</v>
      </c>
      <c r="AU1619" s="154" t="s">
        <v>92</v>
      </c>
      <c r="AV1619" s="12" t="s">
        <v>90</v>
      </c>
      <c r="AW1619" s="12" t="s">
        <v>38</v>
      </c>
      <c r="AX1619" s="12" t="s">
        <v>82</v>
      </c>
      <c r="AY1619" s="154" t="s">
        <v>140</v>
      </c>
    </row>
    <row r="1620" spans="2:65" s="11" customFormat="1" ht="22.5">
      <c r="B1620" s="142"/>
      <c r="D1620" s="143" t="s">
        <v>146</v>
      </c>
      <c r="E1620" s="144" t="s">
        <v>1</v>
      </c>
      <c r="F1620" s="145" t="s">
        <v>1752</v>
      </c>
      <c r="H1620" s="146">
        <v>27.95</v>
      </c>
      <c r="I1620" s="147"/>
      <c r="L1620" s="142"/>
      <c r="M1620" s="148"/>
      <c r="T1620" s="149"/>
      <c r="AT1620" s="144" t="s">
        <v>146</v>
      </c>
      <c r="AU1620" s="144" t="s">
        <v>92</v>
      </c>
      <c r="AV1620" s="11" t="s">
        <v>92</v>
      </c>
      <c r="AW1620" s="11" t="s">
        <v>38</v>
      </c>
      <c r="AX1620" s="11" t="s">
        <v>90</v>
      </c>
      <c r="AY1620" s="144" t="s">
        <v>140</v>
      </c>
    </row>
    <row r="1621" spans="2:65" s="1" customFormat="1" ht="16.5" customHeight="1">
      <c r="B1621" s="33"/>
      <c r="C1621" s="128" t="s">
        <v>1753</v>
      </c>
      <c r="D1621" s="128" t="s">
        <v>141</v>
      </c>
      <c r="E1621" s="129" t="s">
        <v>1754</v>
      </c>
      <c r="F1621" s="130" t="s">
        <v>1755</v>
      </c>
      <c r="G1621" s="131" t="s">
        <v>144</v>
      </c>
      <c r="H1621" s="132">
        <v>179.3</v>
      </c>
      <c r="I1621" s="133"/>
      <c r="J1621" s="134">
        <f>ROUND(I1621*H1621,2)</f>
        <v>0</v>
      </c>
      <c r="K1621" s="135"/>
      <c r="L1621" s="33"/>
      <c r="M1621" s="136" t="s">
        <v>1</v>
      </c>
      <c r="N1621" s="137" t="s">
        <v>47</v>
      </c>
      <c r="P1621" s="138">
        <f>O1621*H1621</f>
        <v>0</v>
      </c>
      <c r="Q1621" s="138">
        <v>0</v>
      </c>
      <c r="R1621" s="138">
        <f>Q1621*H1621</f>
        <v>0</v>
      </c>
      <c r="S1621" s="138">
        <v>0</v>
      </c>
      <c r="T1621" s="139">
        <f>S1621*H1621</f>
        <v>0</v>
      </c>
      <c r="AR1621" s="140" t="s">
        <v>173</v>
      </c>
      <c r="AT1621" s="140" t="s">
        <v>141</v>
      </c>
      <c r="AU1621" s="140" t="s">
        <v>92</v>
      </c>
      <c r="AY1621" s="17" t="s">
        <v>140</v>
      </c>
      <c r="BE1621" s="141">
        <f>IF(N1621="základní",J1621,0)</f>
        <v>0</v>
      </c>
      <c r="BF1621" s="141">
        <f>IF(N1621="snížená",J1621,0)</f>
        <v>0</v>
      </c>
      <c r="BG1621" s="141">
        <f>IF(N1621="zákl. přenesená",J1621,0)</f>
        <v>0</v>
      </c>
      <c r="BH1621" s="141">
        <f>IF(N1621="sníž. přenesená",J1621,0)</f>
        <v>0</v>
      </c>
      <c r="BI1621" s="141">
        <f>IF(N1621="nulová",J1621,0)</f>
        <v>0</v>
      </c>
      <c r="BJ1621" s="17" t="s">
        <v>90</v>
      </c>
      <c r="BK1621" s="141">
        <f>ROUND(I1621*H1621,2)</f>
        <v>0</v>
      </c>
      <c r="BL1621" s="17" t="s">
        <v>173</v>
      </c>
      <c r="BM1621" s="140" t="s">
        <v>1756</v>
      </c>
    </row>
    <row r="1622" spans="2:65" s="11" customFormat="1">
      <c r="B1622" s="142"/>
      <c r="D1622" s="143" t="s">
        <v>146</v>
      </c>
      <c r="E1622" s="144" t="s">
        <v>1</v>
      </c>
      <c r="F1622" s="145" t="s">
        <v>1526</v>
      </c>
      <c r="H1622" s="146">
        <v>179.3</v>
      </c>
      <c r="I1622" s="147"/>
      <c r="L1622" s="142"/>
      <c r="M1622" s="148"/>
      <c r="T1622" s="149"/>
      <c r="AT1622" s="144" t="s">
        <v>146</v>
      </c>
      <c r="AU1622" s="144" t="s">
        <v>92</v>
      </c>
      <c r="AV1622" s="11" t="s">
        <v>92</v>
      </c>
      <c r="AW1622" s="11" t="s">
        <v>38</v>
      </c>
      <c r="AX1622" s="11" t="s">
        <v>90</v>
      </c>
      <c r="AY1622" s="144" t="s">
        <v>140</v>
      </c>
    </row>
    <row r="1623" spans="2:65" s="1" customFormat="1" ht="24.2" customHeight="1">
      <c r="B1623" s="33"/>
      <c r="C1623" s="128" t="s">
        <v>1757</v>
      </c>
      <c r="D1623" s="128" t="s">
        <v>141</v>
      </c>
      <c r="E1623" s="129" t="s">
        <v>1758</v>
      </c>
      <c r="F1623" s="130" t="s">
        <v>1759</v>
      </c>
      <c r="G1623" s="131" t="s">
        <v>144</v>
      </c>
      <c r="H1623" s="132">
        <v>875</v>
      </c>
      <c r="I1623" s="133"/>
      <c r="J1623" s="134">
        <f>ROUND(I1623*H1623,2)</f>
        <v>0</v>
      </c>
      <c r="K1623" s="135"/>
      <c r="L1623" s="33"/>
      <c r="M1623" s="136" t="s">
        <v>1</v>
      </c>
      <c r="N1623" s="137" t="s">
        <v>47</v>
      </c>
      <c r="P1623" s="138">
        <f>O1623*H1623</f>
        <v>0</v>
      </c>
      <c r="Q1623" s="138">
        <v>1.7000000000000001E-2</v>
      </c>
      <c r="R1623" s="138">
        <f>Q1623*H1623</f>
        <v>14.875000000000002</v>
      </c>
      <c r="S1623" s="138">
        <v>0</v>
      </c>
      <c r="T1623" s="139">
        <f>S1623*H1623</f>
        <v>0</v>
      </c>
      <c r="AR1623" s="140" t="s">
        <v>173</v>
      </c>
      <c r="AT1623" s="140" t="s">
        <v>141</v>
      </c>
      <c r="AU1623" s="140" t="s">
        <v>92</v>
      </c>
      <c r="AY1623" s="17" t="s">
        <v>140</v>
      </c>
      <c r="BE1623" s="141">
        <f>IF(N1623="základní",J1623,0)</f>
        <v>0</v>
      </c>
      <c r="BF1623" s="141">
        <f>IF(N1623="snížená",J1623,0)</f>
        <v>0</v>
      </c>
      <c r="BG1623" s="141">
        <f>IF(N1623="zákl. přenesená",J1623,0)</f>
        <v>0</v>
      </c>
      <c r="BH1623" s="141">
        <f>IF(N1623="sníž. přenesená",J1623,0)</f>
        <v>0</v>
      </c>
      <c r="BI1623" s="141">
        <f>IF(N1623="nulová",J1623,0)</f>
        <v>0</v>
      </c>
      <c r="BJ1623" s="17" t="s">
        <v>90</v>
      </c>
      <c r="BK1623" s="141">
        <f>ROUND(I1623*H1623,2)</f>
        <v>0</v>
      </c>
      <c r="BL1623" s="17" t="s">
        <v>173</v>
      </c>
      <c r="BM1623" s="140" t="s">
        <v>1760</v>
      </c>
    </row>
    <row r="1624" spans="2:65" s="11" customFormat="1">
      <c r="B1624" s="142"/>
      <c r="D1624" s="143" t="s">
        <v>146</v>
      </c>
      <c r="E1624" s="144" t="s">
        <v>1</v>
      </c>
      <c r="F1624" s="145" t="s">
        <v>1761</v>
      </c>
      <c r="H1624" s="146">
        <v>875</v>
      </c>
      <c r="I1624" s="147"/>
      <c r="L1624" s="142"/>
      <c r="M1624" s="148"/>
      <c r="T1624" s="149"/>
      <c r="AT1624" s="144" t="s">
        <v>146</v>
      </c>
      <c r="AU1624" s="144" t="s">
        <v>92</v>
      </c>
      <c r="AV1624" s="11" t="s">
        <v>92</v>
      </c>
      <c r="AW1624" s="11" t="s">
        <v>38</v>
      </c>
      <c r="AX1624" s="11" t="s">
        <v>90</v>
      </c>
      <c r="AY1624" s="144" t="s">
        <v>140</v>
      </c>
    </row>
    <row r="1625" spans="2:65" s="1" customFormat="1" ht="24.2" customHeight="1">
      <c r="B1625" s="33"/>
      <c r="C1625" s="128" t="s">
        <v>1762</v>
      </c>
      <c r="D1625" s="128" t="s">
        <v>141</v>
      </c>
      <c r="E1625" s="129" t="s">
        <v>1763</v>
      </c>
      <c r="F1625" s="130" t="s">
        <v>1764</v>
      </c>
      <c r="G1625" s="131" t="s">
        <v>144</v>
      </c>
      <c r="H1625" s="132">
        <v>446.39</v>
      </c>
      <c r="I1625" s="133"/>
      <c r="J1625" s="134">
        <f>ROUND(I1625*H1625,2)</f>
        <v>0</v>
      </c>
      <c r="K1625" s="135"/>
      <c r="L1625" s="33"/>
      <c r="M1625" s="136" t="s">
        <v>1</v>
      </c>
      <c r="N1625" s="137" t="s">
        <v>47</v>
      </c>
      <c r="P1625" s="138">
        <f>O1625*H1625</f>
        <v>0</v>
      </c>
      <c r="Q1625" s="138">
        <v>1.2E-4</v>
      </c>
      <c r="R1625" s="138">
        <f>Q1625*H1625</f>
        <v>5.3566799999999998E-2</v>
      </c>
      <c r="S1625" s="138">
        <v>0</v>
      </c>
      <c r="T1625" s="139">
        <f>S1625*H1625</f>
        <v>0</v>
      </c>
      <c r="AR1625" s="140" t="s">
        <v>173</v>
      </c>
      <c r="AT1625" s="140" t="s">
        <v>141</v>
      </c>
      <c r="AU1625" s="140" t="s">
        <v>92</v>
      </c>
      <c r="AY1625" s="17" t="s">
        <v>140</v>
      </c>
      <c r="BE1625" s="141">
        <f>IF(N1625="základní",J1625,0)</f>
        <v>0</v>
      </c>
      <c r="BF1625" s="141">
        <f>IF(N1625="snížená",J1625,0)</f>
        <v>0</v>
      </c>
      <c r="BG1625" s="141">
        <f>IF(N1625="zákl. přenesená",J1625,0)</f>
        <v>0</v>
      </c>
      <c r="BH1625" s="141">
        <f>IF(N1625="sníž. přenesená",J1625,0)</f>
        <v>0</v>
      </c>
      <c r="BI1625" s="141">
        <f>IF(N1625="nulová",J1625,0)</f>
        <v>0</v>
      </c>
      <c r="BJ1625" s="17" t="s">
        <v>90</v>
      </c>
      <c r="BK1625" s="141">
        <f>ROUND(I1625*H1625,2)</f>
        <v>0</v>
      </c>
      <c r="BL1625" s="17" t="s">
        <v>173</v>
      </c>
      <c r="BM1625" s="140" t="s">
        <v>1765</v>
      </c>
    </row>
    <row r="1626" spans="2:65" s="11" customFormat="1">
      <c r="B1626" s="142"/>
      <c r="D1626" s="143" t="s">
        <v>146</v>
      </c>
      <c r="E1626" s="144" t="s">
        <v>1</v>
      </c>
      <c r="F1626" s="145" t="s">
        <v>1766</v>
      </c>
      <c r="H1626" s="146">
        <v>420.85</v>
      </c>
      <c r="I1626" s="147"/>
      <c r="L1626" s="142"/>
      <c r="M1626" s="148"/>
      <c r="T1626" s="149"/>
      <c r="AT1626" s="144" t="s">
        <v>146</v>
      </c>
      <c r="AU1626" s="144" t="s">
        <v>92</v>
      </c>
      <c r="AV1626" s="11" t="s">
        <v>92</v>
      </c>
      <c r="AW1626" s="11" t="s">
        <v>38</v>
      </c>
      <c r="AX1626" s="11" t="s">
        <v>82</v>
      </c>
      <c r="AY1626" s="144" t="s">
        <v>140</v>
      </c>
    </row>
    <row r="1627" spans="2:65" s="11" customFormat="1">
      <c r="B1627" s="142"/>
      <c r="D1627" s="143" t="s">
        <v>146</v>
      </c>
      <c r="E1627" s="144" t="s">
        <v>1</v>
      </c>
      <c r="F1627" s="145" t="s">
        <v>1767</v>
      </c>
      <c r="H1627" s="146">
        <v>25.54</v>
      </c>
      <c r="I1627" s="147"/>
      <c r="L1627" s="142"/>
      <c r="M1627" s="148"/>
      <c r="T1627" s="149"/>
      <c r="AT1627" s="144" t="s">
        <v>146</v>
      </c>
      <c r="AU1627" s="144" t="s">
        <v>92</v>
      </c>
      <c r="AV1627" s="11" t="s">
        <v>92</v>
      </c>
      <c r="AW1627" s="11" t="s">
        <v>38</v>
      </c>
      <c r="AX1627" s="11" t="s">
        <v>82</v>
      </c>
      <c r="AY1627" s="144" t="s">
        <v>140</v>
      </c>
    </row>
    <row r="1628" spans="2:65" s="14" customFormat="1">
      <c r="B1628" s="167"/>
      <c r="D1628" s="143" t="s">
        <v>146</v>
      </c>
      <c r="E1628" s="168" t="s">
        <v>1</v>
      </c>
      <c r="F1628" s="169" t="s">
        <v>287</v>
      </c>
      <c r="H1628" s="170">
        <v>446.39000000000004</v>
      </c>
      <c r="I1628" s="171"/>
      <c r="L1628" s="167"/>
      <c r="M1628" s="172"/>
      <c r="T1628" s="173"/>
      <c r="AT1628" s="168" t="s">
        <v>146</v>
      </c>
      <c r="AU1628" s="168" t="s">
        <v>92</v>
      </c>
      <c r="AV1628" s="14" t="s">
        <v>145</v>
      </c>
      <c r="AW1628" s="14" t="s">
        <v>38</v>
      </c>
      <c r="AX1628" s="14" t="s">
        <v>90</v>
      </c>
      <c r="AY1628" s="168" t="s">
        <v>140</v>
      </c>
    </row>
    <row r="1629" spans="2:65" s="1" customFormat="1" ht="24.2" customHeight="1">
      <c r="B1629" s="33"/>
      <c r="C1629" s="185" t="s">
        <v>1768</v>
      </c>
      <c r="D1629" s="185" t="s">
        <v>653</v>
      </c>
      <c r="E1629" s="186" t="s">
        <v>1769</v>
      </c>
      <c r="F1629" s="187" t="s">
        <v>1770</v>
      </c>
      <c r="G1629" s="188" t="s">
        <v>177</v>
      </c>
      <c r="H1629" s="189">
        <v>12.053000000000001</v>
      </c>
      <c r="I1629" s="190"/>
      <c r="J1629" s="191">
        <f>ROUND(I1629*H1629,2)</f>
        <v>0</v>
      </c>
      <c r="K1629" s="192"/>
      <c r="L1629" s="193"/>
      <c r="M1629" s="194" t="s">
        <v>1</v>
      </c>
      <c r="N1629" s="195" t="s">
        <v>47</v>
      </c>
      <c r="P1629" s="138">
        <f>O1629*H1629</f>
        <v>0</v>
      </c>
      <c r="Q1629" s="138">
        <v>0.55000000000000004</v>
      </c>
      <c r="R1629" s="138">
        <f>Q1629*H1629</f>
        <v>6.629150000000001</v>
      </c>
      <c r="S1629" s="138">
        <v>0</v>
      </c>
      <c r="T1629" s="139">
        <f>S1629*H1629</f>
        <v>0</v>
      </c>
      <c r="AR1629" s="140" t="s">
        <v>204</v>
      </c>
      <c r="AT1629" s="140" t="s">
        <v>653</v>
      </c>
      <c r="AU1629" s="140" t="s">
        <v>92</v>
      </c>
      <c r="AY1629" s="17" t="s">
        <v>140</v>
      </c>
      <c r="BE1629" s="141">
        <f>IF(N1629="základní",J1629,0)</f>
        <v>0</v>
      </c>
      <c r="BF1629" s="141">
        <f>IF(N1629="snížená",J1629,0)</f>
        <v>0</v>
      </c>
      <c r="BG1629" s="141">
        <f>IF(N1629="zákl. přenesená",J1629,0)</f>
        <v>0</v>
      </c>
      <c r="BH1629" s="141">
        <f>IF(N1629="sníž. přenesená",J1629,0)</f>
        <v>0</v>
      </c>
      <c r="BI1629" s="141">
        <f>IF(N1629="nulová",J1629,0)</f>
        <v>0</v>
      </c>
      <c r="BJ1629" s="17" t="s">
        <v>90</v>
      </c>
      <c r="BK1629" s="141">
        <f>ROUND(I1629*H1629,2)</f>
        <v>0</v>
      </c>
      <c r="BL1629" s="17" t="s">
        <v>173</v>
      </c>
      <c r="BM1629" s="140" t="s">
        <v>1771</v>
      </c>
    </row>
    <row r="1630" spans="2:65" s="1" customFormat="1" ht="19.5">
      <c r="B1630" s="33"/>
      <c r="D1630" s="143" t="s">
        <v>179</v>
      </c>
      <c r="F1630" s="150" t="s">
        <v>1772</v>
      </c>
      <c r="I1630" s="151"/>
      <c r="L1630" s="33"/>
      <c r="M1630" s="152"/>
      <c r="T1630" s="57"/>
      <c r="AT1630" s="17" t="s">
        <v>179</v>
      </c>
      <c r="AU1630" s="17" t="s">
        <v>92</v>
      </c>
    </row>
    <row r="1631" spans="2:65" s="11" customFormat="1">
      <c r="B1631" s="142"/>
      <c r="D1631" s="143" t="s">
        <v>146</v>
      </c>
      <c r="E1631" s="144" t="s">
        <v>1</v>
      </c>
      <c r="F1631" s="145" t="s">
        <v>1773</v>
      </c>
      <c r="H1631" s="146">
        <v>10.521000000000001</v>
      </c>
      <c r="I1631" s="147"/>
      <c r="L1631" s="142"/>
      <c r="M1631" s="148"/>
      <c r="T1631" s="149"/>
      <c r="AT1631" s="144" t="s">
        <v>146</v>
      </c>
      <c r="AU1631" s="144" t="s">
        <v>92</v>
      </c>
      <c r="AV1631" s="11" t="s">
        <v>92</v>
      </c>
      <c r="AW1631" s="11" t="s">
        <v>38</v>
      </c>
      <c r="AX1631" s="11" t="s">
        <v>82</v>
      </c>
      <c r="AY1631" s="144" t="s">
        <v>140</v>
      </c>
    </row>
    <row r="1632" spans="2:65" s="11" customFormat="1">
      <c r="B1632" s="142"/>
      <c r="D1632" s="143" t="s">
        <v>146</v>
      </c>
      <c r="E1632" s="144" t="s">
        <v>1</v>
      </c>
      <c r="F1632" s="145" t="s">
        <v>1774</v>
      </c>
      <c r="H1632" s="146">
        <v>0.63900000000000001</v>
      </c>
      <c r="I1632" s="147"/>
      <c r="L1632" s="142"/>
      <c r="M1632" s="148"/>
      <c r="T1632" s="149"/>
      <c r="AT1632" s="144" t="s">
        <v>146</v>
      </c>
      <c r="AU1632" s="144" t="s">
        <v>92</v>
      </c>
      <c r="AV1632" s="11" t="s">
        <v>92</v>
      </c>
      <c r="AW1632" s="11" t="s">
        <v>38</v>
      </c>
      <c r="AX1632" s="11" t="s">
        <v>82</v>
      </c>
      <c r="AY1632" s="144" t="s">
        <v>140</v>
      </c>
    </row>
    <row r="1633" spans="2:65" s="14" customFormat="1">
      <c r="B1633" s="167"/>
      <c r="D1633" s="143" t="s">
        <v>146</v>
      </c>
      <c r="E1633" s="168" t="s">
        <v>1</v>
      </c>
      <c r="F1633" s="169" t="s">
        <v>287</v>
      </c>
      <c r="H1633" s="170">
        <v>11.16</v>
      </c>
      <c r="I1633" s="171"/>
      <c r="L1633" s="167"/>
      <c r="M1633" s="172"/>
      <c r="T1633" s="173"/>
      <c r="AT1633" s="168" t="s">
        <v>146</v>
      </c>
      <c r="AU1633" s="168" t="s">
        <v>92</v>
      </c>
      <c r="AV1633" s="14" t="s">
        <v>145</v>
      </c>
      <c r="AW1633" s="14" t="s">
        <v>38</v>
      </c>
      <c r="AX1633" s="14" t="s">
        <v>90</v>
      </c>
      <c r="AY1633" s="168" t="s">
        <v>140</v>
      </c>
    </row>
    <row r="1634" spans="2:65" s="11" customFormat="1">
      <c r="B1634" s="142"/>
      <c r="D1634" s="143" t="s">
        <v>146</v>
      </c>
      <c r="F1634" s="145" t="s">
        <v>1775</v>
      </c>
      <c r="H1634" s="146">
        <v>12.053000000000001</v>
      </c>
      <c r="I1634" s="147"/>
      <c r="L1634" s="142"/>
      <c r="M1634" s="148"/>
      <c r="T1634" s="149"/>
      <c r="AT1634" s="144" t="s">
        <v>146</v>
      </c>
      <c r="AU1634" s="144" t="s">
        <v>92</v>
      </c>
      <c r="AV1634" s="11" t="s">
        <v>92</v>
      </c>
      <c r="AW1634" s="11" t="s">
        <v>4</v>
      </c>
      <c r="AX1634" s="11" t="s">
        <v>90</v>
      </c>
      <c r="AY1634" s="144" t="s">
        <v>140</v>
      </c>
    </row>
    <row r="1635" spans="2:65" s="1" customFormat="1" ht="24.2" customHeight="1">
      <c r="B1635" s="33"/>
      <c r="C1635" s="128" t="s">
        <v>1776</v>
      </c>
      <c r="D1635" s="128" t="s">
        <v>141</v>
      </c>
      <c r="E1635" s="129" t="s">
        <v>1777</v>
      </c>
      <c r="F1635" s="130" t="s">
        <v>1778</v>
      </c>
      <c r="G1635" s="131" t="s">
        <v>278</v>
      </c>
      <c r="H1635" s="159"/>
      <c r="I1635" s="133"/>
      <c r="J1635" s="134">
        <f>ROUND(I1635*H1635,2)</f>
        <v>0</v>
      </c>
      <c r="K1635" s="135"/>
      <c r="L1635" s="33"/>
      <c r="M1635" s="136" t="s">
        <v>1</v>
      </c>
      <c r="N1635" s="137" t="s">
        <v>47</v>
      </c>
      <c r="P1635" s="138">
        <f>O1635*H1635</f>
        <v>0</v>
      </c>
      <c r="Q1635" s="138">
        <v>0</v>
      </c>
      <c r="R1635" s="138">
        <f>Q1635*H1635</f>
        <v>0</v>
      </c>
      <c r="S1635" s="138">
        <v>0</v>
      </c>
      <c r="T1635" s="139">
        <f>S1635*H1635</f>
        <v>0</v>
      </c>
      <c r="AR1635" s="140" t="s">
        <v>173</v>
      </c>
      <c r="AT1635" s="140" t="s">
        <v>141</v>
      </c>
      <c r="AU1635" s="140" t="s">
        <v>92</v>
      </c>
      <c r="AY1635" s="17" t="s">
        <v>140</v>
      </c>
      <c r="BE1635" s="141">
        <f>IF(N1635="základní",J1635,0)</f>
        <v>0</v>
      </c>
      <c r="BF1635" s="141">
        <f>IF(N1635="snížená",J1635,0)</f>
        <v>0</v>
      </c>
      <c r="BG1635" s="141">
        <f>IF(N1635="zákl. přenesená",J1635,0)</f>
        <v>0</v>
      </c>
      <c r="BH1635" s="141">
        <f>IF(N1635="sníž. přenesená",J1635,0)</f>
        <v>0</v>
      </c>
      <c r="BI1635" s="141">
        <f>IF(N1635="nulová",J1635,0)</f>
        <v>0</v>
      </c>
      <c r="BJ1635" s="17" t="s">
        <v>90</v>
      </c>
      <c r="BK1635" s="141">
        <f>ROUND(I1635*H1635,2)</f>
        <v>0</v>
      </c>
      <c r="BL1635" s="17" t="s">
        <v>173</v>
      </c>
      <c r="BM1635" s="140" t="s">
        <v>1779</v>
      </c>
    </row>
    <row r="1636" spans="2:65" s="10" customFormat="1" ht="22.9" customHeight="1">
      <c r="B1636" s="118"/>
      <c r="D1636" s="119" t="s">
        <v>81</v>
      </c>
      <c r="E1636" s="183" t="s">
        <v>1780</v>
      </c>
      <c r="F1636" s="183" t="s">
        <v>1781</v>
      </c>
      <c r="I1636" s="121"/>
      <c r="J1636" s="184">
        <f>BK1636</f>
        <v>0</v>
      </c>
      <c r="L1636" s="118"/>
      <c r="M1636" s="123"/>
      <c r="P1636" s="124">
        <f>SUM(P1637:P1755)</f>
        <v>0</v>
      </c>
      <c r="R1636" s="124">
        <f>SUM(R1637:R1755)</f>
        <v>10.73855352</v>
      </c>
      <c r="T1636" s="125">
        <f>SUM(T1637:T1755)</f>
        <v>0.78821799999999997</v>
      </c>
      <c r="AR1636" s="119" t="s">
        <v>92</v>
      </c>
      <c r="AT1636" s="126" t="s">
        <v>81</v>
      </c>
      <c r="AU1636" s="126" t="s">
        <v>90</v>
      </c>
      <c r="AY1636" s="119" t="s">
        <v>140</v>
      </c>
      <c r="BK1636" s="127">
        <f>SUM(BK1637:BK1755)</f>
        <v>0</v>
      </c>
    </row>
    <row r="1637" spans="2:65" s="1" customFormat="1" ht="24.2" customHeight="1">
      <c r="B1637" s="33"/>
      <c r="C1637" s="128" t="s">
        <v>1782</v>
      </c>
      <c r="D1637" s="128" t="s">
        <v>141</v>
      </c>
      <c r="E1637" s="129" t="s">
        <v>1783</v>
      </c>
      <c r="F1637" s="130" t="s">
        <v>1784</v>
      </c>
      <c r="G1637" s="131" t="s">
        <v>144</v>
      </c>
      <c r="H1637" s="132">
        <v>67.337999999999994</v>
      </c>
      <c r="I1637" s="133"/>
      <c r="J1637" s="134">
        <f>ROUND(I1637*H1637,2)</f>
        <v>0</v>
      </c>
      <c r="K1637" s="135"/>
      <c r="L1637" s="33"/>
      <c r="M1637" s="136" t="s">
        <v>1</v>
      </c>
      <c r="N1637" s="137" t="s">
        <v>47</v>
      </c>
      <c r="P1637" s="138">
        <f>O1637*H1637</f>
        <v>0</v>
      </c>
      <c r="Q1637" s="138">
        <v>1.0880000000000001E-2</v>
      </c>
      <c r="R1637" s="138">
        <f>Q1637*H1637</f>
        <v>0.73263743999999997</v>
      </c>
      <c r="S1637" s="138">
        <v>0</v>
      </c>
      <c r="T1637" s="139">
        <f>S1637*H1637</f>
        <v>0</v>
      </c>
      <c r="AR1637" s="140" t="s">
        <v>173</v>
      </c>
      <c r="AT1637" s="140" t="s">
        <v>141</v>
      </c>
      <c r="AU1637" s="140" t="s">
        <v>92</v>
      </c>
      <c r="AY1637" s="17" t="s">
        <v>140</v>
      </c>
      <c r="BE1637" s="141">
        <f>IF(N1637="základní",J1637,0)</f>
        <v>0</v>
      </c>
      <c r="BF1637" s="141">
        <f>IF(N1637="snížená",J1637,0)</f>
        <v>0</v>
      </c>
      <c r="BG1637" s="141">
        <f>IF(N1637="zákl. přenesená",J1637,0)</f>
        <v>0</v>
      </c>
      <c r="BH1637" s="141">
        <f>IF(N1637="sníž. přenesená",J1637,0)</f>
        <v>0</v>
      </c>
      <c r="BI1637" s="141">
        <f>IF(N1637="nulová",J1637,0)</f>
        <v>0</v>
      </c>
      <c r="BJ1637" s="17" t="s">
        <v>90</v>
      </c>
      <c r="BK1637" s="141">
        <f>ROUND(I1637*H1637,2)</f>
        <v>0</v>
      </c>
      <c r="BL1637" s="17" t="s">
        <v>173</v>
      </c>
      <c r="BM1637" s="140" t="s">
        <v>1785</v>
      </c>
    </row>
    <row r="1638" spans="2:65" s="1" customFormat="1" ht="19.5">
      <c r="B1638" s="33"/>
      <c r="D1638" s="143" t="s">
        <v>179</v>
      </c>
      <c r="F1638" s="150" t="s">
        <v>1570</v>
      </c>
      <c r="I1638" s="151"/>
      <c r="L1638" s="33"/>
      <c r="M1638" s="152"/>
      <c r="T1638" s="57"/>
      <c r="AT1638" s="17" t="s">
        <v>179</v>
      </c>
      <c r="AU1638" s="17" t="s">
        <v>92</v>
      </c>
    </row>
    <row r="1639" spans="2:65" s="11" customFormat="1">
      <c r="B1639" s="142"/>
      <c r="D1639" s="143" t="s">
        <v>146</v>
      </c>
      <c r="E1639" s="144" t="s">
        <v>1</v>
      </c>
      <c r="F1639" s="145" t="s">
        <v>1571</v>
      </c>
      <c r="H1639" s="146">
        <v>67.337999999999994</v>
      </c>
      <c r="I1639" s="147"/>
      <c r="L1639" s="142"/>
      <c r="M1639" s="148"/>
      <c r="T1639" s="149"/>
      <c r="AT1639" s="144" t="s">
        <v>146</v>
      </c>
      <c r="AU1639" s="144" t="s">
        <v>92</v>
      </c>
      <c r="AV1639" s="11" t="s">
        <v>92</v>
      </c>
      <c r="AW1639" s="11" t="s">
        <v>38</v>
      </c>
      <c r="AX1639" s="11" t="s">
        <v>90</v>
      </c>
      <c r="AY1639" s="144" t="s">
        <v>140</v>
      </c>
    </row>
    <row r="1640" spans="2:65" s="1" customFormat="1" ht="24.2" customHeight="1">
      <c r="B1640" s="33"/>
      <c r="C1640" s="128" t="s">
        <v>1786</v>
      </c>
      <c r="D1640" s="128" t="s">
        <v>141</v>
      </c>
      <c r="E1640" s="129" t="s">
        <v>1787</v>
      </c>
      <c r="F1640" s="130" t="s">
        <v>1788</v>
      </c>
      <c r="G1640" s="131" t="s">
        <v>144</v>
      </c>
      <c r="H1640" s="132">
        <v>85.613</v>
      </c>
      <c r="I1640" s="133"/>
      <c r="J1640" s="134">
        <f>ROUND(I1640*H1640,2)</f>
        <v>0</v>
      </c>
      <c r="K1640" s="135"/>
      <c r="L1640" s="33"/>
      <c r="M1640" s="136" t="s">
        <v>1</v>
      </c>
      <c r="N1640" s="137" t="s">
        <v>47</v>
      </c>
      <c r="P1640" s="138">
        <f>O1640*H1640</f>
        <v>0</v>
      </c>
      <c r="Q1640" s="138">
        <v>1.2200000000000001E-2</v>
      </c>
      <c r="R1640" s="138">
        <f>Q1640*H1640</f>
        <v>1.0444786000000001</v>
      </c>
      <c r="S1640" s="138">
        <v>0</v>
      </c>
      <c r="T1640" s="139">
        <f>S1640*H1640</f>
        <v>0</v>
      </c>
      <c r="AR1640" s="140" t="s">
        <v>173</v>
      </c>
      <c r="AT1640" s="140" t="s">
        <v>141</v>
      </c>
      <c r="AU1640" s="140" t="s">
        <v>92</v>
      </c>
      <c r="AY1640" s="17" t="s">
        <v>140</v>
      </c>
      <c r="BE1640" s="141">
        <f>IF(N1640="základní",J1640,0)</f>
        <v>0</v>
      </c>
      <c r="BF1640" s="141">
        <f>IF(N1640="snížená",J1640,0)</f>
        <v>0</v>
      </c>
      <c r="BG1640" s="141">
        <f>IF(N1640="zákl. přenesená",J1640,0)</f>
        <v>0</v>
      </c>
      <c r="BH1640" s="141">
        <f>IF(N1640="sníž. přenesená",J1640,0)</f>
        <v>0</v>
      </c>
      <c r="BI1640" s="141">
        <f>IF(N1640="nulová",J1640,0)</f>
        <v>0</v>
      </c>
      <c r="BJ1640" s="17" t="s">
        <v>90</v>
      </c>
      <c r="BK1640" s="141">
        <f>ROUND(I1640*H1640,2)</f>
        <v>0</v>
      </c>
      <c r="BL1640" s="17" t="s">
        <v>173</v>
      </c>
      <c r="BM1640" s="140" t="s">
        <v>1789</v>
      </c>
    </row>
    <row r="1641" spans="2:65" s="12" customFormat="1">
      <c r="B1641" s="153"/>
      <c r="D1641" s="143" t="s">
        <v>146</v>
      </c>
      <c r="E1641" s="154" t="s">
        <v>1</v>
      </c>
      <c r="F1641" s="155" t="s">
        <v>914</v>
      </c>
      <c r="H1641" s="154" t="s">
        <v>1</v>
      </c>
      <c r="I1641" s="156"/>
      <c r="L1641" s="153"/>
      <c r="M1641" s="157"/>
      <c r="T1641" s="158"/>
      <c r="AT1641" s="154" t="s">
        <v>146</v>
      </c>
      <c r="AU1641" s="154" t="s">
        <v>92</v>
      </c>
      <c r="AV1641" s="12" t="s">
        <v>90</v>
      </c>
      <c r="AW1641" s="12" t="s">
        <v>38</v>
      </c>
      <c r="AX1641" s="12" t="s">
        <v>82</v>
      </c>
      <c r="AY1641" s="154" t="s">
        <v>140</v>
      </c>
    </row>
    <row r="1642" spans="2:65" s="11" customFormat="1">
      <c r="B1642" s="142"/>
      <c r="D1642" s="143" t="s">
        <v>146</v>
      </c>
      <c r="E1642" s="144" t="s">
        <v>1</v>
      </c>
      <c r="F1642" s="145" t="s">
        <v>1790</v>
      </c>
      <c r="H1642" s="146">
        <v>15.3</v>
      </c>
      <c r="I1642" s="147"/>
      <c r="L1642" s="142"/>
      <c r="M1642" s="148"/>
      <c r="T1642" s="149"/>
      <c r="AT1642" s="144" t="s">
        <v>146</v>
      </c>
      <c r="AU1642" s="144" t="s">
        <v>92</v>
      </c>
      <c r="AV1642" s="11" t="s">
        <v>92</v>
      </c>
      <c r="AW1642" s="11" t="s">
        <v>38</v>
      </c>
      <c r="AX1642" s="11" t="s">
        <v>82</v>
      </c>
      <c r="AY1642" s="144" t="s">
        <v>140</v>
      </c>
    </row>
    <row r="1643" spans="2:65" s="11" customFormat="1">
      <c r="B1643" s="142"/>
      <c r="D1643" s="143" t="s">
        <v>146</v>
      </c>
      <c r="E1643" s="144" t="s">
        <v>1</v>
      </c>
      <c r="F1643" s="145" t="s">
        <v>1791</v>
      </c>
      <c r="H1643" s="146">
        <v>52.76</v>
      </c>
      <c r="I1643" s="147"/>
      <c r="L1643" s="142"/>
      <c r="M1643" s="148"/>
      <c r="T1643" s="149"/>
      <c r="AT1643" s="144" t="s">
        <v>146</v>
      </c>
      <c r="AU1643" s="144" t="s">
        <v>92</v>
      </c>
      <c r="AV1643" s="11" t="s">
        <v>92</v>
      </c>
      <c r="AW1643" s="11" t="s">
        <v>38</v>
      </c>
      <c r="AX1643" s="11" t="s">
        <v>82</v>
      </c>
      <c r="AY1643" s="144" t="s">
        <v>140</v>
      </c>
    </row>
    <row r="1644" spans="2:65" s="11" customFormat="1">
      <c r="B1644" s="142"/>
      <c r="D1644" s="143" t="s">
        <v>146</v>
      </c>
      <c r="E1644" s="144" t="s">
        <v>1</v>
      </c>
      <c r="F1644" s="145" t="s">
        <v>1792</v>
      </c>
      <c r="H1644" s="146">
        <v>17.553000000000001</v>
      </c>
      <c r="I1644" s="147"/>
      <c r="L1644" s="142"/>
      <c r="M1644" s="148"/>
      <c r="T1644" s="149"/>
      <c r="AT1644" s="144" t="s">
        <v>146</v>
      </c>
      <c r="AU1644" s="144" t="s">
        <v>92</v>
      </c>
      <c r="AV1644" s="11" t="s">
        <v>92</v>
      </c>
      <c r="AW1644" s="11" t="s">
        <v>38</v>
      </c>
      <c r="AX1644" s="11" t="s">
        <v>82</v>
      </c>
      <c r="AY1644" s="144" t="s">
        <v>140</v>
      </c>
    </row>
    <row r="1645" spans="2:65" s="13" customFormat="1">
      <c r="B1645" s="160"/>
      <c r="D1645" s="143" t="s">
        <v>146</v>
      </c>
      <c r="E1645" s="161" t="s">
        <v>1</v>
      </c>
      <c r="F1645" s="162" t="s">
        <v>286</v>
      </c>
      <c r="H1645" s="163">
        <v>85.613</v>
      </c>
      <c r="I1645" s="164"/>
      <c r="L1645" s="160"/>
      <c r="M1645" s="165"/>
      <c r="T1645" s="166"/>
      <c r="AT1645" s="161" t="s">
        <v>146</v>
      </c>
      <c r="AU1645" s="161" t="s">
        <v>92</v>
      </c>
      <c r="AV1645" s="13" t="s">
        <v>151</v>
      </c>
      <c r="AW1645" s="13" t="s">
        <v>38</v>
      </c>
      <c r="AX1645" s="13" t="s">
        <v>82</v>
      </c>
      <c r="AY1645" s="161" t="s">
        <v>140</v>
      </c>
    </row>
    <row r="1646" spans="2:65" s="14" customFormat="1">
      <c r="B1646" s="167"/>
      <c r="D1646" s="143" t="s">
        <v>146</v>
      </c>
      <c r="E1646" s="168" t="s">
        <v>1</v>
      </c>
      <c r="F1646" s="169" t="s">
        <v>287</v>
      </c>
      <c r="H1646" s="170">
        <v>85.613</v>
      </c>
      <c r="I1646" s="171"/>
      <c r="L1646" s="167"/>
      <c r="M1646" s="172"/>
      <c r="T1646" s="173"/>
      <c r="AT1646" s="168" t="s">
        <v>146</v>
      </c>
      <c r="AU1646" s="168" t="s">
        <v>92</v>
      </c>
      <c r="AV1646" s="14" t="s">
        <v>145</v>
      </c>
      <c r="AW1646" s="14" t="s">
        <v>38</v>
      </c>
      <c r="AX1646" s="14" t="s">
        <v>90</v>
      </c>
      <c r="AY1646" s="168" t="s">
        <v>140</v>
      </c>
    </row>
    <row r="1647" spans="2:65" s="1" customFormat="1" ht="24.2" customHeight="1">
      <c r="B1647" s="33"/>
      <c r="C1647" s="128" t="s">
        <v>1793</v>
      </c>
      <c r="D1647" s="128" t="s">
        <v>141</v>
      </c>
      <c r="E1647" s="129" t="s">
        <v>1794</v>
      </c>
      <c r="F1647" s="130" t="s">
        <v>1795</v>
      </c>
      <c r="G1647" s="131" t="s">
        <v>144</v>
      </c>
      <c r="H1647" s="132">
        <v>168.80500000000001</v>
      </c>
      <c r="I1647" s="133"/>
      <c r="J1647" s="134">
        <f>ROUND(I1647*H1647,2)</f>
        <v>0</v>
      </c>
      <c r="K1647" s="135"/>
      <c r="L1647" s="33"/>
      <c r="M1647" s="136" t="s">
        <v>1</v>
      </c>
      <c r="N1647" s="137" t="s">
        <v>47</v>
      </c>
      <c r="P1647" s="138">
        <f>O1647*H1647</f>
        <v>0</v>
      </c>
      <c r="Q1647" s="138">
        <v>1.3849999999999999E-2</v>
      </c>
      <c r="R1647" s="138">
        <f>Q1647*H1647</f>
        <v>2.3379492499999999</v>
      </c>
      <c r="S1647" s="138">
        <v>0</v>
      </c>
      <c r="T1647" s="139">
        <f>S1647*H1647</f>
        <v>0</v>
      </c>
      <c r="AR1647" s="140" t="s">
        <v>173</v>
      </c>
      <c r="AT1647" s="140" t="s">
        <v>141</v>
      </c>
      <c r="AU1647" s="140" t="s">
        <v>92</v>
      </c>
      <c r="AY1647" s="17" t="s">
        <v>140</v>
      </c>
      <c r="BE1647" s="141">
        <f>IF(N1647="základní",J1647,0)</f>
        <v>0</v>
      </c>
      <c r="BF1647" s="141">
        <f>IF(N1647="snížená",J1647,0)</f>
        <v>0</v>
      </c>
      <c r="BG1647" s="141">
        <f>IF(N1647="zákl. přenesená",J1647,0)</f>
        <v>0</v>
      </c>
      <c r="BH1647" s="141">
        <f>IF(N1647="sníž. přenesená",J1647,0)</f>
        <v>0</v>
      </c>
      <c r="BI1647" s="141">
        <f>IF(N1647="nulová",J1647,0)</f>
        <v>0</v>
      </c>
      <c r="BJ1647" s="17" t="s">
        <v>90</v>
      </c>
      <c r="BK1647" s="141">
        <f>ROUND(I1647*H1647,2)</f>
        <v>0</v>
      </c>
      <c r="BL1647" s="17" t="s">
        <v>173</v>
      </c>
      <c r="BM1647" s="140" t="s">
        <v>1796</v>
      </c>
    </row>
    <row r="1648" spans="2:65" s="1" customFormat="1" ht="19.5">
      <c r="B1648" s="33"/>
      <c r="D1648" s="143" t="s">
        <v>179</v>
      </c>
      <c r="F1648" s="150" t="s">
        <v>1797</v>
      </c>
      <c r="I1648" s="151"/>
      <c r="L1648" s="33"/>
      <c r="M1648" s="152"/>
      <c r="T1648" s="57"/>
      <c r="AT1648" s="17" t="s">
        <v>179</v>
      </c>
      <c r="AU1648" s="17" t="s">
        <v>92</v>
      </c>
    </row>
    <row r="1649" spans="2:65" s="11" customFormat="1">
      <c r="B1649" s="142"/>
      <c r="D1649" s="143" t="s">
        <v>146</v>
      </c>
      <c r="E1649" s="144" t="s">
        <v>1</v>
      </c>
      <c r="F1649" s="145" t="s">
        <v>1798</v>
      </c>
      <c r="H1649" s="146">
        <v>15.925000000000001</v>
      </c>
      <c r="I1649" s="147"/>
      <c r="L1649" s="142"/>
      <c r="M1649" s="148"/>
      <c r="T1649" s="149"/>
      <c r="AT1649" s="144" t="s">
        <v>146</v>
      </c>
      <c r="AU1649" s="144" t="s">
        <v>92</v>
      </c>
      <c r="AV1649" s="11" t="s">
        <v>92</v>
      </c>
      <c r="AW1649" s="11" t="s">
        <v>38</v>
      </c>
      <c r="AX1649" s="11" t="s">
        <v>82</v>
      </c>
      <c r="AY1649" s="144" t="s">
        <v>140</v>
      </c>
    </row>
    <row r="1650" spans="2:65" s="11" customFormat="1">
      <c r="B1650" s="142"/>
      <c r="D1650" s="143" t="s">
        <v>146</v>
      </c>
      <c r="E1650" s="144" t="s">
        <v>1</v>
      </c>
      <c r="F1650" s="145" t="s">
        <v>1799</v>
      </c>
      <c r="H1650" s="146">
        <v>152.88</v>
      </c>
      <c r="I1650" s="147"/>
      <c r="L1650" s="142"/>
      <c r="M1650" s="148"/>
      <c r="T1650" s="149"/>
      <c r="AT1650" s="144" t="s">
        <v>146</v>
      </c>
      <c r="AU1650" s="144" t="s">
        <v>92</v>
      </c>
      <c r="AV1650" s="11" t="s">
        <v>92</v>
      </c>
      <c r="AW1650" s="11" t="s">
        <v>38</v>
      </c>
      <c r="AX1650" s="11" t="s">
        <v>82</v>
      </c>
      <c r="AY1650" s="144" t="s">
        <v>140</v>
      </c>
    </row>
    <row r="1651" spans="2:65" s="14" customFormat="1">
      <c r="B1651" s="167"/>
      <c r="D1651" s="143" t="s">
        <v>146</v>
      </c>
      <c r="E1651" s="168" t="s">
        <v>1</v>
      </c>
      <c r="F1651" s="169" t="s">
        <v>287</v>
      </c>
      <c r="H1651" s="170">
        <v>168.80500000000001</v>
      </c>
      <c r="I1651" s="171"/>
      <c r="L1651" s="167"/>
      <c r="M1651" s="172"/>
      <c r="T1651" s="173"/>
      <c r="AT1651" s="168" t="s">
        <v>146</v>
      </c>
      <c r="AU1651" s="168" t="s">
        <v>92</v>
      </c>
      <c r="AV1651" s="14" t="s">
        <v>145</v>
      </c>
      <c r="AW1651" s="14" t="s">
        <v>38</v>
      </c>
      <c r="AX1651" s="14" t="s">
        <v>90</v>
      </c>
      <c r="AY1651" s="168" t="s">
        <v>140</v>
      </c>
    </row>
    <row r="1652" spans="2:65" s="1" customFormat="1" ht="33" customHeight="1">
      <c r="B1652" s="33"/>
      <c r="C1652" s="128" t="s">
        <v>1800</v>
      </c>
      <c r="D1652" s="128" t="s">
        <v>141</v>
      </c>
      <c r="E1652" s="129" t="s">
        <v>1801</v>
      </c>
      <c r="F1652" s="130" t="s">
        <v>1802</v>
      </c>
      <c r="G1652" s="131" t="s">
        <v>144</v>
      </c>
      <c r="H1652" s="132">
        <v>45.81</v>
      </c>
      <c r="I1652" s="133"/>
      <c r="J1652" s="134">
        <f>ROUND(I1652*H1652,2)</f>
        <v>0</v>
      </c>
      <c r="K1652" s="135"/>
      <c r="L1652" s="33"/>
      <c r="M1652" s="136" t="s">
        <v>1</v>
      </c>
      <c r="N1652" s="137" t="s">
        <v>47</v>
      </c>
      <c r="P1652" s="138">
        <f>O1652*H1652</f>
        <v>0</v>
      </c>
      <c r="Q1652" s="138">
        <v>1.3849999999999999E-2</v>
      </c>
      <c r="R1652" s="138">
        <f>Q1652*H1652</f>
        <v>0.63446849999999999</v>
      </c>
      <c r="S1652" s="138">
        <v>0</v>
      </c>
      <c r="T1652" s="139">
        <f>S1652*H1652</f>
        <v>0</v>
      </c>
      <c r="AR1652" s="140" t="s">
        <v>173</v>
      </c>
      <c r="AT1652" s="140" t="s">
        <v>141</v>
      </c>
      <c r="AU1652" s="140" t="s">
        <v>92</v>
      </c>
      <c r="AY1652" s="17" t="s">
        <v>140</v>
      </c>
      <c r="BE1652" s="141">
        <f>IF(N1652="základní",J1652,0)</f>
        <v>0</v>
      </c>
      <c r="BF1652" s="141">
        <f>IF(N1652="snížená",J1652,0)</f>
        <v>0</v>
      </c>
      <c r="BG1652" s="141">
        <f>IF(N1652="zákl. přenesená",J1652,0)</f>
        <v>0</v>
      </c>
      <c r="BH1652" s="141">
        <f>IF(N1652="sníž. přenesená",J1652,0)</f>
        <v>0</v>
      </c>
      <c r="BI1652" s="141">
        <f>IF(N1652="nulová",J1652,0)</f>
        <v>0</v>
      </c>
      <c r="BJ1652" s="17" t="s">
        <v>90</v>
      </c>
      <c r="BK1652" s="141">
        <f>ROUND(I1652*H1652,2)</f>
        <v>0</v>
      </c>
      <c r="BL1652" s="17" t="s">
        <v>173</v>
      </c>
      <c r="BM1652" s="140" t="s">
        <v>1803</v>
      </c>
    </row>
    <row r="1653" spans="2:65" s="1" customFormat="1" ht="19.5">
      <c r="B1653" s="33"/>
      <c r="D1653" s="143" t="s">
        <v>179</v>
      </c>
      <c r="F1653" s="150" t="s">
        <v>1797</v>
      </c>
      <c r="I1653" s="151"/>
      <c r="L1653" s="33"/>
      <c r="M1653" s="152"/>
      <c r="T1653" s="57"/>
      <c r="AT1653" s="17" t="s">
        <v>179</v>
      </c>
      <c r="AU1653" s="17" t="s">
        <v>92</v>
      </c>
    </row>
    <row r="1654" spans="2:65" s="11" customFormat="1">
      <c r="B1654" s="142"/>
      <c r="D1654" s="143" t="s">
        <v>146</v>
      </c>
      <c r="E1654" s="144" t="s">
        <v>1</v>
      </c>
      <c r="F1654" s="145" t="s">
        <v>1804</v>
      </c>
      <c r="H1654" s="146">
        <v>45.81</v>
      </c>
      <c r="I1654" s="147"/>
      <c r="L1654" s="142"/>
      <c r="M1654" s="148"/>
      <c r="T1654" s="149"/>
      <c r="AT1654" s="144" t="s">
        <v>146</v>
      </c>
      <c r="AU1654" s="144" t="s">
        <v>92</v>
      </c>
      <c r="AV1654" s="11" t="s">
        <v>92</v>
      </c>
      <c r="AW1654" s="11" t="s">
        <v>38</v>
      </c>
      <c r="AX1654" s="11" t="s">
        <v>90</v>
      </c>
      <c r="AY1654" s="144" t="s">
        <v>140</v>
      </c>
    </row>
    <row r="1655" spans="2:65" s="1" customFormat="1" ht="16.5" customHeight="1">
      <c r="B1655" s="33"/>
      <c r="C1655" s="128" t="s">
        <v>1805</v>
      </c>
      <c r="D1655" s="128" t="s">
        <v>141</v>
      </c>
      <c r="E1655" s="129" t="s">
        <v>1806</v>
      </c>
      <c r="F1655" s="130" t="s">
        <v>1807</v>
      </c>
      <c r="G1655" s="131" t="s">
        <v>150</v>
      </c>
      <c r="H1655" s="132">
        <v>5.95</v>
      </c>
      <c r="I1655" s="133"/>
      <c r="J1655" s="134">
        <f>ROUND(I1655*H1655,2)</f>
        <v>0</v>
      </c>
      <c r="K1655" s="135"/>
      <c r="L1655" s="33"/>
      <c r="M1655" s="136" t="s">
        <v>1</v>
      </c>
      <c r="N1655" s="137" t="s">
        <v>47</v>
      </c>
      <c r="P1655" s="138">
        <f>O1655*H1655</f>
        <v>0</v>
      </c>
      <c r="Q1655" s="138">
        <v>4.3800000000000002E-3</v>
      </c>
      <c r="R1655" s="138">
        <f>Q1655*H1655</f>
        <v>2.6061000000000001E-2</v>
      </c>
      <c r="S1655" s="138">
        <v>0</v>
      </c>
      <c r="T1655" s="139">
        <f>S1655*H1655</f>
        <v>0</v>
      </c>
      <c r="AR1655" s="140" t="s">
        <v>173</v>
      </c>
      <c r="AT1655" s="140" t="s">
        <v>141</v>
      </c>
      <c r="AU1655" s="140" t="s">
        <v>92</v>
      </c>
      <c r="AY1655" s="17" t="s">
        <v>140</v>
      </c>
      <c r="BE1655" s="141">
        <f>IF(N1655="základní",J1655,0)</f>
        <v>0</v>
      </c>
      <c r="BF1655" s="141">
        <f>IF(N1655="snížená",J1655,0)</f>
        <v>0</v>
      </c>
      <c r="BG1655" s="141">
        <f>IF(N1655="zákl. přenesená",J1655,0)</f>
        <v>0</v>
      </c>
      <c r="BH1655" s="141">
        <f>IF(N1655="sníž. přenesená",J1655,0)</f>
        <v>0</v>
      </c>
      <c r="BI1655" s="141">
        <f>IF(N1655="nulová",J1655,0)</f>
        <v>0</v>
      </c>
      <c r="BJ1655" s="17" t="s">
        <v>90</v>
      </c>
      <c r="BK1655" s="141">
        <f>ROUND(I1655*H1655,2)</f>
        <v>0</v>
      </c>
      <c r="BL1655" s="17" t="s">
        <v>173</v>
      </c>
      <c r="BM1655" s="140" t="s">
        <v>1808</v>
      </c>
    </row>
    <row r="1656" spans="2:65" s="12" customFormat="1">
      <c r="B1656" s="153"/>
      <c r="D1656" s="143" t="s">
        <v>146</v>
      </c>
      <c r="E1656" s="154" t="s">
        <v>1</v>
      </c>
      <c r="F1656" s="155" t="s">
        <v>1809</v>
      </c>
      <c r="H1656" s="154" t="s">
        <v>1</v>
      </c>
      <c r="I1656" s="156"/>
      <c r="L1656" s="153"/>
      <c r="M1656" s="157"/>
      <c r="T1656" s="158"/>
      <c r="AT1656" s="154" t="s">
        <v>146</v>
      </c>
      <c r="AU1656" s="154" t="s">
        <v>92</v>
      </c>
      <c r="AV1656" s="12" t="s">
        <v>90</v>
      </c>
      <c r="AW1656" s="12" t="s">
        <v>38</v>
      </c>
      <c r="AX1656" s="12" t="s">
        <v>82</v>
      </c>
      <c r="AY1656" s="154" t="s">
        <v>140</v>
      </c>
    </row>
    <row r="1657" spans="2:65" s="11" customFormat="1">
      <c r="B1657" s="142"/>
      <c r="D1657" s="143" t="s">
        <v>146</v>
      </c>
      <c r="E1657" s="144" t="s">
        <v>1</v>
      </c>
      <c r="F1657" s="145" t="s">
        <v>1810</v>
      </c>
      <c r="H1657" s="146">
        <v>3</v>
      </c>
      <c r="I1657" s="147"/>
      <c r="L1657" s="142"/>
      <c r="M1657" s="148"/>
      <c r="T1657" s="149"/>
      <c r="AT1657" s="144" t="s">
        <v>146</v>
      </c>
      <c r="AU1657" s="144" t="s">
        <v>92</v>
      </c>
      <c r="AV1657" s="11" t="s">
        <v>92</v>
      </c>
      <c r="AW1657" s="11" t="s">
        <v>38</v>
      </c>
      <c r="AX1657" s="11" t="s">
        <v>82</v>
      </c>
      <c r="AY1657" s="144" t="s">
        <v>140</v>
      </c>
    </row>
    <row r="1658" spans="2:65" s="11" customFormat="1">
      <c r="B1658" s="142"/>
      <c r="D1658" s="143" t="s">
        <v>146</v>
      </c>
      <c r="E1658" s="144" t="s">
        <v>1</v>
      </c>
      <c r="F1658" s="145" t="s">
        <v>1811</v>
      </c>
      <c r="H1658" s="146">
        <v>2.95</v>
      </c>
      <c r="I1658" s="147"/>
      <c r="L1658" s="142"/>
      <c r="M1658" s="148"/>
      <c r="T1658" s="149"/>
      <c r="AT1658" s="144" t="s">
        <v>146</v>
      </c>
      <c r="AU1658" s="144" t="s">
        <v>92</v>
      </c>
      <c r="AV1658" s="11" t="s">
        <v>92</v>
      </c>
      <c r="AW1658" s="11" t="s">
        <v>38</v>
      </c>
      <c r="AX1658" s="11" t="s">
        <v>82</v>
      </c>
      <c r="AY1658" s="144" t="s">
        <v>140</v>
      </c>
    </row>
    <row r="1659" spans="2:65" s="14" customFormat="1">
      <c r="B1659" s="167"/>
      <c r="D1659" s="143" t="s">
        <v>146</v>
      </c>
      <c r="E1659" s="168" t="s">
        <v>1</v>
      </c>
      <c r="F1659" s="169" t="s">
        <v>287</v>
      </c>
      <c r="H1659" s="170">
        <v>5.95</v>
      </c>
      <c r="I1659" s="171"/>
      <c r="L1659" s="167"/>
      <c r="M1659" s="172"/>
      <c r="T1659" s="173"/>
      <c r="AT1659" s="168" t="s">
        <v>146</v>
      </c>
      <c r="AU1659" s="168" t="s">
        <v>92</v>
      </c>
      <c r="AV1659" s="14" t="s">
        <v>145</v>
      </c>
      <c r="AW1659" s="14" t="s">
        <v>38</v>
      </c>
      <c r="AX1659" s="14" t="s">
        <v>90</v>
      </c>
      <c r="AY1659" s="168" t="s">
        <v>140</v>
      </c>
    </row>
    <row r="1660" spans="2:65" s="1" customFormat="1" ht="16.5" customHeight="1">
      <c r="B1660" s="33"/>
      <c r="C1660" s="128" t="s">
        <v>1812</v>
      </c>
      <c r="D1660" s="128" t="s">
        <v>141</v>
      </c>
      <c r="E1660" s="129" t="s">
        <v>1813</v>
      </c>
      <c r="F1660" s="130" t="s">
        <v>1814</v>
      </c>
      <c r="G1660" s="131" t="s">
        <v>144</v>
      </c>
      <c r="H1660" s="132">
        <v>152.88</v>
      </c>
      <c r="I1660" s="133"/>
      <c r="J1660" s="134">
        <f>ROUND(I1660*H1660,2)</f>
        <v>0</v>
      </c>
      <c r="K1660" s="135"/>
      <c r="L1660" s="33"/>
      <c r="M1660" s="136" t="s">
        <v>1</v>
      </c>
      <c r="N1660" s="137" t="s">
        <v>47</v>
      </c>
      <c r="P1660" s="138">
        <f>O1660*H1660</f>
        <v>0</v>
      </c>
      <c r="Q1660" s="138">
        <v>0</v>
      </c>
      <c r="R1660" s="138">
        <f>Q1660*H1660</f>
        <v>0</v>
      </c>
      <c r="S1660" s="138">
        <v>0</v>
      </c>
      <c r="T1660" s="139">
        <f>S1660*H1660</f>
        <v>0</v>
      </c>
      <c r="AR1660" s="140" t="s">
        <v>173</v>
      </c>
      <c r="AT1660" s="140" t="s">
        <v>141</v>
      </c>
      <c r="AU1660" s="140" t="s">
        <v>92</v>
      </c>
      <c r="AY1660" s="17" t="s">
        <v>140</v>
      </c>
      <c r="BE1660" s="141">
        <f>IF(N1660="základní",J1660,0)</f>
        <v>0</v>
      </c>
      <c r="BF1660" s="141">
        <f>IF(N1660="snížená",J1660,0)</f>
        <v>0</v>
      </c>
      <c r="BG1660" s="141">
        <f>IF(N1660="zákl. přenesená",J1660,0)</f>
        <v>0</v>
      </c>
      <c r="BH1660" s="141">
        <f>IF(N1660="sníž. přenesená",J1660,0)</f>
        <v>0</v>
      </c>
      <c r="BI1660" s="141">
        <f>IF(N1660="nulová",J1660,0)</f>
        <v>0</v>
      </c>
      <c r="BJ1660" s="17" t="s">
        <v>90</v>
      </c>
      <c r="BK1660" s="141">
        <f>ROUND(I1660*H1660,2)</f>
        <v>0</v>
      </c>
      <c r="BL1660" s="17" t="s">
        <v>173</v>
      </c>
      <c r="BM1660" s="140" t="s">
        <v>1815</v>
      </c>
    </row>
    <row r="1661" spans="2:65" s="11" customFormat="1">
      <c r="B1661" s="142"/>
      <c r="D1661" s="143" t="s">
        <v>146</v>
      </c>
      <c r="E1661" s="144" t="s">
        <v>1</v>
      </c>
      <c r="F1661" s="145" t="s">
        <v>1799</v>
      </c>
      <c r="H1661" s="146">
        <v>152.88</v>
      </c>
      <c r="I1661" s="147"/>
      <c r="L1661" s="142"/>
      <c r="M1661" s="148"/>
      <c r="T1661" s="149"/>
      <c r="AT1661" s="144" t="s">
        <v>146</v>
      </c>
      <c r="AU1661" s="144" t="s">
        <v>92</v>
      </c>
      <c r="AV1661" s="11" t="s">
        <v>92</v>
      </c>
      <c r="AW1661" s="11" t="s">
        <v>38</v>
      </c>
      <c r="AX1661" s="11" t="s">
        <v>90</v>
      </c>
      <c r="AY1661" s="144" t="s">
        <v>140</v>
      </c>
    </row>
    <row r="1662" spans="2:65" s="1" customFormat="1" ht="24.2" customHeight="1">
      <c r="B1662" s="33"/>
      <c r="C1662" s="185" t="s">
        <v>1816</v>
      </c>
      <c r="D1662" s="185" t="s">
        <v>653</v>
      </c>
      <c r="E1662" s="186" t="s">
        <v>1817</v>
      </c>
      <c r="F1662" s="187" t="s">
        <v>1818</v>
      </c>
      <c r="G1662" s="188" t="s">
        <v>144</v>
      </c>
      <c r="H1662" s="189">
        <v>168.16800000000001</v>
      </c>
      <c r="I1662" s="190"/>
      <c r="J1662" s="191">
        <f>ROUND(I1662*H1662,2)</f>
        <v>0</v>
      </c>
      <c r="K1662" s="192"/>
      <c r="L1662" s="193"/>
      <c r="M1662" s="194" t="s">
        <v>1</v>
      </c>
      <c r="N1662" s="195" t="s">
        <v>47</v>
      </c>
      <c r="P1662" s="138">
        <f>O1662*H1662</f>
        <v>0</v>
      </c>
      <c r="Q1662" s="138">
        <v>1.1E-4</v>
      </c>
      <c r="R1662" s="138">
        <f>Q1662*H1662</f>
        <v>1.8498480000000001E-2</v>
      </c>
      <c r="S1662" s="138">
        <v>0</v>
      </c>
      <c r="T1662" s="139">
        <f>S1662*H1662</f>
        <v>0</v>
      </c>
      <c r="AR1662" s="140" t="s">
        <v>204</v>
      </c>
      <c r="AT1662" s="140" t="s">
        <v>653</v>
      </c>
      <c r="AU1662" s="140" t="s">
        <v>92</v>
      </c>
      <c r="AY1662" s="17" t="s">
        <v>140</v>
      </c>
      <c r="BE1662" s="141">
        <f>IF(N1662="základní",J1662,0)</f>
        <v>0</v>
      </c>
      <c r="BF1662" s="141">
        <f>IF(N1662="snížená",J1662,0)</f>
        <v>0</v>
      </c>
      <c r="BG1662" s="141">
        <f>IF(N1662="zákl. přenesená",J1662,0)</f>
        <v>0</v>
      </c>
      <c r="BH1662" s="141">
        <f>IF(N1662="sníž. přenesená",J1662,0)</f>
        <v>0</v>
      </c>
      <c r="BI1662" s="141">
        <f>IF(N1662="nulová",J1662,0)</f>
        <v>0</v>
      </c>
      <c r="BJ1662" s="17" t="s">
        <v>90</v>
      </c>
      <c r="BK1662" s="141">
        <f>ROUND(I1662*H1662,2)</f>
        <v>0</v>
      </c>
      <c r="BL1662" s="17" t="s">
        <v>173</v>
      </c>
      <c r="BM1662" s="140" t="s">
        <v>1819</v>
      </c>
    </row>
    <row r="1663" spans="2:65" s="1" customFormat="1" ht="19.5">
      <c r="B1663" s="33"/>
      <c r="D1663" s="143" t="s">
        <v>179</v>
      </c>
      <c r="F1663" s="150" t="s">
        <v>1387</v>
      </c>
      <c r="I1663" s="151"/>
      <c r="L1663" s="33"/>
      <c r="M1663" s="152"/>
      <c r="T1663" s="57"/>
      <c r="AT1663" s="17" t="s">
        <v>179</v>
      </c>
      <c r="AU1663" s="17" t="s">
        <v>92</v>
      </c>
    </row>
    <row r="1664" spans="2:65" s="11" customFormat="1">
      <c r="B1664" s="142"/>
      <c r="D1664" s="143" t="s">
        <v>146</v>
      </c>
      <c r="E1664" s="144" t="s">
        <v>1</v>
      </c>
      <c r="F1664" s="145" t="s">
        <v>1799</v>
      </c>
      <c r="H1664" s="146">
        <v>152.88</v>
      </c>
      <c r="I1664" s="147"/>
      <c r="L1664" s="142"/>
      <c r="M1664" s="148"/>
      <c r="T1664" s="149"/>
      <c r="AT1664" s="144" t="s">
        <v>146</v>
      </c>
      <c r="AU1664" s="144" t="s">
        <v>92</v>
      </c>
      <c r="AV1664" s="11" t="s">
        <v>92</v>
      </c>
      <c r="AW1664" s="11" t="s">
        <v>38</v>
      </c>
      <c r="AX1664" s="11" t="s">
        <v>90</v>
      </c>
      <c r="AY1664" s="144" t="s">
        <v>140</v>
      </c>
    </row>
    <row r="1665" spans="2:65" s="11" customFormat="1">
      <c r="B1665" s="142"/>
      <c r="D1665" s="143" t="s">
        <v>146</v>
      </c>
      <c r="F1665" s="145" t="s">
        <v>1820</v>
      </c>
      <c r="H1665" s="146">
        <v>168.16800000000001</v>
      </c>
      <c r="I1665" s="147"/>
      <c r="L1665" s="142"/>
      <c r="M1665" s="148"/>
      <c r="T1665" s="149"/>
      <c r="AT1665" s="144" t="s">
        <v>146</v>
      </c>
      <c r="AU1665" s="144" t="s">
        <v>92</v>
      </c>
      <c r="AV1665" s="11" t="s">
        <v>92</v>
      </c>
      <c r="AW1665" s="11" t="s">
        <v>4</v>
      </c>
      <c r="AX1665" s="11" t="s">
        <v>90</v>
      </c>
      <c r="AY1665" s="144" t="s">
        <v>140</v>
      </c>
    </row>
    <row r="1666" spans="2:65" s="1" customFormat="1" ht="21.75" customHeight="1">
      <c r="B1666" s="33"/>
      <c r="C1666" s="128" t="s">
        <v>1821</v>
      </c>
      <c r="D1666" s="128" t="s">
        <v>141</v>
      </c>
      <c r="E1666" s="129" t="s">
        <v>1822</v>
      </c>
      <c r="F1666" s="130" t="s">
        <v>1823</v>
      </c>
      <c r="G1666" s="131" t="s">
        <v>144</v>
      </c>
      <c r="H1666" s="132">
        <v>152.88</v>
      </c>
      <c r="I1666" s="133"/>
      <c r="J1666" s="134">
        <f>ROUND(I1666*H1666,2)</f>
        <v>0</v>
      </c>
      <c r="K1666" s="135"/>
      <c r="L1666" s="33"/>
      <c r="M1666" s="136" t="s">
        <v>1</v>
      </c>
      <c r="N1666" s="137" t="s">
        <v>47</v>
      </c>
      <c r="P1666" s="138">
        <f>O1666*H1666</f>
        <v>0</v>
      </c>
      <c r="Q1666" s="138">
        <v>0</v>
      </c>
      <c r="R1666" s="138">
        <f>Q1666*H1666</f>
        <v>0</v>
      </c>
      <c r="S1666" s="138">
        <v>0</v>
      </c>
      <c r="T1666" s="139">
        <f>S1666*H1666</f>
        <v>0</v>
      </c>
      <c r="AR1666" s="140" t="s">
        <v>173</v>
      </c>
      <c r="AT1666" s="140" t="s">
        <v>141</v>
      </c>
      <c r="AU1666" s="140" t="s">
        <v>92</v>
      </c>
      <c r="AY1666" s="17" t="s">
        <v>140</v>
      </c>
      <c r="BE1666" s="141">
        <f>IF(N1666="základní",J1666,0)</f>
        <v>0</v>
      </c>
      <c r="BF1666" s="141">
        <f>IF(N1666="snížená",J1666,0)</f>
        <v>0</v>
      </c>
      <c r="BG1666" s="141">
        <f>IF(N1666="zákl. přenesená",J1666,0)</f>
        <v>0</v>
      </c>
      <c r="BH1666" s="141">
        <f>IF(N1666="sníž. přenesená",J1666,0)</f>
        <v>0</v>
      </c>
      <c r="BI1666" s="141">
        <f>IF(N1666="nulová",J1666,0)</f>
        <v>0</v>
      </c>
      <c r="BJ1666" s="17" t="s">
        <v>90</v>
      </c>
      <c r="BK1666" s="141">
        <f>ROUND(I1666*H1666,2)</f>
        <v>0</v>
      </c>
      <c r="BL1666" s="17" t="s">
        <v>173</v>
      </c>
      <c r="BM1666" s="140" t="s">
        <v>1824</v>
      </c>
    </row>
    <row r="1667" spans="2:65" s="11" customFormat="1">
      <c r="B1667" s="142"/>
      <c r="D1667" s="143" t="s">
        <v>146</v>
      </c>
      <c r="E1667" s="144" t="s">
        <v>1</v>
      </c>
      <c r="F1667" s="145" t="s">
        <v>1799</v>
      </c>
      <c r="H1667" s="146">
        <v>152.88</v>
      </c>
      <c r="I1667" s="147"/>
      <c r="L1667" s="142"/>
      <c r="M1667" s="148"/>
      <c r="T1667" s="149"/>
      <c r="AT1667" s="144" t="s">
        <v>146</v>
      </c>
      <c r="AU1667" s="144" t="s">
        <v>92</v>
      </c>
      <c r="AV1667" s="11" t="s">
        <v>92</v>
      </c>
      <c r="AW1667" s="11" t="s">
        <v>38</v>
      </c>
      <c r="AX1667" s="11" t="s">
        <v>90</v>
      </c>
      <c r="AY1667" s="144" t="s">
        <v>140</v>
      </c>
    </row>
    <row r="1668" spans="2:65" s="1" customFormat="1" ht="21.75" customHeight="1">
      <c r="B1668" s="33"/>
      <c r="C1668" s="185" t="s">
        <v>1825</v>
      </c>
      <c r="D1668" s="185" t="s">
        <v>653</v>
      </c>
      <c r="E1668" s="186" t="s">
        <v>1826</v>
      </c>
      <c r="F1668" s="187" t="s">
        <v>1827</v>
      </c>
      <c r="G1668" s="188" t="s">
        <v>144</v>
      </c>
      <c r="H1668" s="189">
        <v>160.524</v>
      </c>
      <c r="I1668" s="190"/>
      <c r="J1668" s="191">
        <f>ROUND(I1668*H1668,2)</f>
        <v>0</v>
      </c>
      <c r="K1668" s="192"/>
      <c r="L1668" s="193"/>
      <c r="M1668" s="194" t="s">
        <v>1</v>
      </c>
      <c r="N1668" s="195" t="s">
        <v>47</v>
      </c>
      <c r="P1668" s="138">
        <f>O1668*H1668</f>
        <v>0</v>
      </c>
      <c r="Q1668" s="138">
        <v>6.6E-3</v>
      </c>
      <c r="R1668" s="138">
        <f>Q1668*H1668</f>
        <v>1.0594584</v>
      </c>
      <c r="S1668" s="138">
        <v>0</v>
      </c>
      <c r="T1668" s="139">
        <f>S1668*H1668</f>
        <v>0</v>
      </c>
      <c r="AR1668" s="140" t="s">
        <v>204</v>
      </c>
      <c r="AT1668" s="140" t="s">
        <v>653</v>
      </c>
      <c r="AU1668" s="140" t="s">
        <v>92</v>
      </c>
      <c r="AY1668" s="17" t="s">
        <v>140</v>
      </c>
      <c r="BE1668" s="141">
        <f>IF(N1668="základní",J1668,0)</f>
        <v>0</v>
      </c>
      <c r="BF1668" s="141">
        <f>IF(N1668="snížená",J1668,0)</f>
        <v>0</v>
      </c>
      <c r="BG1668" s="141">
        <f>IF(N1668="zákl. přenesená",J1668,0)</f>
        <v>0</v>
      </c>
      <c r="BH1668" s="141">
        <f>IF(N1668="sníž. přenesená",J1668,0)</f>
        <v>0</v>
      </c>
      <c r="BI1668" s="141">
        <f>IF(N1668="nulová",J1668,0)</f>
        <v>0</v>
      </c>
      <c r="BJ1668" s="17" t="s">
        <v>90</v>
      </c>
      <c r="BK1668" s="141">
        <f>ROUND(I1668*H1668,2)</f>
        <v>0</v>
      </c>
      <c r="BL1668" s="17" t="s">
        <v>173</v>
      </c>
      <c r="BM1668" s="140" t="s">
        <v>1828</v>
      </c>
    </row>
    <row r="1669" spans="2:65" s="1" customFormat="1" ht="19.5">
      <c r="B1669" s="33"/>
      <c r="D1669" s="143" t="s">
        <v>179</v>
      </c>
      <c r="F1669" s="150" t="s">
        <v>932</v>
      </c>
      <c r="I1669" s="151"/>
      <c r="L1669" s="33"/>
      <c r="M1669" s="152"/>
      <c r="T1669" s="57"/>
      <c r="AT1669" s="17" t="s">
        <v>179</v>
      </c>
      <c r="AU1669" s="17" t="s">
        <v>92</v>
      </c>
    </row>
    <row r="1670" spans="2:65" s="11" customFormat="1">
      <c r="B1670" s="142"/>
      <c r="D1670" s="143" t="s">
        <v>146</v>
      </c>
      <c r="E1670" s="144" t="s">
        <v>1</v>
      </c>
      <c r="F1670" s="145" t="s">
        <v>1799</v>
      </c>
      <c r="H1670" s="146">
        <v>152.88</v>
      </c>
      <c r="I1670" s="147"/>
      <c r="L1670" s="142"/>
      <c r="M1670" s="148"/>
      <c r="T1670" s="149"/>
      <c r="AT1670" s="144" t="s">
        <v>146</v>
      </c>
      <c r="AU1670" s="144" t="s">
        <v>92</v>
      </c>
      <c r="AV1670" s="11" t="s">
        <v>92</v>
      </c>
      <c r="AW1670" s="11" t="s">
        <v>38</v>
      </c>
      <c r="AX1670" s="11" t="s">
        <v>90</v>
      </c>
      <c r="AY1670" s="144" t="s">
        <v>140</v>
      </c>
    </row>
    <row r="1671" spans="2:65" s="11" customFormat="1">
      <c r="B1671" s="142"/>
      <c r="D1671" s="143" t="s">
        <v>146</v>
      </c>
      <c r="F1671" s="145" t="s">
        <v>1829</v>
      </c>
      <c r="H1671" s="146">
        <v>160.524</v>
      </c>
      <c r="I1671" s="147"/>
      <c r="L1671" s="142"/>
      <c r="M1671" s="148"/>
      <c r="T1671" s="149"/>
      <c r="AT1671" s="144" t="s">
        <v>146</v>
      </c>
      <c r="AU1671" s="144" t="s">
        <v>92</v>
      </c>
      <c r="AV1671" s="11" t="s">
        <v>92</v>
      </c>
      <c r="AW1671" s="11" t="s">
        <v>4</v>
      </c>
      <c r="AX1671" s="11" t="s">
        <v>90</v>
      </c>
      <c r="AY1671" s="144" t="s">
        <v>140</v>
      </c>
    </row>
    <row r="1672" spans="2:65" s="1" customFormat="1" ht="24.2" customHeight="1">
      <c r="B1672" s="33"/>
      <c r="C1672" s="128" t="s">
        <v>1830</v>
      </c>
      <c r="D1672" s="128" t="s">
        <v>141</v>
      </c>
      <c r="E1672" s="129" t="s">
        <v>1831</v>
      </c>
      <c r="F1672" s="130" t="s">
        <v>1832</v>
      </c>
      <c r="G1672" s="131" t="s">
        <v>144</v>
      </c>
      <c r="H1672" s="132">
        <v>45.8</v>
      </c>
      <c r="I1672" s="133"/>
      <c r="J1672" s="134">
        <f>ROUND(I1672*H1672,2)</f>
        <v>0</v>
      </c>
      <c r="K1672" s="135"/>
      <c r="L1672" s="33"/>
      <c r="M1672" s="136" t="s">
        <v>1</v>
      </c>
      <c r="N1672" s="137" t="s">
        <v>47</v>
      </c>
      <c r="P1672" s="138">
        <f>O1672*H1672</f>
        <v>0</v>
      </c>
      <c r="Q1672" s="138">
        <v>0</v>
      </c>
      <c r="R1672" s="138">
        <f>Q1672*H1672</f>
        <v>0</v>
      </c>
      <c r="S1672" s="138">
        <v>1.721E-2</v>
      </c>
      <c r="T1672" s="139">
        <f>S1672*H1672</f>
        <v>0.78821799999999997</v>
      </c>
      <c r="AR1672" s="140" t="s">
        <v>173</v>
      </c>
      <c r="AT1672" s="140" t="s">
        <v>141</v>
      </c>
      <c r="AU1672" s="140" t="s">
        <v>92</v>
      </c>
      <c r="AY1672" s="17" t="s">
        <v>140</v>
      </c>
      <c r="BE1672" s="141">
        <f>IF(N1672="základní",J1672,0)</f>
        <v>0</v>
      </c>
      <c r="BF1672" s="141">
        <f>IF(N1672="snížená",J1672,0)</f>
        <v>0</v>
      </c>
      <c r="BG1672" s="141">
        <f>IF(N1672="zákl. přenesená",J1672,0)</f>
        <v>0</v>
      </c>
      <c r="BH1672" s="141">
        <f>IF(N1672="sníž. přenesená",J1672,0)</f>
        <v>0</v>
      </c>
      <c r="BI1672" s="141">
        <f>IF(N1672="nulová",J1672,0)</f>
        <v>0</v>
      </c>
      <c r="BJ1672" s="17" t="s">
        <v>90</v>
      </c>
      <c r="BK1672" s="141">
        <f>ROUND(I1672*H1672,2)</f>
        <v>0</v>
      </c>
      <c r="BL1672" s="17" t="s">
        <v>173</v>
      </c>
      <c r="BM1672" s="140" t="s">
        <v>1833</v>
      </c>
    </row>
    <row r="1673" spans="2:65" s="12" customFormat="1">
      <c r="B1673" s="153"/>
      <c r="D1673" s="143" t="s">
        <v>146</v>
      </c>
      <c r="E1673" s="154" t="s">
        <v>1</v>
      </c>
      <c r="F1673" s="155" t="s">
        <v>1834</v>
      </c>
      <c r="H1673" s="154" t="s">
        <v>1</v>
      </c>
      <c r="I1673" s="156"/>
      <c r="L1673" s="153"/>
      <c r="M1673" s="157"/>
      <c r="T1673" s="158"/>
      <c r="AT1673" s="154" t="s">
        <v>146</v>
      </c>
      <c r="AU1673" s="154" t="s">
        <v>92</v>
      </c>
      <c r="AV1673" s="12" t="s">
        <v>90</v>
      </c>
      <c r="AW1673" s="12" t="s">
        <v>38</v>
      </c>
      <c r="AX1673" s="12" t="s">
        <v>82</v>
      </c>
      <c r="AY1673" s="154" t="s">
        <v>140</v>
      </c>
    </row>
    <row r="1674" spans="2:65" s="12" customFormat="1">
      <c r="B1674" s="153"/>
      <c r="D1674" s="143" t="s">
        <v>146</v>
      </c>
      <c r="E1674" s="154" t="s">
        <v>1</v>
      </c>
      <c r="F1674" s="155" t="s">
        <v>711</v>
      </c>
      <c r="H1674" s="154" t="s">
        <v>1</v>
      </c>
      <c r="I1674" s="156"/>
      <c r="L1674" s="153"/>
      <c r="M1674" s="157"/>
      <c r="T1674" s="158"/>
      <c r="AT1674" s="154" t="s">
        <v>146</v>
      </c>
      <c r="AU1674" s="154" t="s">
        <v>92</v>
      </c>
      <c r="AV1674" s="12" t="s">
        <v>90</v>
      </c>
      <c r="AW1674" s="12" t="s">
        <v>38</v>
      </c>
      <c r="AX1674" s="12" t="s">
        <v>82</v>
      </c>
      <c r="AY1674" s="154" t="s">
        <v>140</v>
      </c>
    </row>
    <row r="1675" spans="2:65" s="11" customFormat="1">
      <c r="B1675" s="142"/>
      <c r="D1675" s="143" t="s">
        <v>146</v>
      </c>
      <c r="E1675" s="144" t="s">
        <v>1</v>
      </c>
      <c r="F1675" s="145" t="s">
        <v>1835</v>
      </c>
      <c r="H1675" s="146">
        <v>45.8</v>
      </c>
      <c r="I1675" s="147"/>
      <c r="L1675" s="142"/>
      <c r="M1675" s="148"/>
      <c r="T1675" s="149"/>
      <c r="AT1675" s="144" t="s">
        <v>146</v>
      </c>
      <c r="AU1675" s="144" t="s">
        <v>92</v>
      </c>
      <c r="AV1675" s="11" t="s">
        <v>92</v>
      </c>
      <c r="AW1675" s="11" t="s">
        <v>38</v>
      </c>
      <c r="AX1675" s="11" t="s">
        <v>90</v>
      </c>
      <c r="AY1675" s="144" t="s">
        <v>140</v>
      </c>
    </row>
    <row r="1676" spans="2:65" s="1" customFormat="1" ht="33" customHeight="1">
      <c r="B1676" s="33"/>
      <c r="C1676" s="128" t="s">
        <v>1836</v>
      </c>
      <c r="D1676" s="128" t="s">
        <v>141</v>
      </c>
      <c r="E1676" s="129" t="s">
        <v>1837</v>
      </c>
      <c r="F1676" s="130" t="s">
        <v>1838</v>
      </c>
      <c r="G1676" s="131" t="s">
        <v>144</v>
      </c>
      <c r="H1676" s="132">
        <v>115.45399999999999</v>
      </c>
      <c r="I1676" s="133"/>
      <c r="J1676" s="134">
        <f>ROUND(I1676*H1676,2)</f>
        <v>0</v>
      </c>
      <c r="K1676" s="135"/>
      <c r="L1676" s="33"/>
      <c r="M1676" s="136" t="s">
        <v>1</v>
      </c>
      <c r="N1676" s="137" t="s">
        <v>47</v>
      </c>
      <c r="P1676" s="138">
        <f>O1676*H1676</f>
        <v>0</v>
      </c>
      <c r="Q1676" s="138">
        <v>1.25E-3</v>
      </c>
      <c r="R1676" s="138">
        <f>Q1676*H1676</f>
        <v>0.14431749999999999</v>
      </c>
      <c r="S1676" s="138">
        <v>0</v>
      </c>
      <c r="T1676" s="139">
        <f>S1676*H1676</f>
        <v>0</v>
      </c>
      <c r="AR1676" s="140" t="s">
        <v>173</v>
      </c>
      <c r="AT1676" s="140" t="s">
        <v>141</v>
      </c>
      <c r="AU1676" s="140" t="s">
        <v>92</v>
      </c>
      <c r="AY1676" s="17" t="s">
        <v>140</v>
      </c>
      <c r="BE1676" s="141">
        <f>IF(N1676="základní",J1676,0)</f>
        <v>0</v>
      </c>
      <c r="BF1676" s="141">
        <f>IF(N1676="snížená",J1676,0)</f>
        <v>0</v>
      </c>
      <c r="BG1676" s="141">
        <f>IF(N1676="zákl. přenesená",J1676,0)</f>
        <v>0</v>
      </c>
      <c r="BH1676" s="141">
        <f>IF(N1676="sníž. přenesená",J1676,0)</f>
        <v>0</v>
      </c>
      <c r="BI1676" s="141">
        <f>IF(N1676="nulová",J1676,0)</f>
        <v>0</v>
      </c>
      <c r="BJ1676" s="17" t="s">
        <v>90</v>
      </c>
      <c r="BK1676" s="141">
        <f>ROUND(I1676*H1676,2)</f>
        <v>0</v>
      </c>
      <c r="BL1676" s="17" t="s">
        <v>173</v>
      </c>
      <c r="BM1676" s="140" t="s">
        <v>1839</v>
      </c>
    </row>
    <row r="1677" spans="2:65" s="12" customFormat="1">
      <c r="B1677" s="153"/>
      <c r="D1677" s="143" t="s">
        <v>146</v>
      </c>
      <c r="E1677" s="154" t="s">
        <v>1</v>
      </c>
      <c r="F1677" s="155" t="s">
        <v>902</v>
      </c>
      <c r="H1677" s="154" t="s">
        <v>1</v>
      </c>
      <c r="I1677" s="156"/>
      <c r="L1677" s="153"/>
      <c r="M1677" s="157"/>
      <c r="T1677" s="158"/>
      <c r="AT1677" s="154" t="s">
        <v>146</v>
      </c>
      <c r="AU1677" s="154" t="s">
        <v>92</v>
      </c>
      <c r="AV1677" s="12" t="s">
        <v>90</v>
      </c>
      <c r="AW1677" s="12" t="s">
        <v>38</v>
      </c>
      <c r="AX1677" s="12" t="s">
        <v>82</v>
      </c>
      <c r="AY1677" s="154" t="s">
        <v>140</v>
      </c>
    </row>
    <row r="1678" spans="2:65" s="11" customFormat="1">
      <c r="B1678" s="142"/>
      <c r="D1678" s="143" t="s">
        <v>146</v>
      </c>
      <c r="E1678" s="144" t="s">
        <v>1</v>
      </c>
      <c r="F1678" s="145" t="s">
        <v>1840</v>
      </c>
      <c r="H1678" s="146">
        <v>28.738</v>
      </c>
      <c r="I1678" s="147"/>
      <c r="L1678" s="142"/>
      <c r="M1678" s="148"/>
      <c r="T1678" s="149"/>
      <c r="AT1678" s="144" t="s">
        <v>146</v>
      </c>
      <c r="AU1678" s="144" t="s">
        <v>92</v>
      </c>
      <c r="AV1678" s="11" t="s">
        <v>92</v>
      </c>
      <c r="AW1678" s="11" t="s">
        <v>38</v>
      </c>
      <c r="AX1678" s="11" t="s">
        <v>82</v>
      </c>
      <c r="AY1678" s="144" t="s">
        <v>140</v>
      </c>
    </row>
    <row r="1679" spans="2:65" s="11" customFormat="1">
      <c r="B1679" s="142"/>
      <c r="D1679" s="143" t="s">
        <v>146</v>
      </c>
      <c r="E1679" s="144" t="s">
        <v>1</v>
      </c>
      <c r="F1679" s="145" t="s">
        <v>1841</v>
      </c>
      <c r="H1679" s="146">
        <v>56.887999999999998</v>
      </c>
      <c r="I1679" s="147"/>
      <c r="L1679" s="142"/>
      <c r="M1679" s="148"/>
      <c r="T1679" s="149"/>
      <c r="AT1679" s="144" t="s">
        <v>146</v>
      </c>
      <c r="AU1679" s="144" t="s">
        <v>92</v>
      </c>
      <c r="AV1679" s="11" t="s">
        <v>92</v>
      </c>
      <c r="AW1679" s="11" t="s">
        <v>38</v>
      </c>
      <c r="AX1679" s="11" t="s">
        <v>82</v>
      </c>
      <c r="AY1679" s="144" t="s">
        <v>140</v>
      </c>
    </row>
    <row r="1680" spans="2:65" s="11" customFormat="1">
      <c r="B1680" s="142"/>
      <c r="D1680" s="143" t="s">
        <v>146</v>
      </c>
      <c r="E1680" s="144" t="s">
        <v>1</v>
      </c>
      <c r="F1680" s="145" t="s">
        <v>1842</v>
      </c>
      <c r="H1680" s="146">
        <v>14.145</v>
      </c>
      <c r="I1680" s="147"/>
      <c r="L1680" s="142"/>
      <c r="M1680" s="148"/>
      <c r="T1680" s="149"/>
      <c r="AT1680" s="144" t="s">
        <v>146</v>
      </c>
      <c r="AU1680" s="144" t="s">
        <v>92</v>
      </c>
      <c r="AV1680" s="11" t="s">
        <v>92</v>
      </c>
      <c r="AW1680" s="11" t="s">
        <v>38</v>
      </c>
      <c r="AX1680" s="11" t="s">
        <v>82</v>
      </c>
      <c r="AY1680" s="144" t="s">
        <v>140</v>
      </c>
    </row>
    <row r="1681" spans="2:65" s="11" customFormat="1">
      <c r="B1681" s="142"/>
      <c r="D1681" s="143" t="s">
        <v>146</v>
      </c>
      <c r="E1681" s="144" t="s">
        <v>1</v>
      </c>
      <c r="F1681" s="145" t="s">
        <v>1843</v>
      </c>
      <c r="H1681" s="146">
        <v>15.683</v>
      </c>
      <c r="I1681" s="147"/>
      <c r="L1681" s="142"/>
      <c r="M1681" s="148"/>
      <c r="T1681" s="149"/>
      <c r="AT1681" s="144" t="s">
        <v>146</v>
      </c>
      <c r="AU1681" s="144" t="s">
        <v>92</v>
      </c>
      <c r="AV1681" s="11" t="s">
        <v>92</v>
      </c>
      <c r="AW1681" s="11" t="s">
        <v>38</v>
      </c>
      <c r="AX1681" s="11" t="s">
        <v>82</v>
      </c>
      <c r="AY1681" s="144" t="s">
        <v>140</v>
      </c>
    </row>
    <row r="1682" spans="2:65" s="14" customFormat="1">
      <c r="B1682" s="167"/>
      <c r="D1682" s="143" t="s">
        <v>146</v>
      </c>
      <c r="E1682" s="168" t="s">
        <v>1</v>
      </c>
      <c r="F1682" s="169" t="s">
        <v>287</v>
      </c>
      <c r="H1682" s="170">
        <v>115.45400000000001</v>
      </c>
      <c r="I1682" s="171"/>
      <c r="L1682" s="167"/>
      <c r="M1682" s="172"/>
      <c r="T1682" s="173"/>
      <c r="AT1682" s="168" t="s">
        <v>146</v>
      </c>
      <c r="AU1682" s="168" t="s">
        <v>92</v>
      </c>
      <c r="AV1682" s="14" t="s">
        <v>145</v>
      </c>
      <c r="AW1682" s="14" t="s">
        <v>38</v>
      </c>
      <c r="AX1682" s="14" t="s">
        <v>90</v>
      </c>
      <c r="AY1682" s="168" t="s">
        <v>140</v>
      </c>
    </row>
    <row r="1683" spans="2:65" s="1" customFormat="1" ht="24.2" customHeight="1">
      <c r="B1683" s="33"/>
      <c r="C1683" s="185" t="s">
        <v>1844</v>
      </c>
      <c r="D1683" s="185" t="s">
        <v>653</v>
      </c>
      <c r="E1683" s="186" t="s">
        <v>1845</v>
      </c>
      <c r="F1683" s="187" t="s">
        <v>1846</v>
      </c>
      <c r="G1683" s="188" t="s">
        <v>144</v>
      </c>
      <c r="H1683" s="189">
        <v>121.227</v>
      </c>
      <c r="I1683" s="190"/>
      <c r="J1683" s="191">
        <f>ROUND(I1683*H1683,2)</f>
        <v>0</v>
      </c>
      <c r="K1683" s="192"/>
      <c r="L1683" s="193"/>
      <c r="M1683" s="194" t="s">
        <v>1</v>
      </c>
      <c r="N1683" s="195" t="s">
        <v>47</v>
      </c>
      <c r="P1683" s="138">
        <f>O1683*H1683</f>
        <v>0</v>
      </c>
      <c r="Q1683" s="138">
        <v>8.0000000000000002E-3</v>
      </c>
      <c r="R1683" s="138">
        <f>Q1683*H1683</f>
        <v>0.96981600000000001</v>
      </c>
      <c r="S1683" s="138">
        <v>0</v>
      </c>
      <c r="T1683" s="139">
        <f>S1683*H1683</f>
        <v>0</v>
      </c>
      <c r="AR1683" s="140" t="s">
        <v>204</v>
      </c>
      <c r="AT1683" s="140" t="s">
        <v>653</v>
      </c>
      <c r="AU1683" s="140" t="s">
        <v>92</v>
      </c>
      <c r="AY1683" s="17" t="s">
        <v>140</v>
      </c>
      <c r="BE1683" s="141">
        <f>IF(N1683="základní",J1683,0)</f>
        <v>0</v>
      </c>
      <c r="BF1683" s="141">
        <f>IF(N1683="snížená",J1683,0)</f>
        <v>0</v>
      </c>
      <c r="BG1683" s="141">
        <f>IF(N1683="zákl. přenesená",J1683,0)</f>
        <v>0</v>
      </c>
      <c r="BH1683" s="141">
        <f>IF(N1683="sníž. přenesená",J1683,0)</f>
        <v>0</v>
      </c>
      <c r="BI1683" s="141">
        <f>IF(N1683="nulová",J1683,0)</f>
        <v>0</v>
      </c>
      <c r="BJ1683" s="17" t="s">
        <v>90</v>
      </c>
      <c r="BK1683" s="141">
        <f>ROUND(I1683*H1683,2)</f>
        <v>0</v>
      </c>
      <c r="BL1683" s="17" t="s">
        <v>173</v>
      </c>
      <c r="BM1683" s="140" t="s">
        <v>1847</v>
      </c>
    </row>
    <row r="1684" spans="2:65" s="1" customFormat="1" ht="19.5">
      <c r="B1684" s="33"/>
      <c r="D1684" s="143" t="s">
        <v>179</v>
      </c>
      <c r="F1684" s="150" t="s">
        <v>932</v>
      </c>
      <c r="I1684" s="151"/>
      <c r="L1684" s="33"/>
      <c r="M1684" s="152"/>
      <c r="T1684" s="57"/>
      <c r="AT1684" s="17" t="s">
        <v>179</v>
      </c>
      <c r="AU1684" s="17" t="s">
        <v>92</v>
      </c>
    </row>
    <row r="1685" spans="2:65" s="12" customFormat="1">
      <c r="B1685" s="153"/>
      <c r="D1685" s="143" t="s">
        <v>146</v>
      </c>
      <c r="E1685" s="154" t="s">
        <v>1</v>
      </c>
      <c r="F1685" s="155" t="s">
        <v>902</v>
      </c>
      <c r="H1685" s="154" t="s">
        <v>1</v>
      </c>
      <c r="I1685" s="156"/>
      <c r="L1685" s="153"/>
      <c r="M1685" s="157"/>
      <c r="T1685" s="158"/>
      <c r="AT1685" s="154" t="s">
        <v>146</v>
      </c>
      <c r="AU1685" s="154" t="s">
        <v>92</v>
      </c>
      <c r="AV1685" s="12" t="s">
        <v>90</v>
      </c>
      <c r="AW1685" s="12" t="s">
        <v>38</v>
      </c>
      <c r="AX1685" s="12" t="s">
        <v>82</v>
      </c>
      <c r="AY1685" s="154" t="s">
        <v>140</v>
      </c>
    </row>
    <row r="1686" spans="2:65" s="11" customFormat="1">
      <c r="B1686" s="142"/>
      <c r="D1686" s="143" t="s">
        <v>146</v>
      </c>
      <c r="E1686" s="144" t="s">
        <v>1</v>
      </c>
      <c r="F1686" s="145" t="s">
        <v>1840</v>
      </c>
      <c r="H1686" s="146">
        <v>28.738</v>
      </c>
      <c r="I1686" s="147"/>
      <c r="L1686" s="142"/>
      <c r="M1686" s="148"/>
      <c r="T1686" s="149"/>
      <c r="AT1686" s="144" t="s">
        <v>146</v>
      </c>
      <c r="AU1686" s="144" t="s">
        <v>92</v>
      </c>
      <c r="AV1686" s="11" t="s">
        <v>92</v>
      </c>
      <c r="AW1686" s="11" t="s">
        <v>38</v>
      </c>
      <c r="AX1686" s="11" t="s">
        <v>82</v>
      </c>
      <c r="AY1686" s="144" t="s">
        <v>140</v>
      </c>
    </row>
    <row r="1687" spans="2:65" s="11" customFormat="1">
      <c r="B1687" s="142"/>
      <c r="D1687" s="143" t="s">
        <v>146</v>
      </c>
      <c r="E1687" s="144" t="s">
        <v>1</v>
      </c>
      <c r="F1687" s="145" t="s">
        <v>1841</v>
      </c>
      <c r="H1687" s="146">
        <v>56.887999999999998</v>
      </c>
      <c r="I1687" s="147"/>
      <c r="L1687" s="142"/>
      <c r="M1687" s="148"/>
      <c r="T1687" s="149"/>
      <c r="AT1687" s="144" t="s">
        <v>146</v>
      </c>
      <c r="AU1687" s="144" t="s">
        <v>92</v>
      </c>
      <c r="AV1687" s="11" t="s">
        <v>92</v>
      </c>
      <c r="AW1687" s="11" t="s">
        <v>38</v>
      </c>
      <c r="AX1687" s="11" t="s">
        <v>82</v>
      </c>
      <c r="AY1687" s="144" t="s">
        <v>140</v>
      </c>
    </row>
    <row r="1688" spans="2:65" s="11" customFormat="1">
      <c r="B1688" s="142"/>
      <c r="D1688" s="143" t="s">
        <v>146</v>
      </c>
      <c r="E1688" s="144" t="s">
        <v>1</v>
      </c>
      <c r="F1688" s="145" t="s">
        <v>1842</v>
      </c>
      <c r="H1688" s="146">
        <v>14.145</v>
      </c>
      <c r="I1688" s="147"/>
      <c r="L1688" s="142"/>
      <c r="M1688" s="148"/>
      <c r="T1688" s="149"/>
      <c r="AT1688" s="144" t="s">
        <v>146</v>
      </c>
      <c r="AU1688" s="144" t="s">
        <v>92</v>
      </c>
      <c r="AV1688" s="11" t="s">
        <v>92</v>
      </c>
      <c r="AW1688" s="11" t="s">
        <v>38</v>
      </c>
      <c r="AX1688" s="11" t="s">
        <v>82</v>
      </c>
      <c r="AY1688" s="144" t="s">
        <v>140</v>
      </c>
    </row>
    <row r="1689" spans="2:65" s="11" customFormat="1">
      <c r="B1689" s="142"/>
      <c r="D1689" s="143" t="s">
        <v>146</v>
      </c>
      <c r="E1689" s="144" t="s">
        <v>1</v>
      </c>
      <c r="F1689" s="145" t="s">
        <v>1843</v>
      </c>
      <c r="H1689" s="146">
        <v>15.683</v>
      </c>
      <c r="I1689" s="147"/>
      <c r="L1689" s="142"/>
      <c r="M1689" s="148"/>
      <c r="T1689" s="149"/>
      <c r="AT1689" s="144" t="s">
        <v>146</v>
      </c>
      <c r="AU1689" s="144" t="s">
        <v>92</v>
      </c>
      <c r="AV1689" s="11" t="s">
        <v>92</v>
      </c>
      <c r="AW1689" s="11" t="s">
        <v>38</v>
      </c>
      <c r="AX1689" s="11" t="s">
        <v>82</v>
      </c>
      <c r="AY1689" s="144" t="s">
        <v>140</v>
      </c>
    </row>
    <row r="1690" spans="2:65" s="14" customFormat="1">
      <c r="B1690" s="167"/>
      <c r="D1690" s="143" t="s">
        <v>146</v>
      </c>
      <c r="E1690" s="168" t="s">
        <v>1</v>
      </c>
      <c r="F1690" s="169" t="s">
        <v>287</v>
      </c>
      <c r="H1690" s="170">
        <v>115.45400000000001</v>
      </c>
      <c r="I1690" s="171"/>
      <c r="L1690" s="167"/>
      <c r="M1690" s="172"/>
      <c r="T1690" s="173"/>
      <c r="AT1690" s="168" t="s">
        <v>146</v>
      </c>
      <c r="AU1690" s="168" t="s">
        <v>92</v>
      </c>
      <c r="AV1690" s="14" t="s">
        <v>145</v>
      </c>
      <c r="AW1690" s="14" t="s">
        <v>38</v>
      </c>
      <c r="AX1690" s="14" t="s">
        <v>90</v>
      </c>
      <c r="AY1690" s="168" t="s">
        <v>140</v>
      </c>
    </row>
    <row r="1691" spans="2:65" s="11" customFormat="1">
      <c r="B1691" s="142"/>
      <c r="D1691" s="143" t="s">
        <v>146</v>
      </c>
      <c r="F1691" s="145" t="s">
        <v>1848</v>
      </c>
      <c r="H1691" s="146">
        <v>121.227</v>
      </c>
      <c r="I1691" s="147"/>
      <c r="L1691" s="142"/>
      <c r="M1691" s="148"/>
      <c r="T1691" s="149"/>
      <c r="AT1691" s="144" t="s">
        <v>146</v>
      </c>
      <c r="AU1691" s="144" t="s">
        <v>92</v>
      </c>
      <c r="AV1691" s="11" t="s">
        <v>92</v>
      </c>
      <c r="AW1691" s="11" t="s">
        <v>4</v>
      </c>
      <c r="AX1691" s="11" t="s">
        <v>90</v>
      </c>
      <c r="AY1691" s="144" t="s">
        <v>140</v>
      </c>
    </row>
    <row r="1692" spans="2:65" s="1" customFormat="1" ht="21.75" customHeight="1">
      <c r="B1692" s="33"/>
      <c r="C1692" s="128" t="s">
        <v>1849</v>
      </c>
      <c r="D1692" s="128" t="s">
        <v>141</v>
      </c>
      <c r="E1692" s="129" t="s">
        <v>1850</v>
      </c>
      <c r="F1692" s="130" t="s">
        <v>1851</v>
      </c>
      <c r="G1692" s="131" t="s">
        <v>150</v>
      </c>
      <c r="H1692" s="132">
        <v>49.7</v>
      </c>
      <c r="I1692" s="133"/>
      <c r="J1692" s="134">
        <f>ROUND(I1692*H1692,2)</f>
        <v>0</v>
      </c>
      <c r="K1692" s="135"/>
      <c r="L1692" s="33"/>
      <c r="M1692" s="136" t="s">
        <v>1</v>
      </c>
      <c r="N1692" s="137" t="s">
        <v>47</v>
      </c>
      <c r="P1692" s="138">
        <f>O1692*H1692</f>
        <v>0</v>
      </c>
      <c r="Q1692" s="138">
        <v>8.8199999999999997E-3</v>
      </c>
      <c r="R1692" s="138">
        <f>Q1692*H1692</f>
        <v>0.43835400000000002</v>
      </c>
      <c r="S1692" s="138">
        <v>0</v>
      </c>
      <c r="T1692" s="139">
        <f>S1692*H1692</f>
        <v>0</v>
      </c>
      <c r="AR1692" s="140" t="s">
        <v>173</v>
      </c>
      <c r="AT1692" s="140" t="s">
        <v>141</v>
      </c>
      <c r="AU1692" s="140" t="s">
        <v>92</v>
      </c>
      <c r="AY1692" s="17" t="s">
        <v>140</v>
      </c>
      <c r="BE1692" s="141">
        <f>IF(N1692="základní",J1692,0)</f>
        <v>0</v>
      </c>
      <c r="BF1692" s="141">
        <f>IF(N1692="snížená",J1692,0)</f>
        <v>0</v>
      </c>
      <c r="BG1692" s="141">
        <f>IF(N1692="zákl. přenesená",J1692,0)</f>
        <v>0</v>
      </c>
      <c r="BH1692" s="141">
        <f>IF(N1692="sníž. přenesená",J1692,0)</f>
        <v>0</v>
      </c>
      <c r="BI1692" s="141">
        <f>IF(N1692="nulová",J1692,0)</f>
        <v>0</v>
      </c>
      <c r="BJ1692" s="17" t="s">
        <v>90</v>
      </c>
      <c r="BK1692" s="141">
        <f>ROUND(I1692*H1692,2)</f>
        <v>0</v>
      </c>
      <c r="BL1692" s="17" t="s">
        <v>173</v>
      </c>
      <c r="BM1692" s="140" t="s">
        <v>1852</v>
      </c>
    </row>
    <row r="1693" spans="2:65" s="12" customFormat="1">
      <c r="B1693" s="153"/>
      <c r="D1693" s="143" t="s">
        <v>146</v>
      </c>
      <c r="E1693" s="154" t="s">
        <v>1</v>
      </c>
      <c r="F1693" s="155" t="s">
        <v>1853</v>
      </c>
      <c r="H1693" s="154" t="s">
        <v>1</v>
      </c>
      <c r="I1693" s="156"/>
      <c r="L1693" s="153"/>
      <c r="M1693" s="157"/>
      <c r="T1693" s="158"/>
      <c r="AT1693" s="154" t="s">
        <v>146</v>
      </c>
      <c r="AU1693" s="154" t="s">
        <v>92</v>
      </c>
      <c r="AV1693" s="12" t="s">
        <v>90</v>
      </c>
      <c r="AW1693" s="12" t="s">
        <v>38</v>
      </c>
      <c r="AX1693" s="12" t="s">
        <v>82</v>
      </c>
      <c r="AY1693" s="154" t="s">
        <v>140</v>
      </c>
    </row>
    <row r="1694" spans="2:65" s="12" customFormat="1">
      <c r="B1694" s="153"/>
      <c r="D1694" s="143" t="s">
        <v>146</v>
      </c>
      <c r="E1694" s="154" t="s">
        <v>1</v>
      </c>
      <c r="F1694" s="155" t="s">
        <v>902</v>
      </c>
      <c r="H1694" s="154" t="s">
        <v>1</v>
      </c>
      <c r="I1694" s="156"/>
      <c r="L1694" s="153"/>
      <c r="M1694" s="157"/>
      <c r="T1694" s="158"/>
      <c r="AT1694" s="154" t="s">
        <v>146</v>
      </c>
      <c r="AU1694" s="154" t="s">
        <v>92</v>
      </c>
      <c r="AV1694" s="12" t="s">
        <v>90</v>
      </c>
      <c r="AW1694" s="12" t="s">
        <v>38</v>
      </c>
      <c r="AX1694" s="12" t="s">
        <v>82</v>
      </c>
      <c r="AY1694" s="154" t="s">
        <v>140</v>
      </c>
    </row>
    <row r="1695" spans="2:65" s="11" customFormat="1">
      <c r="B1695" s="142"/>
      <c r="D1695" s="143" t="s">
        <v>146</v>
      </c>
      <c r="E1695" s="144" t="s">
        <v>1</v>
      </c>
      <c r="F1695" s="145" t="s">
        <v>1854</v>
      </c>
      <c r="H1695" s="146">
        <v>3.3</v>
      </c>
      <c r="I1695" s="147"/>
      <c r="L1695" s="142"/>
      <c r="M1695" s="148"/>
      <c r="T1695" s="149"/>
      <c r="AT1695" s="144" t="s">
        <v>146</v>
      </c>
      <c r="AU1695" s="144" t="s">
        <v>92</v>
      </c>
      <c r="AV1695" s="11" t="s">
        <v>92</v>
      </c>
      <c r="AW1695" s="11" t="s">
        <v>38</v>
      </c>
      <c r="AX1695" s="11" t="s">
        <v>82</v>
      </c>
      <c r="AY1695" s="144" t="s">
        <v>140</v>
      </c>
    </row>
    <row r="1696" spans="2:65" s="11" customFormat="1">
      <c r="B1696" s="142"/>
      <c r="D1696" s="143" t="s">
        <v>146</v>
      </c>
      <c r="E1696" s="144" t="s">
        <v>1</v>
      </c>
      <c r="F1696" s="145" t="s">
        <v>1855</v>
      </c>
      <c r="H1696" s="146">
        <v>3.6</v>
      </c>
      <c r="I1696" s="147"/>
      <c r="L1696" s="142"/>
      <c r="M1696" s="148"/>
      <c r="T1696" s="149"/>
      <c r="AT1696" s="144" t="s">
        <v>146</v>
      </c>
      <c r="AU1696" s="144" t="s">
        <v>92</v>
      </c>
      <c r="AV1696" s="11" t="s">
        <v>92</v>
      </c>
      <c r="AW1696" s="11" t="s">
        <v>38</v>
      </c>
      <c r="AX1696" s="11" t="s">
        <v>82</v>
      </c>
      <c r="AY1696" s="144" t="s">
        <v>140</v>
      </c>
    </row>
    <row r="1697" spans="2:65" s="13" customFormat="1">
      <c r="B1697" s="160"/>
      <c r="D1697" s="143" t="s">
        <v>146</v>
      </c>
      <c r="E1697" s="161" t="s">
        <v>1</v>
      </c>
      <c r="F1697" s="162" t="s">
        <v>286</v>
      </c>
      <c r="H1697" s="163">
        <v>6.9</v>
      </c>
      <c r="I1697" s="164"/>
      <c r="L1697" s="160"/>
      <c r="M1697" s="165"/>
      <c r="T1697" s="166"/>
      <c r="AT1697" s="161" t="s">
        <v>146</v>
      </c>
      <c r="AU1697" s="161" t="s">
        <v>92</v>
      </c>
      <c r="AV1697" s="13" t="s">
        <v>151</v>
      </c>
      <c r="AW1697" s="13" t="s">
        <v>38</v>
      </c>
      <c r="AX1697" s="13" t="s">
        <v>82</v>
      </c>
      <c r="AY1697" s="161" t="s">
        <v>140</v>
      </c>
    </row>
    <row r="1698" spans="2:65" s="12" customFormat="1">
      <c r="B1698" s="153"/>
      <c r="D1698" s="143" t="s">
        <v>146</v>
      </c>
      <c r="E1698" s="154" t="s">
        <v>1</v>
      </c>
      <c r="F1698" s="155" t="s">
        <v>914</v>
      </c>
      <c r="H1698" s="154" t="s">
        <v>1</v>
      </c>
      <c r="I1698" s="156"/>
      <c r="L1698" s="153"/>
      <c r="M1698" s="157"/>
      <c r="T1698" s="158"/>
      <c r="AT1698" s="154" t="s">
        <v>146</v>
      </c>
      <c r="AU1698" s="154" t="s">
        <v>92</v>
      </c>
      <c r="AV1698" s="12" t="s">
        <v>90</v>
      </c>
      <c r="AW1698" s="12" t="s">
        <v>38</v>
      </c>
      <c r="AX1698" s="12" t="s">
        <v>82</v>
      </c>
      <c r="AY1698" s="154" t="s">
        <v>140</v>
      </c>
    </row>
    <row r="1699" spans="2:65" s="11" customFormat="1">
      <c r="B1699" s="142"/>
      <c r="D1699" s="143" t="s">
        <v>146</v>
      </c>
      <c r="E1699" s="144" t="s">
        <v>1</v>
      </c>
      <c r="F1699" s="145" t="s">
        <v>1856</v>
      </c>
      <c r="H1699" s="146">
        <v>10.3</v>
      </c>
      <c r="I1699" s="147"/>
      <c r="L1699" s="142"/>
      <c r="M1699" s="148"/>
      <c r="T1699" s="149"/>
      <c r="AT1699" s="144" t="s">
        <v>146</v>
      </c>
      <c r="AU1699" s="144" t="s">
        <v>92</v>
      </c>
      <c r="AV1699" s="11" t="s">
        <v>92</v>
      </c>
      <c r="AW1699" s="11" t="s">
        <v>38</v>
      </c>
      <c r="AX1699" s="11" t="s">
        <v>82</v>
      </c>
      <c r="AY1699" s="144" t="s">
        <v>140</v>
      </c>
    </row>
    <row r="1700" spans="2:65" s="11" customFormat="1">
      <c r="B1700" s="142"/>
      <c r="D1700" s="143" t="s">
        <v>146</v>
      </c>
      <c r="E1700" s="144" t="s">
        <v>1</v>
      </c>
      <c r="F1700" s="145" t="s">
        <v>1857</v>
      </c>
      <c r="H1700" s="146">
        <v>6.6</v>
      </c>
      <c r="I1700" s="147"/>
      <c r="L1700" s="142"/>
      <c r="M1700" s="148"/>
      <c r="T1700" s="149"/>
      <c r="AT1700" s="144" t="s">
        <v>146</v>
      </c>
      <c r="AU1700" s="144" t="s">
        <v>92</v>
      </c>
      <c r="AV1700" s="11" t="s">
        <v>92</v>
      </c>
      <c r="AW1700" s="11" t="s">
        <v>38</v>
      </c>
      <c r="AX1700" s="11" t="s">
        <v>82</v>
      </c>
      <c r="AY1700" s="144" t="s">
        <v>140</v>
      </c>
    </row>
    <row r="1701" spans="2:65" s="11" customFormat="1">
      <c r="B1701" s="142"/>
      <c r="D1701" s="143" t="s">
        <v>146</v>
      </c>
      <c r="E1701" s="144" t="s">
        <v>1</v>
      </c>
      <c r="F1701" s="145" t="s">
        <v>1858</v>
      </c>
      <c r="H1701" s="146">
        <v>11.95</v>
      </c>
      <c r="I1701" s="147"/>
      <c r="L1701" s="142"/>
      <c r="M1701" s="148"/>
      <c r="T1701" s="149"/>
      <c r="AT1701" s="144" t="s">
        <v>146</v>
      </c>
      <c r="AU1701" s="144" t="s">
        <v>92</v>
      </c>
      <c r="AV1701" s="11" t="s">
        <v>92</v>
      </c>
      <c r="AW1701" s="11" t="s">
        <v>38</v>
      </c>
      <c r="AX1701" s="11" t="s">
        <v>82</v>
      </c>
      <c r="AY1701" s="144" t="s">
        <v>140</v>
      </c>
    </row>
    <row r="1702" spans="2:65" s="11" customFormat="1">
      <c r="B1702" s="142"/>
      <c r="D1702" s="143" t="s">
        <v>146</v>
      </c>
      <c r="E1702" s="144" t="s">
        <v>1</v>
      </c>
      <c r="F1702" s="145" t="s">
        <v>1859</v>
      </c>
      <c r="H1702" s="146">
        <v>10.199999999999999</v>
      </c>
      <c r="I1702" s="147"/>
      <c r="L1702" s="142"/>
      <c r="M1702" s="148"/>
      <c r="T1702" s="149"/>
      <c r="AT1702" s="144" t="s">
        <v>146</v>
      </c>
      <c r="AU1702" s="144" t="s">
        <v>92</v>
      </c>
      <c r="AV1702" s="11" t="s">
        <v>92</v>
      </c>
      <c r="AW1702" s="11" t="s">
        <v>38</v>
      </c>
      <c r="AX1702" s="11" t="s">
        <v>82</v>
      </c>
      <c r="AY1702" s="144" t="s">
        <v>140</v>
      </c>
    </row>
    <row r="1703" spans="2:65" s="11" customFormat="1">
      <c r="B1703" s="142"/>
      <c r="D1703" s="143" t="s">
        <v>146</v>
      </c>
      <c r="E1703" s="144" t="s">
        <v>1</v>
      </c>
      <c r="F1703" s="145" t="s">
        <v>1860</v>
      </c>
      <c r="H1703" s="146">
        <v>3.75</v>
      </c>
      <c r="I1703" s="147"/>
      <c r="L1703" s="142"/>
      <c r="M1703" s="148"/>
      <c r="T1703" s="149"/>
      <c r="AT1703" s="144" t="s">
        <v>146</v>
      </c>
      <c r="AU1703" s="144" t="s">
        <v>92</v>
      </c>
      <c r="AV1703" s="11" t="s">
        <v>92</v>
      </c>
      <c r="AW1703" s="11" t="s">
        <v>38</v>
      </c>
      <c r="AX1703" s="11" t="s">
        <v>82</v>
      </c>
      <c r="AY1703" s="144" t="s">
        <v>140</v>
      </c>
    </row>
    <row r="1704" spans="2:65" s="13" customFormat="1">
      <c r="B1704" s="160"/>
      <c r="D1704" s="143" t="s">
        <v>146</v>
      </c>
      <c r="E1704" s="161" t="s">
        <v>1</v>
      </c>
      <c r="F1704" s="162" t="s">
        <v>286</v>
      </c>
      <c r="H1704" s="163">
        <v>42.8</v>
      </c>
      <c r="I1704" s="164"/>
      <c r="L1704" s="160"/>
      <c r="M1704" s="165"/>
      <c r="T1704" s="166"/>
      <c r="AT1704" s="161" t="s">
        <v>146</v>
      </c>
      <c r="AU1704" s="161" t="s">
        <v>92</v>
      </c>
      <c r="AV1704" s="13" t="s">
        <v>151</v>
      </c>
      <c r="AW1704" s="13" t="s">
        <v>38</v>
      </c>
      <c r="AX1704" s="13" t="s">
        <v>82</v>
      </c>
      <c r="AY1704" s="161" t="s">
        <v>140</v>
      </c>
    </row>
    <row r="1705" spans="2:65" s="14" customFormat="1">
      <c r="B1705" s="167"/>
      <c r="D1705" s="143" t="s">
        <v>146</v>
      </c>
      <c r="E1705" s="168" t="s">
        <v>1</v>
      </c>
      <c r="F1705" s="169" t="s">
        <v>287</v>
      </c>
      <c r="H1705" s="170">
        <v>49.7</v>
      </c>
      <c r="I1705" s="171"/>
      <c r="L1705" s="167"/>
      <c r="M1705" s="172"/>
      <c r="T1705" s="173"/>
      <c r="AT1705" s="168" t="s">
        <v>146</v>
      </c>
      <c r="AU1705" s="168" t="s">
        <v>92</v>
      </c>
      <c r="AV1705" s="14" t="s">
        <v>145</v>
      </c>
      <c r="AW1705" s="14" t="s">
        <v>38</v>
      </c>
      <c r="AX1705" s="14" t="s">
        <v>90</v>
      </c>
      <c r="AY1705" s="168" t="s">
        <v>140</v>
      </c>
    </row>
    <row r="1706" spans="2:65" s="1" customFormat="1" ht="21.75" customHeight="1">
      <c r="B1706" s="33"/>
      <c r="C1706" s="128" t="s">
        <v>1861</v>
      </c>
      <c r="D1706" s="128" t="s">
        <v>141</v>
      </c>
      <c r="E1706" s="129" t="s">
        <v>1862</v>
      </c>
      <c r="F1706" s="130" t="s">
        <v>1863</v>
      </c>
      <c r="G1706" s="131" t="s">
        <v>144</v>
      </c>
      <c r="H1706" s="132">
        <v>260.11500000000001</v>
      </c>
      <c r="I1706" s="133"/>
      <c r="J1706" s="134">
        <f>ROUND(I1706*H1706,2)</f>
        <v>0</v>
      </c>
      <c r="K1706" s="135"/>
      <c r="L1706" s="33"/>
      <c r="M1706" s="136" t="s">
        <v>1</v>
      </c>
      <c r="N1706" s="137" t="s">
        <v>47</v>
      </c>
      <c r="P1706" s="138">
        <f>O1706*H1706</f>
        <v>0</v>
      </c>
      <c r="Q1706" s="138">
        <v>1.221E-2</v>
      </c>
      <c r="R1706" s="138">
        <f>Q1706*H1706</f>
        <v>3.1760041500000002</v>
      </c>
      <c r="S1706" s="138">
        <v>0</v>
      </c>
      <c r="T1706" s="139">
        <f>S1706*H1706</f>
        <v>0</v>
      </c>
      <c r="AR1706" s="140" t="s">
        <v>173</v>
      </c>
      <c r="AT1706" s="140" t="s">
        <v>141</v>
      </c>
      <c r="AU1706" s="140" t="s">
        <v>92</v>
      </c>
      <c r="AY1706" s="17" t="s">
        <v>140</v>
      </c>
      <c r="BE1706" s="141">
        <f>IF(N1706="základní",J1706,0)</f>
        <v>0</v>
      </c>
      <c r="BF1706" s="141">
        <f>IF(N1706="snížená",J1706,0)</f>
        <v>0</v>
      </c>
      <c r="BG1706" s="141">
        <f>IF(N1706="zákl. přenesená",J1706,0)</f>
        <v>0</v>
      </c>
      <c r="BH1706" s="141">
        <f>IF(N1706="sníž. přenesená",J1706,0)</f>
        <v>0</v>
      </c>
      <c r="BI1706" s="141">
        <f>IF(N1706="nulová",J1706,0)</f>
        <v>0</v>
      </c>
      <c r="BJ1706" s="17" t="s">
        <v>90</v>
      </c>
      <c r="BK1706" s="141">
        <f>ROUND(I1706*H1706,2)</f>
        <v>0</v>
      </c>
      <c r="BL1706" s="17" t="s">
        <v>173</v>
      </c>
      <c r="BM1706" s="140" t="s">
        <v>1864</v>
      </c>
    </row>
    <row r="1707" spans="2:65" s="1" customFormat="1" ht="29.25">
      <c r="B1707" s="33"/>
      <c r="D1707" s="143" t="s">
        <v>179</v>
      </c>
      <c r="F1707" s="150" t="s">
        <v>1865</v>
      </c>
      <c r="I1707" s="151"/>
      <c r="L1707" s="33"/>
      <c r="M1707" s="152"/>
      <c r="T1707" s="57"/>
      <c r="AT1707" s="17" t="s">
        <v>179</v>
      </c>
      <c r="AU1707" s="17" t="s">
        <v>92</v>
      </c>
    </row>
    <row r="1708" spans="2:65" s="12" customFormat="1">
      <c r="B1708" s="153"/>
      <c r="D1708" s="143" t="s">
        <v>146</v>
      </c>
      <c r="E1708" s="154" t="s">
        <v>1</v>
      </c>
      <c r="F1708" s="155" t="s">
        <v>1866</v>
      </c>
      <c r="H1708" s="154" t="s">
        <v>1</v>
      </c>
      <c r="I1708" s="156"/>
      <c r="L1708" s="153"/>
      <c r="M1708" s="157"/>
      <c r="T1708" s="158"/>
      <c r="AT1708" s="154" t="s">
        <v>146</v>
      </c>
      <c r="AU1708" s="154" t="s">
        <v>92</v>
      </c>
      <c r="AV1708" s="12" t="s">
        <v>90</v>
      </c>
      <c r="AW1708" s="12" t="s">
        <v>38</v>
      </c>
      <c r="AX1708" s="12" t="s">
        <v>82</v>
      </c>
      <c r="AY1708" s="154" t="s">
        <v>140</v>
      </c>
    </row>
    <row r="1709" spans="2:65" s="12" customFormat="1">
      <c r="B1709" s="153"/>
      <c r="D1709" s="143" t="s">
        <v>146</v>
      </c>
      <c r="E1709" s="154" t="s">
        <v>1</v>
      </c>
      <c r="F1709" s="155" t="s">
        <v>711</v>
      </c>
      <c r="H1709" s="154" t="s">
        <v>1</v>
      </c>
      <c r="I1709" s="156"/>
      <c r="L1709" s="153"/>
      <c r="M1709" s="157"/>
      <c r="T1709" s="158"/>
      <c r="AT1709" s="154" t="s">
        <v>146</v>
      </c>
      <c r="AU1709" s="154" t="s">
        <v>92</v>
      </c>
      <c r="AV1709" s="12" t="s">
        <v>90</v>
      </c>
      <c r="AW1709" s="12" t="s">
        <v>38</v>
      </c>
      <c r="AX1709" s="12" t="s">
        <v>82</v>
      </c>
      <c r="AY1709" s="154" t="s">
        <v>140</v>
      </c>
    </row>
    <row r="1710" spans="2:65" s="11" customFormat="1">
      <c r="B1710" s="142"/>
      <c r="D1710" s="143" t="s">
        <v>146</v>
      </c>
      <c r="E1710" s="144" t="s">
        <v>1</v>
      </c>
      <c r="F1710" s="145" t="s">
        <v>1867</v>
      </c>
      <c r="H1710" s="146">
        <v>12.061999999999999</v>
      </c>
      <c r="I1710" s="147"/>
      <c r="L1710" s="142"/>
      <c r="M1710" s="148"/>
      <c r="T1710" s="149"/>
      <c r="AT1710" s="144" t="s">
        <v>146</v>
      </c>
      <c r="AU1710" s="144" t="s">
        <v>92</v>
      </c>
      <c r="AV1710" s="11" t="s">
        <v>92</v>
      </c>
      <c r="AW1710" s="11" t="s">
        <v>38</v>
      </c>
      <c r="AX1710" s="11" t="s">
        <v>82</v>
      </c>
      <c r="AY1710" s="144" t="s">
        <v>140</v>
      </c>
    </row>
    <row r="1711" spans="2:65" s="11" customFormat="1">
      <c r="B1711" s="142"/>
      <c r="D1711" s="143" t="s">
        <v>146</v>
      </c>
      <c r="E1711" s="144" t="s">
        <v>1</v>
      </c>
      <c r="F1711" s="145" t="s">
        <v>1868</v>
      </c>
      <c r="H1711" s="146">
        <v>9.6</v>
      </c>
      <c r="I1711" s="147"/>
      <c r="L1711" s="142"/>
      <c r="M1711" s="148"/>
      <c r="T1711" s="149"/>
      <c r="AT1711" s="144" t="s">
        <v>146</v>
      </c>
      <c r="AU1711" s="144" t="s">
        <v>92</v>
      </c>
      <c r="AV1711" s="11" t="s">
        <v>92</v>
      </c>
      <c r="AW1711" s="11" t="s">
        <v>38</v>
      </c>
      <c r="AX1711" s="11" t="s">
        <v>82</v>
      </c>
      <c r="AY1711" s="144" t="s">
        <v>140</v>
      </c>
    </row>
    <row r="1712" spans="2:65" s="11" customFormat="1">
      <c r="B1712" s="142"/>
      <c r="D1712" s="143" t="s">
        <v>146</v>
      </c>
      <c r="E1712" s="144" t="s">
        <v>1</v>
      </c>
      <c r="F1712" s="145" t="s">
        <v>1869</v>
      </c>
      <c r="H1712" s="146">
        <v>6.2060000000000004</v>
      </c>
      <c r="I1712" s="147"/>
      <c r="L1712" s="142"/>
      <c r="M1712" s="148"/>
      <c r="T1712" s="149"/>
      <c r="AT1712" s="144" t="s">
        <v>146</v>
      </c>
      <c r="AU1712" s="144" t="s">
        <v>92</v>
      </c>
      <c r="AV1712" s="11" t="s">
        <v>92</v>
      </c>
      <c r="AW1712" s="11" t="s">
        <v>38</v>
      </c>
      <c r="AX1712" s="11" t="s">
        <v>82</v>
      </c>
      <c r="AY1712" s="144" t="s">
        <v>140</v>
      </c>
    </row>
    <row r="1713" spans="2:51" s="11" customFormat="1">
      <c r="B1713" s="142"/>
      <c r="D1713" s="143" t="s">
        <v>146</v>
      </c>
      <c r="E1713" s="144" t="s">
        <v>1</v>
      </c>
      <c r="F1713" s="145" t="s">
        <v>1870</v>
      </c>
      <c r="H1713" s="146">
        <v>5.718</v>
      </c>
      <c r="I1713" s="147"/>
      <c r="L1713" s="142"/>
      <c r="M1713" s="148"/>
      <c r="T1713" s="149"/>
      <c r="AT1713" s="144" t="s">
        <v>146</v>
      </c>
      <c r="AU1713" s="144" t="s">
        <v>92</v>
      </c>
      <c r="AV1713" s="11" t="s">
        <v>92</v>
      </c>
      <c r="AW1713" s="11" t="s">
        <v>38</v>
      </c>
      <c r="AX1713" s="11" t="s">
        <v>82</v>
      </c>
      <c r="AY1713" s="144" t="s">
        <v>140</v>
      </c>
    </row>
    <row r="1714" spans="2:51" s="11" customFormat="1">
      <c r="B1714" s="142"/>
      <c r="D1714" s="143" t="s">
        <v>146</v>
      </c>
      <c r="E1714" s="144" t="s">
        <v>1</v>
      </c>
      <c r="F1714" s="145" t="s">
        <v>1871</v>
      </c>
      <c r="H1714" s="146">
        <v>7.8</v>
      </c>
      <c r="I1714" s="147"/>
      <c r="L1714" s="142"/>
      <c r="M1714" s="148"/>
      <c r="T1714" s="149"/>
      <c r="AT1714" s="144" t="s">
        <v>146</v>
      </c>
      <c r="AU1714" s="144" t="s">
        <v>92</v>
      </c>
      <c r="AV1714" s="11" t="s">
        <v>92</v>
      </c>
      <c r="AW1714" s="11" t="s">
        <v>38</v>
      </c>
      <c r="AX1714" s="11" t="s">
        <v>82</v>
      </c>
      <c r="AY1714" s="144" t="s">
        <v>140</v>
      </c>
    </row>
    <row r="1715" spans="2:51" s="11" customFormat="1">
      <c r="B1715" s="142"/>
      <c r="D1715" s="143" t="s">
        <v>146</v>
      </c>
      <c r="E1715" s="144" t="s">
        <v>1</v>
      </c>
      <c r="F1715" s="145" t="s">
        <v>1872</v>
      </c>
      <c r="H1715" s="146">
        <v>1.9550000000000001</v>
      </c>
      <c r="I1715" s="147"/>
      <c r="L1715" s="142"/>
      <c r="M1715" s="148"/>
      <c r="T1715" s="149"/>
      <c r="AT1715" s="144" t="s">
        <v>146</v>
      </c>
      <c r="AU1715" s="144" t="s">
        <v>92</v>
      </c>
      <c r="AV1715" s="11" t="s">
        <v>92</v>
      </c>
      <c r="AW1715" s="11" t="s">
        <v>38</v>
      </c>
      <c r="AX1715" s="11" t="s">
        <v>82</v>
      </c>
      <c r="AY1715" s="144" t="s">
        <v>140</v>
      </c>
    </row>
    <row r="1716" spans="2:51" s="11" customFormat="1">
      <c r="B1716" s="142"/>
      <c r="D1716" s="143" t="s">
        <v>146</v>
      </c>
      <c r="E1716" s="144" t="s">
        <v>1</v>
      </c>
      <c r="F1716" s="145" t="s">
        <v>1873</v>
      </c>
      <c r="H1716" s="146">
        <v>7.2679999999999998</v>
      </c>
      <c r="I1716" s="147"/>
      <c r="L1716" s="142"/>
      <c r="M1716" s="148"/>
      <c r="T1716" s="149"/>
      <c r="AT1716" s="144" t="s">
        <v>146</v>
      </c>
      <c r="AU1716" s="144" t="s">
        <v>92</v>
      </c>
      <c r="AV1716" s="11" t="s">
        <v>92</v>
      </c>
      <c r="AW1716" s="11" t="s">
        <v>38</v>
      </c>
      <c r="AX1716" s="11" t="s">
        <v>82</v>
      </c>
      <c r="AY1716" s="144" t="s">
        <v>140</v>
      </c>
    </row>
    <row r="1717" spans="2:51" s="13" customFormat="1">
      <c r="B1717" s="160"/>
      <c r="D1717" s="143" t="s">
        <v>146</v>
      </c>
      <c r="E1717" s="161" t="s">
        <v>1</v>
      </c>
      <c r="F1717" s="162" t="s">
        <v>286</v>
      </c>
      <c r="H1717" s="163">
        <v>50.608999999999995</v>
      </c>
      <c r="I1717" s="164"/>
      <c r="L1717" s="160"/>
      <c r="M1717" s="165"/>
      <c r="T1717" s="166"/>
      <c r="AT1717" s="161" t="s">
        <v>146</v>
      </c>
      <c r="AU1717" s="161" t="s">
        <v>92</v>
      </c>
      <c r="AV1717" s="13" t="s">
        <v>151</v>
      </c>
      <c r="AW1717" s="13" t="s">
        <v>38</v>
      </c>
      <c r="AX1717" s="13" t="s">
        <v>82</v>
      </c>
      <c r="AY1717" s="161" t="s">
        <v>140</v>
      </c>
    </row>
    <row r="1718" spans="2:51" s="12" customFormat="1">
      <c r="B1718" s="153"/>
      <c r="D1718" s="143" t="s">
        <v>146</v>
      </c>
      <c r="E1718" s="154" t="s">
        <v>1</v>
      </c>
      <c r="F1718" s="155" t="s">
        <v>902</v>
      </c>
      <c r="H1718" s="154" t="s">
        <v>1</v>
      </c>
      <c r="I1718" s="156"/>
      <c r="L1718" s="153"/>
      <c r="M1718" s="157"/>
      <c r="T1718" s="158"/>
      <c r="AT1718" s="154" t="s">
        <v>146</v>
      </c>
      <c r="AU1718" s="154" t="s">
        <v>92</v>
      </c>
      <c r="AV1718" s="12" t="s">
        <v>90</v>
      </c>
      <c r="AW1718" s="12" t="s">
        <v>38</v>
      </c>
      <c r="AX1718" s="12" t="s">
        <v>82</v>
      </c>
      <c r="AY1718" s="154" t="s">
        <v>140</v>
      </c>
    </row>
    <row r="1719" spans="2:51" s="11" customFormat="1">
      <c r="B1719" s="142"/>
      <c r="D1719" s="143" t="s">
        <v>146</v>
      </c>
      <c r="E1719" s="144" t="s">
        <v>1</v>
      </c>
      <c r="F1719" s="145" t="s">
        <v>1874</v>
      </c>
      <c r="H1719" s="146">
        <v>13.8</v>
      </c>
      <c r="I1719" s="147"/>
      <c r="L1719" s="142"/>
      <c r="M1719" s="148"/>
      <c r="T1719" s="149"/>
      <c r="AT1719" s="144" t="s">
        <v>146</v>
      </c>
      <c r="AU1719" s="144" t="s">
        <v>92</v>
      </c>
      <c r="AV1719" s="11" t="s">
        <v>92</v>
      </c>
      <c r="AW1719" s="11" t="s">
        <v>38</v>
      </c>
      <c r="AX1719" s="11" t="s">
        <v>82</v>
      </c>
      <c r="AY1719" s="144" t="s">
        <v>140</v>
      </c>
    </row>
    <row r="1720" spans="2:51" s="11" customFormat="1">
      <c r="B1720" s="142"/>
      <c r="D1720" s="143" t="s">
        <v>146</v>
      </c>
      <c r="E1720" s="144" t="s">
        <v>1</v>
      </c>
      <c r="F1720" s="145" t="s">
        <v>1875</v>
      </c>
      <c r="H1720" s="146">
        <v>18.434999999999999</v>
      </c>
      <c r="I1720" s="147"/>
      <c r="L1720" s="142"/>
      <c r="M1720" s="148"/>
      <c r="T1720" s="149"/>
      <c r="AT1720" s="144" t="s">
        <v>146</v>
      </c>
      <c r="AU1720" s="144" t="s">
        <v>92</v>
      </c>
      <c r="AV1720" s="11" t="s">
        <v>92</v>
      </c>
      <c r="AW1720" s="11" t="s">
        <v>38</v>
      </c>
      <c r="AX1720" s="11" t="s">
        <v>82</v>
      </c>
      <c r="AY1720" s="144" t="s">
        <v>140</v>
      </c>
    </row>
    <row r="1721" spans="2:51" s="11" customFormat="1">
      <c r="B1721" s="142"/>
      <c r="D1721" s="143" t="s">
        <v>146</v>
      </c>
      <c r="E1721" s="144" t="s">
        <v>1</v>
      </c>
      <c r="F1721" s="145" t="s">
        <v>1876</v>
      </c>
      <c r="H1721" s="146">
        <v>7.44</v>
      </c>
      <c r="I1721" s="147"/>
      <c r="L1721" s="142"/>
      <c r="M1721" s="148"/>
      <c r="T1721" s="149"/>
      <c r="AT1721" s="144" t="s">
        <v>146</v>
      </c>
      <c r="AU1721" s="144" t="s">
        <v>92</v>
      </c>
      <c r="AV1721" s="11" t="s">
        <v>92</v>
      </c>
      <c r="AW1721" s="11" t="s">
        <v>38</v>
      </c>
      <c r="AX1721" s="11" t="s">
        <v>82</v>
      </c>
      <c r="AY1721" s="144" t="s">
        <v>140</v>
      </c>
    </row>
    <row r="1722" spans="2:51" s="11" customFormat="1">
      <c r="B1722" s="142"/>
      <c r="D1722" s="143" t="s">
        <v>146</v>
      </c>
      <c r="E1722" s="144" t="s">
        <v>1</v>
      </c>
      <c r="F1722" s="145" t="s">
        <v>1877</v>
      </c>
      <c r="H1722" s="146">
        <v>6.5720000000000001</v>
      </c>
      <c r="I1722" s="147"/>
      <c r="L1722" s="142"/>
      <c r="M1722" s="148"/>
      <c r="T1722" s="149"/>
      <c r="AT1722" s="144" t="s">
        <v>146</v>
      </c>
      <c r="AU1722" s="144" t="s">
        <v>92</v>
      </c>
      <c r="AV1722" s="11" t="s">
        <v>92</v>
      </c>
      <c r="AW1722" s="11" t="s">
        <v>38</v>
      </c>
      <c r="AX1722" s="11" t="s">
        <v>82</v>
      </c>
      <c r="AY1722" s="144" t="s">
        <v>140</v>
      </c>
    </row>
    <row r="1723" spans="2:51" s="11" customFormat="1" ht="33.75">
      <c r="B1723" s="142"/>
      <c r="D1723" s="143" t="s">
        <v>146</v>
      </c>
      <c r="E1723" s="144" t="s">
        <v>1</v>
      </c>
      <c r="F1723" s="145" t="s">
        <v>1878</v>
      </c>
      <c r="H1723" s="146">
        <v>15.02</v>
      </c>
      <c r="I1723" s="147"/>
      <c r="L1723" s="142"/>
      <c r="M1723" s="148"/>
      <c r="T1723" s="149"/>
      <c r="AT1723" s="144" t="s">
        <v>146</v>
      </c>
      <c r="AU1723" s="144" t="s">
        <v>92</v>
      </c>
      <c r="AV1723" s="11" t="s">
        <v>92</v>
      </c>
      <c r="AW1723" s="11" t="s">
        <v>38</v>
      </c>
      <c r="AX1723" s="11" t="s">
        <v>82</v>
      </c>
      <c r="AY1723" s="144" t="s">
        <v>140</v>
      </c>
    </row>
    <row r="1724" spans="2:51" s="11" customFormat="1">
      <c r="B1724" s="142"/>
      <c r="D1724" s="143" t="s">
        <v>146</v>
      </c>
      <c r="E1724" s="144" t="s">
        <v>1</v>
      </c>
      <c r="F1724" s="145" t="s">
        <v>1879</v>
      </c>
      <c r="H1724" s="146">
        <v>4.5999999999999996</v>
      </c>
      <c r="I1724" s="147"/>
      <c r="L1724" s="142"/>
      <c r="M1724" s="148"/>
      <c r="T1724" s="149"/>
      <c r="AT1724" s="144" t="s">
        <v>146</v>
      </c>
      <c r="AU1724" s="144" t="s">
        <v>92</v>
      </c>
      <c r="AV1724" s="11" t="s">
        <v>92</v>
      </c>
      <c r="AW1724" s="11" t="s">
        <v>38</v>
      </c>
      <c r="AX1724" s="11" t="s">
        <v>82</v>
      </c>
      <c r="AY1724" s="144" t="s">
        <v>140</v>
      </c>
    </row>
    <row r="1725" spans="2:51" s="11" customFormat="1">
      <c r="B1725" s="142"/>
      <c r="D1725" s="143" t="s">
        <v>146</v>
      </c>
      <c r="E1725" s="144" t="s">
        <v>1</v>
      </c>
      <c r="F1725" s="145" t="s">
        <v>1880</v>
      </c>
      <c r="H1725" s="146">
        <v>1.89</v>
      </c>
      <c r="I1725" s="147"/>
      <c r="L1725" s="142"/>
      <c r="M1725" s="148"/>
      <c r="T1725" s="149"/>
      <c r="AT1725" s="144" t="s">
        <v>146</v>
      </c>
      <c r="AU1725" s="144" t="s">
        <v>92</v>
      </c>
      <c r="AV1725" s="11" t="s">
        <v>92</v>
      </c>
      <c r="AW1725" s="11" t="s">
        <v>38</v>
      </c>
      <c r="AX1725" s="11" t="s">
        <v>82</v>
      </c>
      <c r="AY1725" s="144" t="s">
        <v>140</v>
      </c>
    </row>
    <row r="1726" spans="2:51" s="11" customFormat="1">
      <c r="B1726" s="142"/>
      <c r="D1726" s="143" t="s">
        <v>146</v>
      </c>
      <c r="E1726" s="144" t="s">
        <v>1</v>
      </c>
      <c r="F1726" s="145" t="s">
        <v>1881</v>
      </c>
      <c r="H1726" s="146">
        <v>9</v>
      </c>
      <c r="I1726" s="147"/>
      <c r="L1726" s="142"/>
      <c r="M1726" s="148"/>
      <c r="T1726" s="149"/>
      <c r="AT1726" s="144" t="s">
        <v>146</v>
      </c>
      <c r="AU1726" s="144" t="s">
        <v>92</v>
      </c>
      <c r="AV1726" s="11" t="s">
        <v>92</v>
      </c>
      <c r="AW1726" s="11" t="s">
        <v>38</v>
      </c>
      <c r="AX1726" s="11" t="s">
        <v>82</v>
      </c>
      <c r="AY1726" s="144" t="s">
        <v>140</v>
      </c>
    </row>
    <row r="1727" spans="2:51" s="11" customFormat="1">
      <c r="B1727" s="142"/>
      <c r="D1727" s="143" t="s">
        <v>146</v>
      </c>
      <c r="E1727" s="144" t="s">
        <v>1</v>
      </c>
      <c r="F1727" s="145" t="s">
        <v>1882</v>
      </c>
      <c r="H1727" s="146">
        <v>12.053000000000001</v>
      </c>
      <c r="I1727" s="147"/>
      <c r="L1727" s="142"/>
      <c r="M1727" s="148"/>
      <c r="T1727" s="149"/>
      <c r="AT1727" s="144" t="s">
        <v>146</v>
      </c>
      <c r="AU1727" s="144" t="s">
        <v>92</v>
      </c>
      <c r="AV1727" s="11" t="s">
        <v>92</v>
      </c>
      <c r="AW1727" s="11" t="s">
        <v>38</v>
      </c>
      <c r="AX1727" s="11" t="s">
        <v>82</v>
      </c>
      <c r="AY1727" s="144" t="s">
        <v>140</v>
      </c>
    </row>
    <row r="1728" spans="2:51" s="11" customFormat="1">
      <c r="B1728" s="142"/>
      <c r="D1728" s="143" t="s">
        <v>146</v>
      </c>
      <c r="E1728" s="144" t="s">
        <v>1</v>
      </c>
      <c r="F1728" s="145" t="s">
        <v>1883</v>
      </c>
      <c r="H1728" s="146">
        <v>3.8610000000000002</v>
      </c>
      <c r="I1728" s="147"/>
      <c r="L1728" s="142"/>
      <c r="M1728" s="148"/>
      <c r="T1728" s="149"/>
      <c r="AT1728" s="144" t="s">
        <v>146</v>
      </c>
      <c r="AU1728" s="144" t="s">
        <v>92</v>
      </c>
      <c r="AV1728" s="11" t="s">
        <v>92</v>
      </c>
      <c r="AW1728" s="11" t="s">
        <v>38</v>
      </c>
      <c r="AX1728" s="11" t="s">
        <v>82</v>
      </c>
      <c r="AY1728" s="144" t="s">
        <v>140</v>
      </c>
    </row>
    <row r="1729" spans="2:65" s="13" customFormat="1">
      <c r="B1729" s="160"/>
      <c r="D1729" s="143" t="s">
        <v>146</v>
      </c>
      <c r="E1729" s="161" t="s">
        <v>1</v>
      </c>
      <c r="F1729" s="162" t="s">
        <v>286</v>
      </c>
      <c r="H1729" s="163">
        <v>92.670999999999992</v>
      </c>
      <c r="I1729" s="164"/>
      <c r="L1729" s="160"/>
      <c r="M1729" s="165"/>
      <c r="T1729" s="166"/>
      <c r="AT1729" s="161" t="s">
        <v>146</v>
      </c>
      <c r="AU1729" s="161" t="s">
        <v>92</v>
      </c>
      <c r="AV1729" s="13" t="s">
        <v>151</v>
      </c>
      <c r="AW1729" s="13" t="s">
        <v>38</v>
      </c>
      <c r="AX1729" s="13" t="s">
        <v>82</v>
      </c>
      <c r="AY1729" s="161" t="s">
        <v>140</v>
      </c>
    </row>
    <row r="1730" spans="2:65" s="12" customFormat="1">
      <c r="B1730" s="153"/>
      <c r="D1730" s="143" t="s">
        <v>146</v>
      </c>
      <c r="E1730" s="154" t="s">
        <v>1</v>
      </c>
      <c r="F1730" s="155" t="s">
        <v>914</v>
      </c>
      <c r="H1730" s="154" t="s">
        <v>1</v>
      </c>
      <c r="I1730" s="156"/>
      <c r="L1730" s="153"/>
      <c r="M1730" s="157"/>
      <c r="T1730" s="158"/>
      <c r="AT1730" s="154" t="s">
        <v>146</v>
      </c>
      <c r="AU1730" s="154" t="s">
        <v>92</v>
      </c>
      <c r="AV1730" s="12" t="s">
        <v>90</v>
      </c>
      <c r="AW1730" s="12" t="s">
        <v>38</v>
      </c>
      <c r="AX1730" s="12" t="s">
        <v>82</v>
      </c>
      <c r="AY1730" s="154" t="s">
        <v>140</v>
      </c>
    </row>
    <row r="1731" spans="2:65" s="11" customFormat="1" ht="33.75">
      <c r="B1731" s="142"/>
      <c r="D1731" s="143" t="s">
        <v>146</v>
      </c>
      <c r="E1731" s="144" t="s">
        <v>1</v>
      </c>
      <c r="F1731" s="145" t="s">
        <v>1884</v>
      </c>
      <c r="H1731" s="146">
        <v>15.717000000000001</v>
      </c>
      <c r="I1731" s="147"/>
      <c r="L1731" s="142"/>
      <c r="M1731" s="148"/>
      <c r="T1731" s="149"/>
      <c r="AT1731" s="144" t="s">
        <v>146</v>
      </c>
      <c r="AU1731" s="144" t="s">
        <v>92</v>
      </c>
      <c r="AV1731" s="11" t="s">
        <v>92</v>
      </c>
      <c r="AW1731" s="11" t="s">
        <v>38</v>
      </c>
      <c r="AX1731" s="11" t="s">
        <v>82</v>
      </c>
      <c r="AY1731" s="144" t="s">
        <v>140</v>
      </c>
    </row>
    <row r="1732" spans="2:65" s="11" customFormat="1">
      <c r="B1732" s="142"/>
      <c r="D1732" s="143" t="s">
        <v>146</v>
      </c>
      <c r="E1732" s="144" t="s">
        <v>1</v>
      </c>
      <c r="F1732" s="145" t="s">
        <v>1885</v>
      </c>
      <c r="H1732" s="146">
        <v>9.7149999999999999</v>
      </c>
      <c r="I1732" s="147"/>
      <c r="L1732" s="142"/>
      <c r="M1732" s="148"/>
      <c r="T1732" s="149"/>
      <c r="AT1732" s="144" t="s">
        <v>146</v>
      </c>
      <c r="AU1732" s="144" t="s">
        <v>92</v>
      </c>
      <c r="AV1732" s="11" t="s">
        <v>92</v>
      </c>
      <c r="AW1732" s="11" t="s">
        <v>38</v>
      </c>
      <c r="AX1732" s="11" t="s">
        <v>82</v>
      </c>
      <c r="AY1732" s="144" t="s">
        <v>140</v>
      </c>
    </row>
    <row r="1733" spans="2:65" s="11" customFormat="1" ht="22.5">
      <c r="B1733" s="142"/>
      <c r="D1733" s="143" t="s">
        <v>146</v>
      </c>
      <c r="E1733" s="144" t="s">
        <v>1</v>
      </c>
      <c r="F1733" s="145" t="s">
        <v>1886</v>
      </c>
      <c r="H1733" s="146">
        <v>8.5749999999999993</v>
      </c>
      <c r="I1733" s="147"/>
      <c r="L1733" s="142"/>
      <c r="M1733" s="148"/>
      <c r="T1733" s="149"/>
      <c r="AT1733" s="144" t="s">
        <v>146</v>
      </c>
      <c r="AU1733" s="144" t="s">
        <v>92</v>
      </c>
      <c r="AV1733" s="11" t="s">
        <v>92</v>
      </c>
      <c r="AW1733" s="11" t="s">
        <v>38</v>
      </c>
      <c r="AX1733" s="11" t="s">
        <v>82</v>
      </c>
      <c r="AY1733" s="144" t="s">
        <v>140</v>
      </c>
    </row>
    <row r="1734" spans="2:65" s="11" customFormat="1">
      <c r="B1734" s="142"/>
      <c r="D1734" s="143" t="s">
        <v>146</v>
      </c>
      <c r="E1734" s="144" t="s">
        <v>1</v>
      </c>
      <c r="F1734" s="145" t="s">
        <v>1887</v>
      </c>
      <c r="H1734" s="146">
        <v>3.35</v>
      </c>
      <c r="I1734" s="147"/>
      <c r="L1734" s="142"/>
      <c r="M1734" s="148"/>
      <c r="T1734" s="149"/>
      <c r="AT1734" s="144" t="s">
        <v>146</v>
      </c>
      <c r="AU1734" s="144" t="s">
        <v>92</v>
      </c>
      <c r="AV1734" s="11" t="s">
        <v>92</v>
      </c>
      <c r="AW1734" s="11" t="s">
        <v>38</v>
      </c>
      <c r="AX1734" s="11" t="s">
        <v>82</v>
      </c>
      <c r="AY1734" s="144" t="s">
        <v>140</v>
      </c>
    </row>
    <row r="1735" spans="2:65" s="11" customFormat="1" ht="22.5">
      <c r="B1735" s="142"/>
      <c r="D1735" s="143" t="s">
        <v>146</v>
      </c>
      <c r="E1735" s="144" t="s">
        <v>1</v>
      </c>
      <c r="F1735" s="145" t="s">
        <v>1888</v>
      </c>
      <c r="H1735" s="146">
        <v>15.185</v>
      </c>
      <c r="I1735" s="147"/>
      <c r="L1735" s="142"/>
      <c r="M1735" s="148"/>
      <c r="T1735" s="149"/>
      <c r="AT1735" s="144" t="s">
        <v>146</v>
      </c>
      <c r="AU1735" s="144" t="s">
        <v>92</v>
      </c>
      <c r="AV1735" s="11" t="s">
        <v>92</v>
      </c>
      <c r="AW1735" s="11" t="s">
        <v>38</v>
      </c>
      <c r="AX1735" s="11" t="s">
        <v>82</v>
      </c>
      <c r="AY1735" s="144" t="s">
        <v>140</v>
      </c>
    </row>
    <row r="1736" spans="2:65" s="11" customFormat="1">
      <c r="B1736" s="142"/>
      <c r="D1736" s="143" t="s">
        <v>146</v>
      </c>
      <c r="E1736" s="144" t="s">
        <v>1</v>
      </c>
      <c r="F1736" s="145" t="s">
        <v>1889</v>
      </c>
      <c r="H1736" s="146">
        <v>4.5999999999999996</v>
      </c>
      <c r="I1736" s="147"/>
      <c r="L1736" s="142"/>
      <c r="M1736" s="148"/>
      <c r="T1736" s="149"/>
      <c r="AT1736" s="144" t="s">
        <v>146</v>
      </c>
      <c r="AU1736" s="144" t="s">
        <v>92</v>
      </c>
      <c r="AV1736" s="11" t="s">
        <v>92</v>
      </c>
      <c r="AW1736" s="11" t="s">
        <v>38</v>
      </c>
      <c r="AX1736" s="11" t="s">
        <v>82</v>
      </c>
      <c r="AY1736" s="144" t="s">
        <v>140</v>
      </c>
    </row>
    <row r="1737" spans="2:65" s="11" customFormat="1">
      <c r="B1737" s="142"/>
      <c r="D1737" s="143" t="s">
        <v>146</v>
      </c>
      <c r="E1737" s="144" t="s">
        <v>1</v>
      </c>
      <c r="F1737" s="145" t="s">
        <v>1890</v>
      </c>
      <c r="H1737" s="146">
        <v>11.895</v>
      </c>
      <c r="I1737" s="147"/>
      <c r="L1737" s="142"/>
      <c r="M1737" s="148"/>
      <c r="T1737" s="149"/>
      <c r="AT1737" s="144" t="s">
        <v>146</v>
      </c>
      <c r="AU1737" s="144" t="s">
        <v>92</v>
      </c>
      <c r="AV1737" s="11" t="s">
        <v>92</v>
      </c>
      <c r="AW1737" s="11" t="s">
        <v>38</v>
      </c>
      <c r="AX1737" s="11" t="s">
        <v>82</v>
      </c>
      <c r="AY1737" s="144" t="s">
        <v>140</v>
      </c>
    </row>
    <row r="1738" spans="2:65" s="11" customFormat="1">
      <c r="B1738" s="142"/>
      <c r="D1738" s="143" t="s">
        <v>146</v>
      </c>
      <c r="E1738" s="144" t="s">
        <v>1</v>
      </c>
      <c r="F1738" s="145" t="s">
        <v>1891</v>
      </c>
      <c r="H1738" s="146">
        <v>15.038</v>
      </c>
      <c r="I1738" s="147"/>
      <c r="L1738" s="142"/>
      <c r="M1738" s="148"/>
      <c r="T1738" s="149"/>
      <c r="AT1738" s="144" t="s">
        <v>146</v>
      </c>
      <c r="AU1738" s="144" t="s">
        <v>92</v>
      </c>
      <c r="AV1738" s="11" t="s">
        <v>92</v>
      </c>
      <c r="AW1738" s="11" t="s">
        <v>38</v>
      </c>
      <c r="AX1738" s="11" t="s">
        <v>82</v>
      </c>
      <c r="AY1738" s="144" t="s">
        <v>140</v>
      </c>
    </row>
    <row r="1739" spans="2:65" s="11" customFormat="1">
      <c r="B1739" s="142"/>
      <c r="D1739" s="143" t="s">
        <v>146</v>
      </c>
      <c r="E1739" s="144" t="s">
        <v>1</v>
      </c>
      <c r="F1739" s="145" t="s">
        <v>1892</v>
      </c>
      <c r="H1739" s="146">
        <v>17.52</v>
      </c>
      <c r="I1739" s="147"/>
      <c r="L1739" s="142"/>
      <c r="M1739" s="148"/>
      <c r="T1739" s="149"/>
      <c r="AT1739" s="144" t="s">
        <v>146</v>
      </c>
      <c r="AU1739" s="144" t="s">
        <v>92</v>
      </c>
      <c r="AV1739" s="11" t="s">
        <v>92</v>
      </c>
      <c r="AW1739" s="11" t="s">
        <v>38</v>
      </c>
      <c r="AX1739" s="11" t="s">
        <v>82</v>
      </c>
      <c r="AY1739" s="144" t="s">
        <v>140</v>
      </c>
    </row>
    <row r="1740" spans="2:65" s="11" customFormat="1">
      <c r="B1740" s="142"/>
      <c r="D1740" s="143" t="s">
        <v>146</v>
      </c>
      <c r="E1740" s="144" t="s">
        <v>1</v>
      </c>
      <c r="F1740" s="145" t="s">
        <v>1893</v>
      </c>
      <c r="H1740" s="146">
        <v>15.24</v>
      </c>
      <c r="I1740" s="147"/>
      <c r="L1740" s="142"/>
      <c r="M1740" s="148"/>
      <c r="T1740" s="149"/>
      <c r="AT1740" s="144" t="s">
        <v>146</v>
      </c>
      <c r="AU1740" s="144" t="s">
        <v>92</v>
      </c>
      <c r="AV1740" s="11" t="s">
        <v>92</v>
      </c>
      <c r="AW1740" s="11" t="s">
        <v>38</v>
      </c>
      <c r="AX1740" s="11" t="s">
        <v>82</v>
      </c>
      <c r="AY1740" s="144" t="s">
        <v>140</v>
      </c>
    </row>
    <row r="1741" spans="2:65" s="13" customFormat="1">
      <c r="B1741" s="160"/>
      <c r="D1741" s="143" t="s">
        <v>146</v>
      </c>
      <c r="E1741" s="161" t="s">
        <v>1</v>
      </c>
      <c r="F1741" s="162" t="s">
        <v>286</v>
      </c>
      <c r="H1741" s="163">
        <v>116.83499999999999</v>
      </c>
      <c r="I1741" s="164"/>
      <c r="L1741" s="160"/>
      <c r="M1741" s="165"/>
      <c r="T1741" s="166"/>
      <c r="AT1741" s="161" t="s">
        <v>146</v>
      </c>
      <c r="AU1741" s="161" t="s">
        <v>92</v>
      </c>
      <c r="AV1741" s="13" t="s">
        <v>151</v>
      </c>
      <c r="AW1741" s="13" t="s">
        <v>38</v>
      </c>
      <c r="AX1741" s="13" t="s">
        <v>82</v>
      </c>
      <c r="AY1741" s="161" t="s">
        <v>140</v>
      </c>
    </row>
    <row r="1742" spans="2:65" s="14" customFormat="1">
      <c r="B1742" s="167"/>
      <c r="D1742" s="143" t="s">
        <v>146</v>
      </c>
      <c r="E1742" s="168" t="s">
        <v>1</v>
      </c>
      <c r="F1742" s="169" t="s">
        <v>287</v>
      </c>
      <c r="H1742" s="170">
        <v>260.11500000000001</v>
      </c>
      <c r="I1742" s="171"/>
      <c r="L1742" s="167"/>
      <c r="M1742" s="172"/>
      <c r="T1742" s="173"/>
      <c r="AT1742" s="168" t="s">
        <v>146</v>
      </c>
      <c r="AU1742" s="168" t="s">
        <v>92</v>
      </c>
      <c r="AV1742" s="14" t="s">
        <v>145</v>
      </c>
      <c r="AW1742" s="14" t="s">
        <v>38</v>
      </c>
      <c r="AX1742" s="14" t="s">
        <v>90</v>
      </c>
      <c r="AY1742" s="168" t="s">
        <v>140</v>
      </c>
    </row>
    <row r="1743" spans="2:65" s="1" customFormat="1" ht="21.75" customHeight="1">
      <c r="B1743" s="33"/>
      <c r="C1743" s="128" t="s">
        <v>1894</v>
      </c>
      <c r="D1743" s="128" t="s">
        <v>141</v>
      </c>
      <c r="E1743" s="129" t="s">
        <v>1895</v>
      </c>
      <c r="F1743" s="130" t="s">
        <v>1896</v>
      </c>
      <c r="G1743" s="131" t="s">
        <v>150</v>
      </c>
      <c r="H1743" s="132">
        <v>7.7</v>
      </c>
      <c r="I1743" s="133"/>
      <c r="J1743" s="134">
        <f>ROUND(I1743*H1743,2)</f>
        <v>0</v>
      </c>
      <c r="K1743" s="135"/>
      <c r="L1743" s="33"/>
      <c r="M1743" s="136" t="s">
        <v>1</v>
      </c>
      <c r="N1743" s="137" t="s">
        <v>47</v>
      </c>
      <c r="P1743" s="138">
        <f>O1743*H1743</f>
        <v>0</v>
      </c>
      <c r="Q1743" s="138">
        <v>1.306E-2</v>
      </c>
      <c r="R1743" s="138">
        <f>Q1743*H1743</f>
        <v>0.10056200000000001</v>
      </c>
      <c r="S1743" s="138">
        <v>0</v>
      </c>
      <c r="T1743" s="139">
        <f>S1743*H1743</f>
        <v>0</v>
      </c>
      <c r="AR1743" s="140" t="s">
        <v>173</v>
      </c>
      <c r="AT1743" s="140" t="s">
        <v>141</v>
      </c>
      <c r="AU1743" s="140" t="s">
        <v>92</v>
      </c>
      <c r="AY1743" s="17" t="s">
        <v>140</v>
      </c>
      <c r="BE1743" s="141">
        <f>IF(N1743="základní",J1743,0)</f>
        <v>0</v>
      </c>
      <c r="BF1743" s="141">
        <f>IF(N1743="snížená",J1743,0)</f>
        <v>0</v>
      </c>
      <c r="BG1743" s="141">
        <f>IF(N1743="zákl. přenesená",J1743,0)</f>
        <v>0</v>
      </c>
      <c r="BH1743" s="141">
        <f>IF(N1743="sníž. přenesená",J1743,0)</f>
        <v>0</v>
      </c>
      <c r="BI1743" s="141">
        <f>IF(N1743="nulová",J1743,0)</f>
        <v>0</v>
      </c>
      <c r="BJ1743" s="17" t="s">
        <v>90</v>
      </c>
      <c r="BK1743" s="141">
        <f>ROUND(I1743*H1743,2)</f>
        <v>0</v>
      </c>
      <c r="BL1743" s="17" t="s">
        <v>173</v>
      </c>
      <c r="BM1743" s="140" t="s">
        <v>1897</v>
      </c>
    </row>
    <row r="1744" spans="2:65" s="1" customFormat="1" ht="19.5">
      <c r="B1744" s="33"/>
      <c r="D1744" s="143" t="s">
        <v>179</v>
      </c>
      <c r="F1744" s="150" t="s">
        <v>1898</v>
      </c>
      <c r="I1744" s="151"/>
      <c r="L1744" s="33"/>
      <c r="M1744" s="152"/>
      <c r="T1744" s="57"/>
      <c r="AT1744" s="17" t="s">
        <v>179</v>
      </c>
      <c r="AU1744" s="17" t="s">
        <v>92</v>
      </c>
    </row>
    <row r="1745" spans="2:65" s="12" customFormat="1">
      <c r="B1745" s="153"/>
      <c r="D1745" s="143" t="s">
        <v>146</v>
      </c>
      <c r="E1745" s="154" t="s">
        <v>1</v>
      </c>
      <c r="F1745" s="155" t="s">
        <v>1899</v>
      </c>
      <c r="H1745" s="154" t="s">
        <v>1</v>
      </c>
      <c r="I1745" s="156"/>
      <c r="L1745" s="153"/>
      <c r="M1745" s="157"/>
      <c r="T1745" s="158"/>
      <c r="AT1745" s="154" t="s">
        <v>146</v>
      </c>
      <c r="AU1745" s="154" t="s">
        <v>92</v>
      </c>
      <c r="AV1745" s="12" t="s">
        <v>90</v>
      </c>
      <c r="AW1745" s="12" t="s">
        <v>38</v>
      </c>
      <c r="AX1745" s="12" t="s">
        <v>82</v>
      </c>
      <c r="AY1745" s="154" t="s">
        <v>140</v>
      </c>
    </row>
    <row r="1746" spans="2:65" s="12" customFormat="1">
      <c r="B1746" s="153"/>
      <c r="D1746" s="143" t="s">
        <v>146</v>
      </c>
      <c r="E1746" s="154" t="s">
        <v>1</v>
      </c>
      <c r="F1746" s="155" t="s">
        <v>711</v>
      </c>
      <c r="H1746" s="154" t="s">
        <v>1</v>
      </c>
      <c r="I1746" s="156"/>
      <c r="L1746" s="153"/>
      <c r="M1746" s="157"/>
      <c r="T1746" s="158"/>
      <c r="AT1746" s="154" t="s">
        <v>146</v>
      </c>
      <c r="AU1746" s="154" t="s">
        <v>92</v>
      </c>
      <c r="AV1746" s="12" t="s">
        <v>90</v>
      </c>
      <c r="AW1746" s="12" t="s">
        <v>38</v>
      </c>
      <c r="AX1746" s="12" t="s">
        <v>82</v>
      </c>
      <c r="AY1746" s="154" t="s">
        <v>140</v>
      </c>
    </row>
    <row r="1747" spans="2:65" s="11" customFormat="1">
      <c r="B1747" s="142"/>
      <c r="D1747" s="143" t="s">
        <v>146</v>
      </c>
      <c r="E1747" s="144" t="s">
        <v>1</v>
      </c>
      <c r="F1747" s="145" t="s">
        <v>1900</v>
      </c>
      <c r="H1747" s="146">
        <v>3.6</v>
      </c>
      <c r="I1747" s="147"/>
      <c r="L1747" s="142"/>
      <c r="M1747" s="148"/>
      <c r="T1747" s="149"/>
      <c r="AT1747" s="144" t="s">
        <v>146</v>
      </c>
      <c r="AU1747" s="144" t="s">
        <v>92</v>
      </c>
      <c r="AV1747" s="11" t="s">
        <v>92</v>
      </c>
      <c r="AW1747" s="11" t="s">
        <v>38</v>
      </c>
      <c r="AX1747" s="11" t="s">
        <v>82</v>
      </c>
      <c r="AY1747" s="144" t="s">
        <v>140</v>
      </c>
    </row>
    <row r="1748" spans="2:65" s="12" customFormat="1">
      <c r="B1748" s="153"/>
      <c r="D1748" s="143" t="s">
        <v>146</v>
      </c>
      <c r="E1748" s="154" t="s">
        <v>1</v>
      </c>
      <c r="F1748" s="155" t="s">
        <v>914</v>
      </c>
      <c r="H1748" s="154" t="s">
        <v>1</v>
      </c>
      <c r="I1748" s="156"/>
      <c r="L1748" s="153"/>
      <c r="M1748" s="157"/>
      <c r="T1748" s="158"/>
      <c r="AT1748" s="154" t="s">
        <v>146</v>
      </c>
      <c r="AU1748" s="154" t="s">
        <v>92</v>
      </c>
      <c r="AV1748" s="12" t="s">
        <v>90</v>
      </c>
      <c r="AW1748" s="12" t="s">
        <v>38</v>
      </c>
      <c r="AX1748" s="12" t="s">
        <v>82</v>
      </c>
      <c r="AY1748" s="154" t="s">
        <v>140</v>
      </c>
    </row>
    <row r="1749" spans="2:65" s="11" customFormat="1">
      <c r="B1749" s="142"/>
      <c r="D1749" s="143" t="s">
        <v>146</v>
      </c>
      <c r="E1749" s="144" t="s">
        <v>1</v>
      </c>
      <c r="F1749" s="145" t="s">
        <v>1901</v>
      </c>
      <c r="H1749" s="146">
        <v>4.0999999999999996</v>
      </c>
      <c r="I1749" s="147"/>
      <c r="L1749" s="142"/>
      <c r="M1749" s="148"/>
      <c r="T1749" s="149"/>
      <c r="AT1749" s="144" t="s">
        <v>146</v>
      </c>
      <c r="AU1749" s="144" t="s">
        <v>92</v>
      </c>
      <c r="AV1749" s="11" t="s">
        <v>92</v>
      </c>
      <c r="AW1749" s="11" t="s">
        <v>38</v>
      </c>
      <c r="AX1749" s="11" t="s">
        <v>82</v>
      </c>
      <c r="AY1749" s="144" t="s">
        <v>140</v>
      </c>
    </row>
    <row r="1750" spans="2:65" s="14" customFormat="1">
      <c r="B1750" s="167"/>
      <c r="D1750" s="143" t="s">
        <v>146</v>
      </c>
      <c r="E1750" s="168" t="s">
        <v>1</v>
      </c>
      <c r="F1750" s="169" t="s">
        <v>287</v>
      </c>
      <c r="H1750" s="170">
        <v>7.6999999999999993</v>
      </c>
      <c r="I1750" s="171"/>
      <c r="L1750" s="167"/>
      <c r="M1750" s="172"/>
      <c r="T1750" s="173"/>
      <c r="AT1750" s="168" t="s">
        <v>146</v>
      </c>
      <c r="AU1750" s="168" t="s">
        <v>92</v>
      </c>
      <c r="AV1750" s="14" t="s">
        <v>145</v>
      </c>
      <c r="AW1750" s="14" t="s">
        <v>38</v>
      </c>
      <c r="AX1750" s="14" t="s">
        <v>90</v>
      </c>
      <c r="AY1750" s="168" t="s">
        <v>140</v>
      </c>
    </row>
    <row r="1751" spans="2:65" s="1" customFormat="1" ht="21.75" customHeight="1">
      <c r="B1751" s="33"/>
      <c r="C1751" s="128" t="s">
        <v>1902</v>
      </c>
      <c r="D1751" s="128" t="s">
        <v>141</v>
      </c>
      <c r="E1751" s="129" t="s">
        <v>1903</v>
      </c>
      <c r="F1751" s="130" t="s">
        <v>1904</v>
      </c>
      <c r="G1751" s="131" t="s">
        <v>144</v>
      </c>
      <c r="H1751" s="132">
        <v>4.62</v>
      </c>
      <c r="I1751" s="133"/>
      <c r="J1751" s="134">
        <f>ROUND(I1751*H1751,2)</f>
        <v>0</v>
      </c>
      <c r="K1751" s="135"/>
      <c r="L1751" s="33"/>
      <c r="M1751" s="136" t="s">
        <v>1</v>
      </c>
      <c r="N1751" s="137" t="s">
        <v>47</v>
      </c>
      <c r="P1751" s="138">
        <f>O1751*H1751</f>
        <v>0</v>
      </c>
      <c r="Q1751" s="138">
        <v>1.2109999999999999E-2</v>
      </c>
      <c r="R1751" s="138">
        <f>Q1751*H1751</f>
        <v>5.5948199999999997E-2</v>
      </c>
      <c r="S1751" s="138">
        <v>0</v>
      </c>
      <c r="T1751" s="139">
        <f>S1751*H1751</f>
        <v>0</v>
      </c>
      <c r="AR1751" s="140" t="s">
        <v>173</v>
      </c>
      <c r="AT1751" s="140" t="s">
        <v>141</v>
      </c>
      <c r="AU1751" s="140" t="s">
        <v>92</v>
      </c>
      <c r="AY1751" s="17" t="s">
        <v>140</v>
      </c>
      <c r="BE1751" s="141">
        <f>IF(N1751="základní",J1751,0)</f>
        <v>0</v>
      </c>
      <c r="BF1751" s="141">
        <f>IF(N1751="snížená",J1751,0)</f>
        <v>0</v>
      </c>
      <c r="BG1751" s="141">
        <f>IF(N1751="zákl. přenesená",J1751,0)</f>
        <v>0</v>
      </c>
      <c r="BH1751" s="141">
        <f>IF(N1751="sníž. přenesená",J1751,0)</f>
        <v>0</v>
      </c>
      <c r="BI1751" s="141">
        <f>IF(N1751="nulová",J1751,0)</f>
        <v>0</v>
      </c>
      <c r="BJ1751" s="17" t="s">
        <v>90</v>
      </c>
      <c r="BK1751" s="141">
        <f>ROUND(I1751*H1751,2)</f>
        <v>0</v>
      </c>
      <c r="BL1751" s="17" t="s">
        <v>173</v>
      </c>
      <c r="BM1751" s="140" t="s">
        <v>1905</v>
      </c>
    </row>
    <row r="1752" spans="2:65" s="12" customFormat="1">
      <c r="B1752" s="153"/>
      <c r="D1752" s="143" t="s">
        <v>146</v>
      </c>
      <c r="E1752" s="154" t="s">
        <v>1</v>
      </c>
      <c r="F1752" s="155" t="s">
        <v>1899</v>
      </c>
      <c r="H1752" s="154" t="s">
        <v>1</v>
      </c>
      <c r="I1752" s="156"/>
      <c r="L1752" s="153"/>
      <c r="M1752" s="157"/>
      <c r="T1752" s="158"/>
      <c r="AT1752" s="154" t="s">
        <v>146</v>
      </c>
      <c r="AU1752" s="154" t="s">
        <v>92</v>
      </c>
      <c r="AV1752" s="12" t="s">
        <v>90</v>
      </c>
      <c r="AW1752" s="12" t="s">
        <v>38</v>
      </c>
      <c r="AX1752" s="12" t="s">
        <v>82</v>
      </c>
      <c r="AY1752" s="154" t="s">
        <v>140</v>
      </c>
    </row>
    <row r="1753" spans="2:65" s="12" customFormat="1">
      <c r="B1753" s="153"/>
      <c r="D1753" s="143" t="s">
        <v>146</v>
      </c>
      <c r="E1753" s="154" t="s">
        <v>1</v>
      </c>
      <c r="F1753" s="155" t="s">
        <v>902</v>
      </c>
      <c r="H1753" s="154" t="s">
        <v>1</v>
      </c>
      <c r="I1753" s="156"/>
      <c r="L1753" s="153"/>
      <c r="M1753" s="157"/>
      <c r="T1753" s="158"/>
      <c r="AT1753" s="154" t="s">
        <v>146</v>
      </c>
      <c r="AU1753" s="154" t="s">
        <v>92</v>
      </c>
      <c r="AV1753" s="12" t="s">
        <v>90</v>
      </c>
      <c r="AW1753" s="12" t="s">
        <v>38</v>
      </c>
      <c r="AX1753" s="12" t="s">
        <v>82</v>
      </c>
      <c r="AY1753" s="154" t="s">
        <v>140</v>
      </c>
    </row>
    <row r="1754" spans="2:65" s="11" customFormat="1">
      <c r="B1754" s="142"/>
      <c r="D1754" s="143" t="s">
        <v>146</v>
      </c>
      <c r="E1754" s="144" t="s">
        <v>1</v>
      </c>
      <c r="F1754" s="145" t="s">
        <v>1906</v>
      </c>
      <c r="H1754" s="146">
        <v>4.62</v>
      </c>
      <c r="I1754" s="147"/>
      <c r="L1754" s="142"/>
      <c r="M1754" s="148"/>
      <c r="T1754" s="149"/>
      <c r="AT1754" s="144" t="s">
        <v>146</v>
      </c>
      <c r="AU1754" s="144" t="s">
        <v>92</v>
      </c>
      <c r="AV1754" s="11" t="s">
        <v>92</v>
      </c>
      <c r="AW1754" s="11" t="s">
        <v>38</v>
      </c>
      <c r="AX1754" s="11" t="s">
        <v>90</v>
      </c>
      <c r="AY1754" s="144" t="s">
        <v>140</v>
      </c>
    </row>
    <row r="1755" spans="2:65" s="1" customFormat="1" ht="24.2" customHeight="1">
      <c r="B1755" s="33"/>
      <c r="C1755" s="128" t="s">
        <v>1907</v>
      </c>
      <c r="D1755" s="128" t="s">
        <v>141</v>
      </c>
      <c r="E1755" s="129" t="s">
        <v>1908</v>
      </c>
      <c r="F1755" s="130" t="s">
        <v>1909</v>
      </c>
      <c r="G1755" s="131" t="s">
        <v>278</v>
      </c>
      <c r="H1755" s="159"/>
      <c r="I1755" s="133"/>
      <c r="J1755" s="134">
        <f>ROUND(I1755*H1755,2)</f>
        <v>0</v>
      </c>
      <c r="K1755" s="135"/>
      <c r="L1755" s="33"/>
      <c r="M1755" s="136" t="s">
        <v>1</v>
      </c>
      <c r="N1755" s="137" t="s">
        <v>47</v>
      </c>
      <c r="P1755" s="138">
        <f>O1755*H1755</f>
        <v>0</v>
      </c>
      <c r="Q1755" s="138">
        <v>0</v>
      </c>
      <c r="R1755" s="138">
        <f>Q1755*H1755</f>
        <v>0</v>
      </c>
      <c r="S1755" s="138">
        <v>0</v>
      </c>
      <c r="T1755" s="139">
        <f>S1755*H1755</f>
        <v>0</v>
      </c>
      <c r="AR1755" s="140" t="s">
        <v>173</v>
      </c>
      <c r="AT1755" s="140" t="s">
        <v>141</v>
      </c>
      <c r="AU1755" s="140" t="s">
        <v>92</v>
      </c>
      <c r="AY1755" s="17" t="s">
        <v>140</v>
      </c>
      <c r="BE1755" s="141">
        <f>IF(N1755="základní",J1755,0)</f>
        <v>0</v>
      </c>
      <c r="BF1755" s="141">
        <f>IF(N1755="snížená",J1755,0)</f>
        <v>0</v>
      </c>
      <c r="BG1755" s="141">
        <f>IF(N1755="zákl. přenesená",J1755,0)</f>
        <v>0</v>
      </c>
      <c r="BH1755" s="141">
        <f>IF(N1755="sníž. přenesená",J1755,0)</f>
        <v>0</v>
      </c>
      <c r="BI1755" s="141">
        <f>IF(N1755="nulová",J1755,0)</f>
        <v>0</v>
      </c>
      <c r="BJ1755" s="17" t="s">
        <v>90</v>
      </c>
      <c r="BK1755" s="141">
        <f>ROUND(I1755*H1755,2)</f>
        <v>0</v>
      </c>
      <c r="BL1755" s="17" t="s">
        <v>173</v>
      </c>
      <c r="BM1755" s="140" t="s">
        <v>1910</v>
      </c>
    </row>
    <row r="1756" spans="2:65" s="10" customFormat="1" ht="22.9" customHeight="1">
      <c r="B1756" s="118"/>
      <c r="D1756" s="119" t="s">
        <v>81</v>
      </c>
      <c r="E1756" s="183" t="s">
        <v>1911</v>
      </c>
      <c r="F1756" s="183" t="s">
        <v>1912</v>
      </c>
      <c r="I1756" s="121"/>
      <c r="J1756" s="184">
        <f>BK1756</f>
        <v>0</v>
      </c>
      <c r="L1756" s="118"/>
      <c r="M1756" s="123"/>
      <c r="P1756" s="124">
        <f>SUM(P1757:P1824)</f>
        <v>0</v>
      </c>
      <c r="R1756" s="124">
        <f>SUM(R1757:R1824)</f>
        <v>1.807202</v>
      </c>
      <c r="T1756" s="125">
        <f>SUM(T1757:T1824)</f>
        <v>1.9470606999999998</v>
      </c>
      <c r="AR1756" s="119" t="s">
        <v>92</v>
      </c>
      <c r="AT1756" s="126" t="s">
        <v>81</v>
      </c>
      <c r="AU1756" s="126" t="s">
        <v>90</v>
      </c>
      <c r="AY1756" s="119" t="s">
        <v>140</v>
      </c>
      <c r="BK1756" s="127">
        <f>SUM(BK1757:BK1824)</f>
        <v>0</v>
      </c>
    </row>
    <row r="1757" spans="2:65" s="1" customFormat="1" ht="33" customHeight="1">
      <c r="B1757" s="33"/>
      <c r="C1757" s="128" t="s">
        <v>1913</v>
      </c>
      <c r="D1757" s="128" t="s">
        <v>141</v>
      </c>
      <c r="E1757" s="129" t="s">
        <v>1914</v>
      </c>
      <c r="F1757" s="130" t="s">
        <v>1915</v>
      </c>
      <c r="G1757" s="131" t="s">
        <v>157</v>
      </c>
      <c r="H1757" s="132">
        <v>4</v>
      </c>
      <c r="I1757" s="133"/>
      <c r="J1757" s="134">
        <f>ROUND(I1757*H1757,2)</f>
        <v>0</v>
      </c>
      <c r="K1757" s="135"/>
      <c r="L1757" s="33"/>
      <c r="M1757" s="136" t="s">
        <v>1</v>
      </c>
      <c r="N1757" s="137" t="s">
        <v>47</v>
      </c>
      <c r="P1757" s="138">
        <f>O1757*H1757</f>
        <v>0</v>
      </c>
      <c r="Q1757" s="138">
        <v>3.0000000000000001E-3</v>
      </c>
      <c r="R1757" s="138">
        <f>Q1757*H1757</f>
        <v>1.2E-2</v>
      </c>
      <c r="S1757" s="138">
        <v>5.0000000000000001E-3</v>
      </c>
      <c r="T1757" s="139">
        <f>S1757*H1757</f>
        <v>0.02</v>
      </c>
      <c r="AR1757" s="140" t="s">
        <v>173</v>
      </c>
      <c r="AT1757" s="140" t="s">
        <v>141</v>
      </c>
      <c r="AU1757" s="140" t="s">
        <v>92</v>
      </c>
      <c r="AY1757" s="17" t="s">
        <v>140</v>
      </c>
      <c r="BE1757" s="141">
        <f>IF(N1757="základní",J1757,0)</f>
        <v>0</v>
      </c>
      <c r="BF1757" s="141">
        <f>IF(N1757="snížená",J1757,0)</f>
        <v>0</v>
      </c>
      <c r="BG1757" s="141">
        <f>IF(N1757="zákl. přenesená",J1757,0)</f>
        <v>0</v>
      </c>
      <c r="BH1757" s="141">
        <f>IF(N1757="sníž. přenesená",J1757,0)</f>
        <v>0</v>
      </c>
      <c r="BI1757" s="141">
        <f>IF(N1757="nulová",J1757,0)</f>
        <v>0</v>
      </c>
      <c r="BJ1757" s="17" t="s">
        <v>90</v>
      </c>
      <c r="BK1757" s="141">
        <f>ROUND(I1757*H1757,2)</f>
        <v>0</v>
      </c>
      <c r="BL1757" s="17" t="s">
        <v>173</v>
      </c>
      <c r="BM1757" s="140" t="s">
        <v>1916</v>
      </c>
    </row>
    <row r="1758" spans="2:65" s="11" customFormat="1">
      <c r="B1758" s="142"/>
      <c r="D1758" s="143" t="s">
        <v>146</v>
      </c>
      <c r="E1758" s="144" t="s">
        <v>1</v>
      </c>
      <c r="F1758" s="145" t="s">
        <v>1917</v>
      </c>
      <c r="H1758" s="146">
        <v>4</v>
      </c>
      <c r="I1758" s="147"/>
      <c r="L1758" s="142"/>
      <c r="M1758" s="148"/>
      <c r="T1758" s="149"/>
      <c r="AT1758" s="144" t="s">
        <v>146</v>
      </c>
      <c r="AU1758" s="144" t="s">
        <v>92</v>
      </c>
      <c r="AV1758" s="11" t="s">
        <v>92</v>
      </c>
      <c r="AW1758" s="11" t="s">
        <v>38</v>
      </c>
      <c r="AX1758" s="11" t="s">
        <v>90</v>
      </c>
      <c r="AY1758" s="144" t="s">
        <v>140</v>
      </c>
    </row>
    <row r="1759" spans="2:65" s="1" customFormat="1" ht="24.2" customHeight="1">
      <c r="B1759" s="33"/>
      <c r="C1759" s="128" t="s">
        <v>1918</v>
      </c>
      <c r="D1759" s="128" t="s">
        <v>141</v>
      </c>
      <c r="E1759" s="129" t="s">
        <v>1919</v>
      </c>
      <c r="F1759" s="130" t="s">
        <v>1920</v>
      </c>
      <c r="G1759" s="131" t="s">
        <v>144</v>
      </c>
      <c r="H1759" s="132">
        <v>32</v>
      </c>
      <c r="I1759" s="133"/>
      <c r="J1759" s="134">
        <f>ROUND(I1759*H1759,2)</f>
        <v>0</v>
      </c>
      <c r="K1759" s="135"/>
      <c r="L1759" s="33"/>
      <c r="M1759" s="136" t="s">
        <v>1</v>
      </c>
      <c r="N1759" s="137" t="s">
        <v>47</v>
      </c>
      <c r="P1759" s="138">
        <f>O1759*H1759</f>
        <v>0</v>
      </c>
      <c r="Q1759" s="138">
        <v>0</v>
      </c>
      <c r="R1759" s="138">
        <f>Q1759*H1759</f>
        <v>0</v>
      </c>
      <c r="S1759" s="138">
        <v>5.94E-3</v>
      </c>
      <c r="T1759" s="139">
        <f>S1759*H1759</f>
        <v>0.19008</v>
      </c>
      <c r="AR1759" s="140" t="s">
        <v>173</v>
      </c>
      <c r="AT1759" s="140" t="s">
        <v>141</v>
      </c>
      <c r="AU1759" s="140" t="s">
        <v>92</v>
      </c>
      <c r="AY1759" s="17" t="s">
        <v>140</v>
      </c>
      <c r="BE1759" s="141">
        <f>IF(N1759="základní",J1759,0)</f>
        <v>0</v>
      </c>
      <c r="BF1759" s="141">
        <f>IF(N1759="snížená",J1759,0)</f>
        <v>0</v>
      </c>
      <c r="BG1759" s="141">
        <f>IF(N1759="zákl. přenesená",J1759,0)</f>
        <v>0</v>
      </c>
      <c r="BH1759" s="141">
        <f>IF(N1759="sníž. přenesená",J1759,0)</f>
        <v>0</v>
      </c>
      <c r="BI1759" s="141">
        <f>IF(N1759="nulová",J1759,0)</f>
        <v>0</v>
      </c>
      <c r="BJ1759" s="17" t="s">
        <v>90</v>
      </c>
      <c r="BK1759" s="141">
        <f>ROUND(I1759*H1759,2)</f>
        <v>0</v>
      </c>
      <c r="BL1759" s="17" t="s">
        <v>173</v>
      </c>
      <c r="BM1759" s="140" t="s">
        <v>1921</v>
      </c>
    </row>
    <row r="1760" spans="2:65" s="11" customFormat="1">
      <c r="B1760" s="142"/>
      <c r="D1760" s="143" t="s">
        <v>146</v>
      </c>
      <c r="E1760" s="144" t="s">
        <v>1</v>
      </c>
      <c r="F1760" s="145" t="s">
        <v>1922</v>
      </c>
      <c r="H1760" s="146">
        <v>32</v>
      </c>
      <c r="I1760" s="147"/>
      <c r="L1760" s="142"/>
      <c r="M1760" s="148"/>
      <c r="T1760" s="149"/>
      <c r="AT1760" s="144" t="s">
        <v>146</v>
      </c>
      <c r="AU1760" s="144" t="s">
        <v>92</v>
      </c>
      <c r="AV1760" s="11" t="s">
        <v>92</v>
      </c>
      <c r="AW1760" s="11" t="s">
        <v>38</v>
      </c>
      <c r="AX1760" s="11" t="s">
        <v>90</v>
      </c>
      <c r="AY1760" s="144" t="s">
        <v>140</v>
      </c>
    </row>
    <row r="1761" spans="2:65" s="1" customFormat="1" ht="16.5" customHeight="1">
      <c r="B1761" s="33"/>
      <c r="C1761" s="128" t="s">
        <v>1923</v>
      </c>
      <c r="D1761" s="128" t="s">
        <v>141</v>
      </c>
      <c r="E1761" s="129" t="s">
        <v>1924</v>
      </c>
      <c r="F1761" s="130" t="s">
        <v>1925</v>
      </c>
      <c r="G1761" s="131" t="s">
        <v>144</v>
      </c>
      <c r="H1761" s="132">
        <v>101.13</v>
      </c>
      <c r="I1761" s="133"/>
      <c r="J1761" s="134">
        <f>ROUND(I1761*H1761,2)</f>
        <v>0</v>
      </c>
      <c r="K1761" s="135"/>
      <c r="L1761" s="33"/>
      <c r="M1761" s="136" t="s">
        <v>1</v>
      </c>
      <c r="N1761" s="137" t="s">
        <v>47</v>
      </c>
      <c r="P1761" s="138">
        <f>O1761*H1761</f>
        <v>0</v>
      </c>
      <c r="Q1761" s="138">
        <v>0</v>
      </c>
      <c r="R1761" s="138">
        <f>Q1761*H1761</f>
        <v>0</v>
      </c>
      <c r="S1761" s="138">
        <v>5.94E-3</v>
      </c>
      <c r="T1761" s="139">
        <f>S1761*H1761</f>
        <v>0.60071219999999992</v>
      </c>
      <c r="AR1761" s="140" t="s">
        <v>173</v>
      </c>
      <c r="AT1761" s="140" t="s">
        <v>141</v>
      </c>
      <c r="AU1761" s="140" t="s">
        <v>92</v>
      </c>
      <c r="AY1761" s="17" t="s">
        <v>140</v>
      </c>
      <c r="BE1761" s="141">
        <f>IF(N1761="základní",J1761,0)</f>
        <v>0</v>
      </c>
      <c r="BF1761" s="141">
        <f>IF(N1761="snížená",J1761,0)</f>
        <v>0</v>
      </c>
      <c r="BG1761" s="141">
        <f>IF(N1761="zákl. přenesená",J1761,0)</f>
        <v>0</v>
      </c>
      <c r="BH1761" s="141">
        <f>IF(N1761="sníž. přenesená",J1761,0)</f>
        <v>0</v>
      </c>
      <c r="BI1761" s="141">
        <f>IF(N1761="nulová",J1761,0)</f>
        <v>0</v>
      </c>
      <c r="BJ1761" s="17" t="s">
        <v>90</v>
      </c>
      <c r="BK1761" s="141">
        <f>ROUND(I1761*H1761,2)</f>
        <v>0</v>
      </c>
      <c r="BL1761" s="17" t="s">
        <v>173</v>
      </c>
      <c r="BM1761" s="140" t="s">
        <v>1926</v>
      </c>
    </row>
    <row r="1762" spans="2:65" s="11" customFormat="1">
      <c r="B1762" s="142"/>
      <c r="D1762" s="143" t="s">
        <v>146</v>
      </c>
      <c r="E1762" s="144" t="s">
        <v>1</v>
      </c>
      <c r="F1762" s="145" t="s">
        <v>1927</v>
      </c>
      <c r="H1762" s="146">
        <v>101.13</v>
      </c>
      <c r="I1762" s="147"/>
      <c r="L1762" s="142"/>
      <c r="M1762" s="148"/>
      <c r="T1762" s="149"/>
      <c r="AT1762" s="144" t="s">
        <v>146</v>
      </c>
      <c r="AU1762" s="144" t="s">
        <v>92</v>
      </c>
      <c r="AV1762" s="11" t="s">
        <v>92</v>
      </c>
      <c r="AW1762" s="11" t="s">
        <v>38</v>
      </c>
      <c r="AX1762" s="11" t="s">
        <v>90</v>
      </c>
      <c r="AY1762" s="144" t="s">
        <v>140</v>
      </c>
    </row>
    <row r="1763" spans="2:65" s="1" customFormat="1" ht="16.5" customHeight="1">
      <c r="B1763" s="33"/>
      <c r="C1763" s="128" t="s">
        <v>1928</v>
      </c>
      <c r="D1763" s="128" t="s">
        <v>141</v>
      </c>
      <c r="E1763" s="129" t="s">
        <v>1929</v>
      </c>
      <c r="F1763" s="130" t="s">
        <v>1930</v>
      </c>
      <c r="G1763" s="131" t="s">
        <v>150</v>
      </c>
      <c r="H1763" s="132">
        <v>7.6</v>
      </c>
      <c r="I1763" s="133"/>
      <c r="J1763" s="134">
        <f>ROUND(I1763*H1763,2)</f>
        <v>0</v>
      </c>
      <c r="K1763" s="135"/>
      <c r="L1763" s="33"/>
      <c r="M1763" s="136" t="s">
        <v>1</v>
      </c>
      <c r="N1763" s="137" t="s">
        <v>47</v>
      </c>
      <c r="P1763" s="138">
        <f>O1763*H1763</f>
        <v>0</v>
      </c>
      <c r="Q1763" s="138">
        <v>0</v>
      </c>
      <c r="R1763" s="138">
        <f>Q1763*H1763</f>
        <v>0</v>
      </c>
      <c r="S1763" s="138">
        <v>1.8699999999999999E-3</v>
      </c>
      <c r="T1763" s="139">
        <f>S1763*H1763</f>
        <v>1.4211999999999999E-2</v>
      </c>
      <c r="AR1763" s="140" t="s">
        <v>173</v>
      </c>
      <c r="AT1763" s="140" t="s">
        <v>141</v>
      </c>
      <c r="AU1763" s="140" t="s">
        <v>92</v>
      </c>
      <c r="AY1763" s="17" t="s">
        <v>140</v>
      </c>
      <c r="BE1763" s="141">
        <f>IF(N1763="základní",J1763,0)</f>
        <v>0</v>
      </c>
      <c r="BF1763" s="141">
        <f>IF(N1763="snížená",J1763,0)</f>
        <v>0</v>
      </c>
      <c r="BG1763" s="141">
        <f>IF(N1763="zákl. přenesená",J1763,0)</f>
        <v>0</v>
      </c>
      <c r="BH1763" s="141">
        <f>IF(N1763="sníž. přenesená",J1763,0)</f>
        <v>0</v>
      </c>
      <c r="BI1763" s="141">
        <f>IF(N1763="nulová",J1763,0)</f>
        <v>0</v>
      </c>
      <c r="BJ1763" s="17" t="s">
        <v>90</v>
      </c>
      <c r="BK1763" s="141">
        <f>ROUND(I1763*H1763,2)</f>
        <v>0</v>
      </c>
      <c r="BL1763" s="17" t="s">
        <v>173</v>
      </c>
      <c r="BM1763" s="140" t="s">
        <v>1931</v>
      </c>
    </row>
    <row r="1764" spans="2:65" s="11" customFormat="1">
      <c r="B1764" s="142"/>
      <c r="D1764" s="143" t="s">
        <v>146</v>
      </c>
      <c r="E1764" s="144" t="s">
        <v>1</v>
      </c>
      <c r="F1764" s="145" t="s">
        <v>1932</v>
      </c>
      <c r="H1764" s="146">
        <v>7.6</v>
      </c>
      <c r="I1764" s="147"/>
      <c r="L1764" s="142"/>
      <c r="M1764" s="148"/>
      <c r="T1764" s="149"/>
      <c r="AT1764" s="144" t="s">
        <v>146</v>
      </c>
      <c r="AU1764" s="144" t="s">
        <v>92</v>
      </c>
      <c r="AV1764" s="11" t="s">
        <v>92</v>
      </c>
      <c r="AW1764" s="11" t="s">
        <v>38</v>
      </c>
      <c r="AX1764" s="11" t="s">
        <v>90</v>
      </c>
      <c r="AY1764" s="144" t="s">
        <v>140</v>
      </c>
    </row>
    <row r="1765" spans="2:65" s="1" customFormat="1" ht="16.5" customHeight="1">
      <c r="B1765" s="33"/>
      <c r="C1765" s="128" t="s">
        <v>1933</v>
      </c>
      <c r="D1765" s="128" t="s">
        <v>141</v>
      </c>
      <c r="E1765" s="129" t="s">
        <v>1934</v>
      </c>
      <c r="F1765" s="130" t="s">
        <v>1935</v>
      </c>
      <c r="G1765" s="131" t="s">
        <v>157</v>
      </c>
      <c r="H1765" s="132">
        <v>1</v>
      </c>
      <c r="I1765" s="133"/>
      <c r="J1765" s="134">
        <f>ROUND(I1765*H1765,2)</f>
        <v>0</v>
      </c>
      <c r="K1765" s="135"/>
      <c r="L1765" s="33"/>
      <c r="M1765" s="136" t="s">
        <v>1</v>
      </c>
      <c r="N1765" s="137" t="s">
        <v>47</v>
      </c>
      <c r="P1765" s="138">
        <f>O1765*H1765</f>
        <v>0</v>
      </c>
      <c r="Q1765" s="138">
        <v>0</v>
      </c>
      <c r="R1765" s="138">
        <f>Q1765*H1765</f>
        <v>0</v>
      </c>
      <c r="S1765" s="138">
        <v>9.0600000000000003E-3</v>
      </c>
      <c r="T1765" s="139">
        <f>S1765*H1765</f>
        <v>9.0600000000000003E-3</v>
      </c>
      <c r="AR1765" s="140" t="s">
        <v>173</v>
      </c>
      <c r="AT1765" s="140" t="s">
        <v>141</v>
      </c>
      <c r="AU1765" s="140" t="s">
        <v>92</v>
      </c>
      <c r="AY1765" s="17" t="s">
        <v>140</v>
      </c>
      <c r="BE1765" s="141">
        <f>IF(N1765="základní",J1765,0)</f>
        <v>0</v>
      </c>
      <c r="BF1765" s="141">
        <f>IF(N1765="snížená",J1765,0)</f>
        <v>0</v>
      </c>
      <c r="BG1765" s="141">
        <f>IF(N1765="zákl. přenesená",J1765,0)</f>
        <v>0</v>
      </c>
      <c r="BH1765" s="141">
        <f>IF(N1765="sníž. přenesená",J1765,0)</f>
        <v>0</v>
      </c>
      <c r="BI1765" s="141">
        <f>IF(N1765="nulová",J1765,0)</f>
        <v>0</v>
      </c>
      <c r="BJ1765" s="17" t="s">
        <v>90</v>
      </c>
      <c r="BK1765" s="141">
        <f>ROUND(I1765*H1765,2)</f>
        <v>0</v>
      </c>
      <c r="BL1765" s="17" t="s">
        <v>173</v>
      </c>
      <c r="BM1765" s="140" t="s">
        <v>1936</v>
      </c>
    </row>
    <row r="1766" spans="2:65" s="11" customFormat="1">
      <c r="B1766" s="142"/>
      <c r="D1766" s="143" t="s">
        <v>146</v>
      </c>
      <c r="E1766" s="144" t="s">
        <v>1</v>
      </c>
      <c r="F1766" s="145" t="s">
        <v>1937</v>
      </c>
      <c r="H1766" s="146">
        <v>1</v>
      </c>
      <c r="I1766" s="147"/>
      <c r="L1766" s="142"/>
      <c r="M1766" s="148"/>
      <c r="T1766" s="149"/>
      <c r="AT1766" s="144" t="s">
        <v>146</v>
      </c>
      <c r="AU1766" s="144" t="s">
        <v>92</v>
      </c>
      <c r="AV1766" s="11" t="s">
        <v>92</v>
      </c>
      <c r="AW1766" s="11" t="s">
        <v>38</v>
      </c>
      <c r="AX1766" s="11" t="s">
        <v>90</v>
      </c>
      <c r="AY1766" s="144" t="s">
        <v>140</v>
      </c>
    </row>
    <row r="1767" spans="2:65" s="1" customFormat="1" ht="24.2" customHeight="1">
      <c r="B1767" s="33"/>
      <c r="C1767" s="128" t="s">
        <v>1938</v>
      </c>
      <c r="D1767" s="128" t="s">
        <v>141</v>
      </c>
      <c r="E1767" s="129" t="s">
        <v>1939</v>
      </c>
      <c r="F1767" s="130" t="s">
        <v>1940</v>
      </c>
      <c r="G1767" s="131" t="s">
        <v>150</v>
      </c>
      <c r="H1767" s="132">
        <v>42.05</v>
      </c>
      <c r="I1767" s="133"/>
      <c r="J1767" s="134">
        <f>ROUND(I1767*H1767,2)</f>
        <v>0</v>
      </c>
      <c r="K1767" s="135"/>
      <c r="L1767" s="33"/>
      <c r="M1767" s="136" t="s">
        <v>1</v>
      </c>
      <c r="N1767" s="137" t="s">
        <v>47</v>
      </c>
      <c r="P1767" s="138">
        <f>O1767*H1767</f>
        <v>0</v>
      </c>
      <c r="Q1767" s="138">
        <v>0</v>
      </c>
      <c r="R1767" s="138">
        <f>Q1767*H1767</f>
        <v>0</v>
      </c>
      <c r="S1767" s="138">
        <v>1.91E-3</v>
      </c>
      <c r="T1767" s="139">
        <f>S1767*H1767</f>
        <v>8.0315499999999998E-2</v>
      </c>
      <c r="AR1767" s="140" t="s">
        <v>173</v>
      </c>
      <c r="AT1767" s="140" t="s">
        <v>141</v>
      </c>
      <c r="AU1767" s="140" t="s">
        <v>92</v>
      </c>
      <c r="AY1767" s="17" t="s">
        <v>140</v>
      </c>
      <c r="BE1767" s="141">
        <f>IF(N1767="základní",J1767,0)</f>
        <v>0</v>
      </c>
      <c r="BF1767" s="141">
        <f>IF(N1767="snížená",J1767,0)</f>
        <v>0</v>
      </c>
      <c r="BG1767" s="141">
        <f>IF(N1767="zákl. přenesená",J1767,0)</f>
        <v>0</v>
      </c>
      <c r="BH1767" s="141">
        <f>IF(N1767="sníž. přenesená",J1767,0)</f>
        <v>0</v>
      </c>
      <c r="BI1767" s="141">
        <f>IF(N1767="nulová",J1767,0)</f>
        <v>0</v>
      </c>
      <c r="BJ1767" s="17" t="s">
        <v>90</v>
      </c>
      <c r="BK1767" s="141">
        <f>ROUND(I1767*H1767,2)</f>
        <v>0</v>
      </c>
      <c r="BL1767" s="17" t="s">
        <v>173</v>
      </c>
      <c r="BM1767" s="140" t="s">
        <v>1941</v>
      </c>
    </row>
    <row r="1768" spans="2:65" s="11" customFormat="1">
      <c r="B1768" s="142"/>
      <c r="D1768" s="143" t="s">
        <v>146</v>
      </c>
      <c r="E1768" s="144" t="s">
        <v>1</v>
      </c>
      <c r="F1768" s="145" t="s">
        <v>1942</v>
      </c>
      <c r="H1768" s="146">
        <v>42.05</v>
      </c>
      <c r="I1768" s="147"/>
      <c r="L1768" s="142"/>
      <c r="M1768" s="148"/>
      <c r="T1768" s="149"/>
      <c r="AT1768" s="144" t="s">
        <v>146</v>
      </c>
      <c r="AU1768" s="144" t="s">
        <v>92</v>
      </c>
      <c r="AV1768" s="11" t="s">
        <v>92</v>
      </c>
      <c r="AW1768" s="11" t="s">
        <v>38</v>
      </c>
      <c r="AX1768" s="11" t="s">
        <v>90</v>
      </c>
      <c r="AY1768" s="144" t="s">
        <v>140</v>
      </c>
    </row>
    <row r="1769" spans="2:65" s="1" customFormat="1" ht="16.5" customHeight="1">
      <c r="B1769" s="33"/>
      <c r="C1769" s="128" t="s">
        <v>1943</v>
      </c>
      <c r="D1769" s="128" t="s">
        <v>141</v>
      </c>
      <c r="E1769" s="129" t="s">
        <v>1944</v>
      </c>
      <c r="F1769" s="130" t="s">
        <v>1945</v>
      </c>
      <c r="G1769" s="131" t="s">
        <v>150</v>
      </c>
      <c r="H1769" s="132">
        <v>211.7</v>
      </c>
      <c r="I1769" s="133"/>
      <c r="J1769" s="134">
        <f>ROUND(I1769*H1769,2)</f>
        <v>0</v>
      </c>
      <c r="K1769" s="135"/>
      <c r="L1769" s="33"/>
      <c r="M1769" s="136" t="s">
        <v>1</v>
      </c>
      <c r="N1769" s="137" t="s">
        <v>47</v>
      </c>
      <c r="P1769" s="138">
        <f>O1769*H1769</f>
        <v>0</v>
      </c>
      <c r="Q1769" s="138">
        <v>0</v>
      </c>
      <c r="R1769" s="138">
        <f>Q1769*H1769</f>
        <v>0</v>
      </c>
      <c r="S1769" s="138">
        <v>1.67E-3</v>
      </c>
      <c r="T1769" s="139">
        <f>S1769*H1769</f>
        <v>0.35353899999999999</v>
      </c>
      <c r="AR1769" s="140" t="s">
        <v>173</v>
      </c>
      <c r="AT1769" s="140" t="s">
        <v>141</v>
      </c>
      <c r="AU1769" s="140" t="s">
        <v>92</v>
      </c>
      <c r="AY1769" s="17" t="s">
        <v>140</v>
      </c>
      <c r="BE1769" s="141">
        <f>IF(N1769="základní",J1769,0)</f>
        <v>0</v>
      </c>
      <c r="BF1769" s="141">
        <f>IF(N1769="snížená",J1769,0)</f>
        <v>0</v>
      </c>
      <c r="BG1769" s="141">
        <f>IF(N1769="zákl. přenesená",J1769,0)</f>
        <v>0</v>
      </c>
      <c r="BH1769" s="141">
        <f>IF(N1769="sníž. přenesená",J1769,0)</f>
        <v>0</v>
      </c>
      <c r="BI1769" s="141">
        <f>IF(N1769="nulová",J1769,0)</f>
        <v>0</v>
      </c>
      <c r="BJ1769" s="17" t="s">
        <v>90</v>
      </c>
      <c r="BK1769" s="141">
        <f>ROUND(I1769*H1769,2)</f>
        <v>0</v>
      </c>
      <c r="BL1769" s="17" t="s">
        <v>173</v>
      </c>
      <c r="BM1769" s="140" t="s">
        <v>1946</v>
      </c>
    </row>
    <row r="1770" spans="2:65" s="12" customFormat="1">
      <c r="B1770" s="153"/>
      <c r="D1770" s="143" t="s">
        <v>146</v>
      </c>
      <c r="E1770" s="154" t="s">
        <v>1</v>
      </c>
      <c r="F1770" s="155" t="s">
        <v>1947</v>
      </c>
      <c r="H1770" s="154" t="s">
        <v>1</v>
      </c>
      <c r="I1770" s="156"/>
      <c r="L1770" s="153"/>
      <c r="M1770" s="157"/>
      <c r="T1770" s="158"/>
      <c r="AT1770" s="154" t="s">
        <v>146</v>
      </c>
      <c r="AU1770" s="154" t="s">
        <v>92</v>
      </c>
      <c r="AV1770" s="12" t="s">
        <v>90</v>
      </c>
      <c r="AW1770" s="12" t="s">
        <v>38</v>
      </c>
      <c r="AX1770" s="12" t="s">
        <v>82</v>
      </c>
      <c r="AY1770" s="154" t="s">
        <v>140</v>
      </c>
    </row>
    <row r="1771" spans="2:65" s="11" customFormat="1">
      <c r="B1771" s="142"/>
      <c r="D1771" s="143" t="s">
        <v>146</v>
      </c>
      <c r="E1771" s="144" t="s">
        <v>1</v>
      </c>
      <c r="F1771" s="145" t="s">
        <v>1948</v>
      </c>
      <c r="H1771" s="146">
        <v>6</v>
      </c>
      <c r="I1771" s="147"/>
      <c r="L1771" s="142"/>
      <c r="M1771" s="148"/>
      <c r="T1771" s="149"/>
      <c r="AT1771" s="144" t="s">
        <v>146</v>
      </c>
      <c r="AU1771" s="144" t="s">
        <v>92</v>
      </c>
      <c r="AV1771" s="11" t="s">
        <v>92</v>
      </c>
      <c r="AW1771" s="11" t="s">
        <v>38</v>
      </c>
      <c r="AX1771" s="11" t="s">
        <v>82</v>
      </c>
      <c r="AY1771" s="144" t="s">
        <v>140</v>
      </c>
    </row>
    <row r="1772" spans="2:65" s="13" customFormat="1">
      <c r="B1772" s="160"/>
      <c r="D1772" s="143" t="s">
        <v>146</v>
      </c>
      <c r="E1772" s="161" t="s">
        <v>1</v>
      </c>
      <c r="F1772" s="162" t="s">
        <v>286</v>
      </c>
      <c r="H1772" s="163">
        <v>6</v>
      </c>
      <c r="I1772" s="164"/>
      <c r="L1772" s="160"/>
      <c r="M1772" s="165"/>
      <c r="T1772" s="166"/>
      <c r="AT1772" s="161" t="s">
        <v>146</v>
      </c>
      <c r="AU1772" s="161" t="s">
        <v>92</v>
      </c>
      <c r="AV1772" s="13" t="s">
        <v>151</v>
      </c>
      <c r="AW1772" s="13" t="s">
        <v>38</v>
      </c>
      <c r="AX1772" s="13" t="s">
        <v>82</v>
      </c>
      <c r="AY1772" s="161" t="s">
        <v>140</v>
      </c>
    </row>
    <row r="1773" spans="2:65" s="12" customFormat="1">
      <c r="B1773" s="153"/>
      <c r="D1773" s="143" t="s">
        <v>146</v>
      </c>
      <c r="E1773" s="154" t="s">
        <v>1</v>
      </c>
      <c r="F1773" s="155" t="s">
        <v>711</v>
      </c>
      <c r="H1773" s="154" t="s">
        <v>1</v>
      </c>
      <c r="I1773" s="156"/>
      <c r="L1773" s="153"/>
      <c r="M1773" s="157"/>
      <c r="T1773" s="158"/>
      <c r="AT1773" s="154" t="s">
        <v>146</v>
      </c>
      <c r="AU1773" s="154" t="s">
        <v>92</v>
      </c>
      <c r="AV1773" s="12" t="s">
        <v>90</v>
      </c>
      <c r="AW1773" s="12" t="s">
        <v>38</v>
      </c>
      <c r="AX1773" s="12" t="s">
        <v>82</v>
      </c>
      <c r="AY1773" s="154" t="s">
        <v>140</v>
      </c>
    </row>
    <row r="1774" spans="2:65" s="11" customFormat="1">
      <c r="B1774" s="142"/>
      <c r="D1774" s="143" t="s">
        <v>146</v>
      </c>
      <c r="E1774" s="144" t="s">
        <v>1</v>
      </c>
      <c r="F1774" s="145" t="s">
        <v>1949</v>
      </c>
      <c r="H1774" s="146">
        <v>17.45</v>
      </c>
      <c r="I1774" s="147"/>
      <c r="L1774" s="142"/>
      <c r="M1774" s="148"/>
      <c r="T1774" s="149"/>
      <c r="AT1774" s="144" t="s">
        <v>146</v>
      </c>
      <c r="AU1774" s="144" t="s">
        <v>92</v>
      </c>
      <c r="AV1774" s="11" t="s">
        <v>92</v>
      </c>
      <c r="AW1774" s="11" t="s">
        <v>38</v>
      </c>
      <c r="AX1774" s="11" t="s">
        <v>82</v>
      </c>
      <c r="AY1774" s="144" t="s">
        <v>140</v>
      </c>
    </row>
    <row r="1775" spans="2:65" s="11" customFormat="1">
      <c r="B1775" s="142"/>
      <c r="D1775" s="143" t="s">
        <v>146</v>
      </c>
      <c r="E1775" s="144" t="s">
        <v>1</v>
      </c>
      <c r="F1775" s="145" t="s">
        <v>1950</v>
      </c>
      <c r="H1775" s="146">
        <v>16.25</v>
      </c>
      <c r="I1775" s="147"/>
      <c r="L1775" s="142"/>
      <c r="M1775" s="148"/>
      <c r="T1775" s="149"/>
      <c r="AT1775" s="144" t="s">
        <v>146</v>
      </c>
      <c r="AU1775" s="144" t="s">
        <v>92</v>
      </c>
      <c r="AV1775" s="11" t="s">
        <v>92</v>
      </c>
      <c r="AW1775" s="11" t="s">
        <v>38</v>
      </c>
      <c r="AX1775" s="11" t="s">
        <v>82</v>
      </c>
      <c r="AY1775" s="144" t="s">
        <v>140</v>
      </c>
    </row>
    <row r="1776" spans="2:65" s="11" customFormat="1" ht="22.5">
      <c r="B1776" s="142"/>
      <c r="D1776" s="143" t="s">
        <v>146</v>
      </c>
      <c r="E1776" s="144" t="s">
        <v>1</v>
      </c>
      <c r="F1776" s="145" t="s">
        <v>1951</v>
      </c>
      <c r="H1776" s="146">
        <v>38.9</v>
      </c>
      <c r="I1776" s="147"/>
      <c r="L1776" s="142"/>
      <c r="M1776" s="148"/>
      <c r="T1776" s="149"/>
      <c r="AT1776" s="144" t="s">
        <v>146</v>
      </c>
      <c r="AU1776" s="144" t="s">
        <v>92</v>
      </c>
      <c r="AV1776" s="11" t="s">
        <v>92</v>
      </c>
      <c r="AW1776" s="11" t="s">
        <v>38</v>
      </c>
      <c r="AX1776" s="11" t="s">
        <v>82</v>
      </c>
      <c r="AY1776" s="144" t="s">
        <v>140</v>
      </c>
    </row>
    <row r="1777" spans="2:65" s="13" customFormat="1">
      <c r="B1777" s="160"/>
      <c r="D1777" s="143" t="s">
        <v>146</v>
      </c>
      <c r="E1777" s="161" t="s">
        <v>1</v>
      </c>
      <c r="F1777" s="162" t="s">
        <v>286</v>
      </c>
      <c r="H1777" s="163">
        <v>72.599999999999994</v>
      </c>
      <c r="I1777" s="164"/>
      <c r="L1777" s="160"/>
      <c r="M1777" s="165"/>
      <c r="T1777" s="166"/>
      <c r="AT1777" s="161" t="s">
        <v>146</v>
      </c>
      <c r="AU1777" s="161" t="s">
        <v>92</v>
      </c>
      <c r="AV1777" s="13" t="s">
        <v>151</v>
      </c>
      <c r="AW1777" s="13" t="s">
        <v>38</v>
      </c>
      <c r="AX1777" s="13" t="s">
        <v>82</v>
      </c>
      <c r="AY1777" s="161" t="s">
        <v>140</v>
      </c>
    </row>
    <row r="1778" spans="2:65" s="12" customFormat="1">
      <c r="B1778" s="153"/>
      <c r="D1778" s="143" t="s">
        <v>146</v>
      </c>
      <c r="E1778" s="154" t="s">
        <v>1</v>
      </c>
      <c r="F1778" s="155" t="s">
        <v>902</v>
      </c>
      <c r="H1778" s="154" t="s">
        <v>1</v>
      </c>
      <c r="I1778" s="156"/>
      <c r="L1778" s="153"/>
      <c r="M1778" s="157"/>
      <c r="T1778" s="158"/>
      <c r="AT1778" s="154" t="s">
        <v>146</v>
      </c>
      <c r="AU1778" s="154" t="s">
        <v>92</v>
      </c>
      <c r="AV1778" s="12" t="s">
        <v>90</v>
      </c>
      <c r="AW1778" s="12" t="s">
        <v>38</v>
      </c>
      <c r="AX1778" s="12" t="s">
        <v>82</v>
      </c>
      <c r="AY1778" s="154" t="s">
        <v>140</v>
      </c>
    </row>
    <row r="1779" spans="2:65" s="11" customFormat="1">
      <c r="B1779" s="142"/>
      <c r="D1779" s="143" t="s">
        <v>146</v>
      </c>
      <c r="E1779" s="144" t="s">
        <v>1</v>
      </c>
      <c r="F1779" s="145" t="s">
        <v>1952</v>
      </c>
      <c r="H1779" s="146">
        <v>20.05</v>
      </c>
      <c r="I1779" s="147"/>
      <c r="L1779" s="142"/>
      <c r="M1779" s="148"/>
      <c r="T1779" s="149"/>
      <c r="AT1779" s="144" t="s">
        <v>146</v>
      </c>
      <c r="AU1779" s="144" t="s">
        <v>92</v>
      </c>
      <c r="AV1779" s="11" t="s">
        <v>92</v>
      </c>
      <c r="AW1779" s="11" t="s">
        <v>38</v>
      </c>
      <c r="AX1779" s="11" t="s">
        <v>82</v>
      </c>
      <c r="AY1779" s="144" t="s">
        <v>140</v>
      </c>
    </row>
    <row r="1780" spans="2:65" s="11" customFormat="1">
      <c r="B1780" s="142"/>
      <c r="D1780" s="143" t="s">
        <v>146</v>
      </c>
      <c r="E1780" s="144" t="s">
        <v>1</v>
      </c>
      <c r="F1780" s="145" t="s">
        <v>1953</v>
      </c>
      <c r="H1780" s="146">
        <v>18</v>
      </c>
      <c r="I1780" s="147"/>
      <c r="L1780" s="142"/>
      <c r="M1780" s="148"/>
      <c r="T1780" s="149"/>
      <c r="AT1780" s="144" t="s">
        <v>146</v>
      </c>
      <c r="AU1780" s="144" t="s">
        <v>92</v>
      </c>
      <c r="AV1780" s="11" t="s">
        <v>92</v>
      </c>
      <c r="AW1780" s="11" t="s">
        <v>38</v>
      </c>
      <c r="AX1780" s="11" t="s">
        <v>82</v>
      </c>
      <c r="AY1780" s="144" t="s">
        <v>140</v>
      </c>
    </row>
    <row r="1781" spans="2:65" s="11" customFormat="1" ht="22.5">
      <c r="B1781" s="142"/>
      <c r="D1781" s="143" t="s">
        <v>146</v>
      </c>
      <c r="E1781" s="144" t="s">
        <v>1</v>
      </c>
      <c r="F1781" s="145" t="s">
        <v>1954</v>
      </c>
      <c r="H1781" s="146">
        <v>28.35</v>
      </c>
      <c r="I1781" s="147"/>
      <c r="L1781" s="142"/>
      <c r="M1781" s="148"/>
      <c r="T1781" s="149"/>
      <c r="AT1781" s="144" t="s">
        <v>146</v>
      </c>
      <c r="AU1781" s="144" t="s">
        <v>92</v>
      </c>
      <c r="AV1781" s="11" t="s">
        <v>92</v>
      </c>
      <c r="AW1781" s="11" t="s">
        <v>38</v>
      </c>
      <c r="AX1781" s="11" t="s">
        <v>82</v>
      </c>
      <c r="AY1781" s="144" t="s">
        <v>140</v>
      </c>
    </row>
    <row r="1782" spans="2:65" s="13" customFormat="1">
      <c r="B1782" s="160"/>
      <c r="D1782" s="143" t="s">
        <v>146</v>
      </c>
      <c r="E1782" s="161" t="s">
        <v>1</v>
      </c>
      <c r="F1782" s="162" t="s">
        <v>286</v>
      </c>
      <c r="H1782" s="163">
        <v>66.400000000000006</v>
      </c>
      <c r="I1782" s="164"/>
      <c r="L1782" s="160"/>
      <c r="M1782" s="165"/>
      <c r="T1782" s="166"/>
      <c r="AT1782" s="161" t="s">
        <v>146</v>
      </c>
      <c r="AU1782" s="161" t="s">
        <v>92</v>
      </c>
      <c r="AV1782" s="13" t="s">
        <v>151</v>
      </c>
      <c r="AW1782" s="13" t="s">
        <v>38</v>
      </c>
      <c r="AX1782" s="13" t="s">
        <v>82</v>
      </c>
      <c r="AY1782" s="161" t="s">
        <v>140</v>
      </c>
    </row>
    <row r="1783" spans="2:65" s="12" customFormat="1">
      <c r="B1783" s="153"/>
      <c r="D1783" s="143" t="s">
        <v>146</v>
      </c>
      <c r="E1783" s="154" t="s">
        <v>1</v>
      </c>
      <c r="F1783" s="155" t="s">
        <v>914</v>
      </c>
      <c r="H1783" s="154" t="s">
        <v>1</v>
      </c>
      <c r="I1783" s="156"/>
      <c r="L1783" s="153"/>
      <c r="M1783" s="157"/>
      <c r="T1783" s="158"/>
      <c r="AT1783" s="154" t="s">
        <v>146</v>
      </c>
      <c r="AU1783" s="154" t="s">
        <v>92</v>
      </c>
      <c r="AV1783" s="12" t="s">
        <v>90</v>
      </c>
      <c r="AW1783" s="12" t="s">
        <v>38</v>
      </c>
      <c r="AX1783" s="12" t="s">
        <v>82</v>
      </c>
      <c r="AY1783" s="154" t="s">
        <v>140</v>
      </c>
    </row>
    <row r="1784" spans="2:65" s="11" customFormat="1">
      <c r="B1784" s="142"/>
      <c r="D1784" s="143" t="s">
        <v>146</v>
      </c>
      <c r="E1784" s="144" t="s">
        <v>1</v>
      </c>
      <c r="F1784" s="145" t="s">
        <v>1952</v>
      </c>
      <c r="H1784" s="146">
        <v>20.05</v>
      </c>
      <c r="I1784" s="147"/>
      <c r="L1784" s="142"/>
      <c r="M1784" s="148"/>
      <c r="T1784" s="149"/>
      <c r="AT1784" s="144" t="s">
        <v>146</v>
      </c>
      <c r="AU1784" s="144" t="s">
        <v>92</v>
      </c>
      <c r="AV1784" s="11" t="s">
        <v>92</v>
      </c>
      <c r="AW1784" s="11" t="s">
        <v>38</v>
      </c>
      <c r="AX1784" s="11" t="s">
        <v>82</v>
      </c>
      <c r="AY1784" s="144" t="s">
        <v>140</v>
      </c>
    </row>
    <row r="1785" spans="2:65" s="11" customFormat="1">
      <c r="B1785" s="142"/>
      <c r="D1785" s="143" t="s">
        <v>146</v>
      </c>
      <c r="E1785" s="144" t="s">
        <v>1</v>
      </c>
      <c r="F1785" s="145" t="s">
        <v>1953</v>
      </c>
      <c r="H1785" s="146">
        <v>18</v>
      </c>
      <c r="I1785" s="147"/>
      <c r="L1785" s="142"/>
      <c r="M1785" s="148"/>
      <c r="T1785" s="149"/>
      <c r="AT1785" s="144" t="s">
        <v>146</v>
      </c>
      <c r="AU1785" s="144" t="s">
        <v>92</v>
      </c>
      <c r="AV1785" s="11" t="s">
        <v>92</v>
      </c>
      <c r="AW1785" s="11" t="s">
        <v>38</v>
      </c>
      <c r="AX1785" s="11" t="s">
        <v>82</v>
      </c>
      <c r="AY1785" s="144" t="s">
        <v>140</v>
      </c>
    </row>
    <row r="1786" spans="2:65" s="11" customFormat="1" ht="22.5">
      <c r="B1786" s="142"/>
      <c r="D1786" s="143" t="s">
        <v>146</v>
      </c>
      <c r="E1786" s="144" t="s">
        <v>1</v>
      </c>
      <c r="F1786" s="145" t="s">
        <v>1955</v>
      </c>
      <c r="H1786" s="146">
        <v>25.95</v>
      </c>
      <c r="I1786" s="147"/>
      <c r="L1786" s="142"/>
      <c r="M1786" s="148"/>
      <c r="T1786" s="149"/>
      <c r="AT1786" s="144" t="s">
        <v>146</v>
      </c>
      <c r="AU1786" s="144" t="s">
        <v>92</v>
      </c>
      <c r="AV1786" s="11" t="s">
        <v>92</v>
      </c>
      <c r="AW1786" s="11" t="s">
        <v>38</v>
      </c>
      <c r="AX1786" s="11" t="s">
        <v>82</v>
      </c>
      <c r="AY1786" s="144" t="s">
        <v>140</v>
      </c>
    </row>
    <row r="1787" spans="2:65" s="13" customFormat="1">
      <c r="B1787" s="160"/>
      <c r="D1787" s="143" t="s">
        <v>146</v>
      </c>
      <c r="E1787" s="161" t="s">
        <v>1</v>
      </c>
      <c r="F1787" s="162" t="s">
        <v>286</v>
      </c>
      <c r="H1787" s="163">
        <v>64</v>
      </c>
      <c r="I1787" s="164"/>
      <c r="L1787" s="160"/>
      <c r="M1787" s="165"/>
      <c r="T1787" s="166"/>
      <c r="AT1787" s="161" t="s">
        <v>146</v>
      </c>
      <c r="AU1787" s="161" t="s">
        <v>92</v>
      </c>
      <c r="AV1787" s="13" t="s">
        <v>151</v>
      </c>
      <c r="AW1787" s="13" t="s">
        <v>38</v>
      </c>
      <c r="AX1787" s="13" t="s">
        <v>82</v>
      </c>
      <c r="AY1787" s="161" t="s">
        <v>140</v>
      </c>
    </row>
    <row r="1788" spans="2:65" s="11" customFormat="1">
      <c r="B1788" s="142"/>
      <c r="D1788" s="143" t="s">
        <v>146</v>
      </c>
      <c r="E1788" s="144" t="s">
        <v>1</v>
      </c>
      <c r="F1788" s="145" t="s">
        <v>1956</v>
      </c>
      <c r="H1788" s="146">
        <v>2.7</v>
      </c>
      <c r="I1788" s="147"/>
      <c r="L1788" s="142"/>
      <c r="M1788" s="148"/>
      <c r="T1788" s="149"/>
      <c r="AT1788" s="144" t="s">
        <v>146</v>
      </c>
      <c r="AU1788" s="144" t="s">
        <v>92</v>
      </c>
      <c r="AV1788" s="11" t="s">
        <v>92</v>
      </c>
      <c r="AW1788" s="11" t="s">
        <v>38</v>
      </c>
      <c r="AX1788" s="11" t="s">
        <v>82</v>
      </c>
      <c r="AY1788" s="144" t="s">
        <v>140</v>
      </c>
    </row>
    <row r="1789" spans="2:65" s="14" customFormat="1">
      <c r="B1789" s="167"/>
      <c r="D1789" s="143" t="s">
        <v>146</v>
      </c>
      <c r="E1789" s="168" t="s">
        <v>1</v>
      </c>
      <c r="F1789" s="169" t="s">
        <v>287</v>
      </c>
      <c r="H1789" s="170">
        <v>211.7</v>
      </c>
      <c r="I1789" s="171"/>
      <c r="L1789" s="167"/>
      <c r="M1789" s="172"/>
      <c r="T1789" s="173"/>
      <c r="AT1789" s="168" t="s">
        <v>146</v>
      </c>
      <c r="AU1789" s="168" t="s">
        <v>92</v>
      </c>
      <c r="AV1789" s="14" t="s">
        <v>145</v>
      </c>
      <c r="AW1789" s="14" t="s">
        <v>38</v>
      </c>
      <c r="AX1789" s="14" t="s">
        <v>90</v>
      </c>
      <c r="AY1789" s="168" t="s">
        <v>140</v>
      </c>
    </row>
    <row r="1790" spans="2:65" s="1" customFormat="1" ht="21.75" customHeight="1">
      <c r="B1790" s="33"/>
      <c r="C1790" s="128" t="s">
        <v>1957</v>
      </c>
      <c r="D1790" s="128" t="s">
        <v>141</v>
      </c>
      <c r="E1790" s="129" t="s">
        <v>1958</v>
      </c>
      <c r="F1790" s="130" t="s">
        <v>1959</v>
      </c>
      <c r="G1790" s="131" t="s">
        <v>150</v>
      </c>
      <c r="H1790" s="132">
        <v>92</v>
      </c>
      <c r="I1790" s="133"/>
      <c r="J1790" s="134">
        <f>ROUND(I1790*H1790,2)</f>
        <v>0</v>
      </c>
      <c r="K1790" s="135"/>
      <c r="L1790" s="33"/>
      <c r="M1790" s="136" t="s">
        <v>1</v>
      </c>
      <c r="N1790" s="137" t="s">
        <v>47</v>
      </c>
      <c r="P1790" s="138">
        <f>O1790*H1790</f>
        <v>0</v>
      </c>
      <c r="Q1790" s="138">
        <v>0</v>
      </c>
      <c r="R1790" s="138">
        <f>Q1790*H1790</f>
        <v>0</v>
      </c>
      <c r="S1790" s="138">
        <v>2.2300000000000002E-3</v>
      </c>
      <c r="T1790" s="139">
        <f>S1790*H1790</f>
        <v>0.20516000000000001</v>
      </c>
      <c r="AR1790" s="140" t="s">
        <v>173</v>
      </c>
      <c r="AT1790" s="140" t="s">
        <v>141</v>
      </c>
      <c r="AU1790" s="140" t="s">
        <v>92</v>
      </c>
      <c r="AY1790" s="17" t="s">
        <v>140</v>
      </c>
      <c r="BE1790" s="141">
        <f>IF(N1790="základní",J1790,0)</f>
        <v>0</v>
      </c>
      <c r="BF1790" s="141">
        <f>IF(N1790="snížená",J1790,0)</f>
        <v>0</v>
      </c>
      <c r="BG1790" s="141">
        <f>IF(N1790="zákl. přenesená",J1790,0)</f>
        <v>0</v>
      </c>
      <c r="BH1790" s="141">
        <f>IF(N1790="sníž. přenesená",J1790,0)</f>
        <v>0</v>
      </c>
      <c r="BI1790" s="141">
        <f>IF(N1790="nulová",J1790,0)</f>
        <v>0</v>
      </c>
      <c r="BJ1790" s="17" t="s">
        <v>90</v>
      </c>
      <c r="BK1790" s="141">
        <f>ROUND(I1790*H1790,2)</f>
        <v>0</v>
      </c>
      <c r="BL1790" s="17" t="s">
        <v>173</v>
      </c>
      <c r="BM1790" s="140" t="s">
        <v>1960</v>
      </c>
    </row>
    <row r="1791" spans="2:65" s="12" customFormat="1">
      <c r="B1791" s="153"/>
      <c r="D1791" s="143" t="s">
        <v>146</v>
      </c>
      <c r="E1791" s="154" t="s">
        <v>1</v>
      </c>
      <c r="F1791" s="155" t="s">
        <v>1961</v>
      </c>
      <c r="H1791" s="154" t="s">
        <v>1</v>
      </c>
      <c r="I1791" s="156"/>
      <c r="L1791" s="153"/>
      <c r="M1791" s="157"/>
      <c r="T1791" s="158"/>
      <c r="AT1791" s="154" t="s">
        <v>146</v>
      </c>
      <c r="AU1791" s="154" t="s">
        <v>92</v>
      </c>
      <c r="AV1791" s="12" t="s">
        <v>90</v>
      </c>
      <c r="AW1791" s="12" t="s">
        <v>38</v>
      </c>
      <c r="AX1791" s="12" t="s">
        <v>82</v>
      </c>
      <c r="AY1791" s="154" t="s">
        <v>140</v>
      </c>
    </row>
    <row r="1792" spans="2:65" s="11" customFormat="1">
      <c r="B1792" s="142"/>
      <c r="D1792" s="143" t="s">
        <v>146</v>
      </c>
      <c r="E1792" s="144" t="s">
        <v>1</v>
      </c>
      <c r="F1792" s="145" t="s">
        <v>1962</v>
      </c>
      <c r="H1792" s="146">
        <v>92</v>
      </c>
      <c r="I1792" s="147"/>
      <c r="L1792" s="142"/>
      <c r="M1792" s="148"/>
      <c r="T1792" s="149"/>
      <c r="AT1792" s="144" t="s">
        <v>146</v>
      </c>
      <c r="AU1792" s="144" t="s">
        <v>92</v>
      </c>
      <c r="AV1792" s="11" t="s">
        <v>92</v>
      </c>
      <c r="AW1792" s="11" t="s">
        <v>38</v>
      </c>
      <c r="AX1792" s="11" t="s">
        <v>90</v>
      </c>
      <c r="AY1792" s="144" t="s">
        <v>140</v>
      </c>
    </row>
    <row r="1793" spans="2:65" s="1" customFormat="1" ht="16.5" customHeight="1">
      <c r="B1793" s="33"/>
      <c r="C1793" s="128" t="s">
        <v>1963</v>
      </c>
      <c r="D1793" s="128" t="s">
        <v>141</v>
      </c>
      <c r="E1793" s="129" t="s">
        <v>1964</v>
      </c>
      <c r="F1793" s="130" t="s">
        <v>1965</v>
      </c>
      <c r="G1793" s="131" t="s">
        <v>150</v>
      </c>
      <c r="H1793" s="132">
        <v>120.3</v>
      </c>
      <c r="I1793" s="133"/>
      <c r="J1793" s="134">
        <f>ROUND(I1793*H1793,2)</f>
        <v>0</v>
      </c>
      <c r="K1793" s="135"/>
      <c r="L1793" s="33"/>
      <c r="M1793" s="136" t="s">
        <v>1</v>
      </c>
      <c r="N1793" s="137" t="s">
        <v>47</v>
      </c>
      <c r="P1793" s="138">
        <f>O1793*H1793</f>
        <v>0</v>
      </c>
      <c r="Q1793" s="138">
        <v>0</v>
      </c>
      <c r="R1793" s="138">
        <f>Q1793*H1793</f>
        <v>0</v>
      </c>
      <c r="S1793" s="138">
        <v>3.9399999999999999E-3</v>
      </c>
      <c r="T1793" s="139">
        <f>S1793*H1793</f>
        <v>0.47398199999999996</v>
      </c>
      <c r="AR1793" s="140" t="s">
        <v>173</v>
      </c>
      <c r="AT1793" s="140" t="s">
        <v>141</v>
      </c>
      <c r="AU1793" s="140" t="s">
        <v>92</v>
      </c>
      <c r="AY1793" s="17" t="s">
        <v>140</v>
      </c>
      <c r="BE1793" s="141">
        <f>IF(N1793="základní",J1793,0)</f>
        <v>0</v>
      </c>
      <c r="BF1793" s="141">
        <f>IF(N1793="snížená",J1793,0)</f>
        <v>0</v>
      </c>
      <c r="BG1793" s="141">
        <f>IF(N1793="zákl. přenesená",J1793,0)</f>
        <v>0</v>
      </c>
      <c r="BH1793" s="141">
        <f>IF(N1793="sníž. přenesená",J1793,0)</f>
        <v>0</v>
      </c>
      <c r="BI1793" s="141">
        <f>IF(N1793="nulová",J1793,0)</f>
        <v>0</v>
      </c>
      <c r="BJ1793" s="17" t="s">
        <v>90</v>
      </c>
      <c r="BK1793" s="141">
        <f>ROUND(I1793*H1793,2)</f>
        <v>0</v>
      </c>
      <c r="BL1793" s="17" t="s">
        <v>173</v>
      </c>
      <c r="BM1793" s="140" t="s">
        <v>1966</v>
      </c>
    </row>
    <row r="1794" spans="2:65" s="12" customFormat="1">
      <c r="B1794" s="153"/>
      <c r="D1794" s="143" t="s">
        <v>146</v>
      </c>
      <c r="E1794" s="154" t="s">
        <v>1</v>
      </c>
      <c r="F1794" s="155" t="s">
        <v>1967</v>
      </c>
      <c r="H1794" s="154" t="s">
        <v>1</v>
      </c>
      <c r="I1794" s="156"/>
      <c r="L1794" s="153"/>
      <c r="M1794" s="157"/>
      <c r="T1794" s="158"/>
      <c r="AT1794" s="154" t="s">
        <v>146</v>
      </c>
      <c r="AU1794" s="154" t="s">
        <v>92</v>
      </c>
      <c r="AV1794" s="12" t="s">
        <v>90</v>
      </c>
      <c r="AW1794" s="12" t="s">
        <v>38</v>
      </c>
      <c r="AX1794" s="12" t="s">
        <v>82</v>
      </c>
      <c r="AY1794" s="154" t="s">
        <v>140</v>
      </c>
    </row>
    <row r="1795" spans="2:65" s="11" customFormat="1">
      <c r="B1795" s="142"/>
      <c r="D1795" s="143" t="s">
        <v>146</v>
      </c>
      <c r="E1795" s="144" t="s">
        <v>1</v>
      </c>
      <c r="F1795" s="145" t="s">
        <v>1722</v>
      </c>
      <c r="H1795" s="146">
        <v>40.5</v>
      </c>
      <c r="I1795" s="147"/>
      <c r="L1795" s="142"/>
      <c r="M1795" s="148"/>
      <c r="T1795" s="149"/>
      <c r="AT1795" s="144" t="s">
        <v>146</v>
      </c>
      <c r="AU1795" s="144" t="s">
        <v>92</v>
      </c>
      <c r="AV1795" s="11" t="s">
        <v>92</v>
      </c>
      <c r="AW1795" s="11" t="s">
        <v>38</v>
      </c>
      <c r="AX1795" s="11" t="s">
        <v>82</v>
      </c>
      <c r="AY1795" s="144" t="s">
        <v>140</v>
      </c>
    </row>
    <row r="1796" spans="2:65" s="11" customFormat="1">
      <c r="B1796" s="142"/>
      <c r="D1796" s="143" t="s">
        <v>146</v>
      </c>
      <c r="E1796" s="144" t="s">
        <v>1</v>
      </c>
      <c r="F1796" s="145" t="s">
        <v>1968</v>
      </c>
      <c r="H1796" s="146">
        <v>27</v>
      </c>
      <c r="I1796" s="147"/>
      <c r="L1796" s="142"/>
      <c r="M1796" s="148"/>
      <c r="T1796" s="149"/>
      <c r="AT1796" s="144" t="s">
        <v>146</v>
      </c>
      <c r="AU1796" s="144" t="s">
        <v>92</v>
      </c>
      <c r="AV1796" s="11" t="s">
        <v>92</v>
      </c>
      <c r="AW1796" s="11" t="s">
        <v>38</v>
      </c>
      <c r="AX1796" s="11" t="s">
        <v>82</v>
      </c>
      <c r="AY1796" s="144" t="s">
        <v>140</v>
      </c>
    </row>
    <row r="1797" spans="2:65" s="11" customFormat="1">
      <c r="B1797" s="142"/>
      <c r="D1797" s="143" t="s">
        <v>146</v>
      </c>
      <c r="E1797" s="144" t="s">
        <v>1</v>
      </c>
      <c r="F1797" s="145" t="s">
        <v>1969</v>
      </c>
      <c r="H1797" s="146">
        <v>52.8</v>
      </c>
      <c r="I1797" s="147"/>
      <c r="L1797" s="142"/>
      <c r="M1797" s="148"/>
      <c r="T1797" s="149"/>
      <c r="AT1797" s="144" t="s">
        <v>146</v>
      </c>
      <c r="AU1797" s="144" t="s">
        <v>92</v>
      </c>
      <c r="AV1797" s="11" t="s">
        <v>92</v>
      </c>
      <c r="AW1797" s="11" t="s">
        <v>38</v>
      </c>
      <c r="AX1797" s="11" t="s">
        <v>82</v>
      </c>
      <c r="AY1797" s="144" t="s">
        <v>140</v>
      </c>
    </row>
    <row r="1798" spans="2:65" s="14" customFormat="1">
      <c r="B1798" s="167"/>
      <c r="D1798" s="143" t="s">
        <v>146</v>
      </c>
      <c r="E1798" s="168" t="s">
        <v>1</v>
      </c>
      <c r="F1798" s="169" t="s">
        <v>287</v>
      </c>
      <c r="H1798" s="170">
        <v>120.3</v>
      </c>
      <c r="I1798" s="171"/>
      <c r="L1798" s="167"/>
      <c r="M1798" s="172"/>
      <c r="T1798" s="173"/>
      <c r="AT1798" s="168" t="s">
        <v>146</v>
      </c>
      <c r="AU1798" s="168" t="s">
        <v>92</v>
      </c>
      <c r="AV1798" s="14" t="s">
        <v>145</v>
      </c>
      <c r="AW1798" s="14" t="s">
        <v>38</v>
      </c>
      <c r="AX1798" s="14" t="s">
        <v>90</v>
      </c>
      <c r="AY1798" s="168" t="s">
        <v>140</v>
      </c>
    </row>
    <row r="1799" spans="2:65" s="1" customFormat="1" ht="24.2" customHeight="1">
      <c r="B1799" s="33"/>
      <c r="C1799" s="128" t="s">
        <v>1970</v>
      </c>
      <c r="D1799" s="128" t="s">
        <v>141</v>
      </c>
      <c r="E1799" s="129" t="s">
        <v>1971</v>
      </c>
      <c r="F1799" s="130" t="s">
        <v>1972</v>
      </c>
      <c r="G1799" s="131" t="s">
        <v>150</v>
      </c>
      <c r="H1799" s="132">
        <v>8</v>
      </c>
      <c r="I1799" s="133"/>
      <c r="J1799" s="134">
        <f>ROUND(I1799*H1799,2)</f>
        <v>0</v>
      </c>
      <c r="K1799" s="135"/>
      <c r="L1799" s="33"/>
      <c r="M1799" s="136" t="s">
        <v>1</v>
      </c>
      <c r="N1799" s="137" t="s">
        <v>47</v>
      </c>
      <c r="P1799" s="138">
        <f>O1799*H1799</f>
        <v>0</v>
      </c>
      <c r="Q1799" s="138">
        <v>4.4400000000000004E-3</v>
      </c>
      <c r="R1799" s="138">
        <f>Q1799*H1799</f>
        <v>3.5520000000000003E-2</v>
      </c>
      <c r="S1799" s="138">
        <v>0</v>
      </c>
      <c r="T1799" s="139">
        <f>S1799*H1799</f>
        <v>0</v>
      </c>
      <c r="AR1799" s="140" t="s">
        <v>173</v>
      </c>
      <c r="AT1799" s="140" t="s">
        <v>141</v>
      </c>
      <c r="AU1799" s="140" t="s">
        <v>92</v>
      </c>
      <c r="AY1799" s="17" t="s">
        <v>140</v>
      </c>
      <c r="BE1799" s="141">
        <f>IF(N1799="základní",J1799,0)</f>
        <v>0</v>
      </c>
      <c r="BF1799" s="141">
        <f>IF(N1799="snížená",J1799,0)</f>
        <v>0</v>
      </c>
      <c r="BG1799" s="141">
        <f>IF(N1799="zákl. přenesená",J1799,0)</f>
        <v>0</v>
      </c>
      <c r="BH1799" s="141">
        <f>IF(N1799="sníž. přenesená",J1799,0)</f>
        <v>0</v>
      </c>
      <c r="BI1799" s="141">
        <f>IF(N1799="nulová",J1799,0)</f>
        <v>0</v>
      </c>
      <c r="BJ1799" s="17" t="s">
        <v>90</v>
      </c>
      <c r="BK1799" s="141">
        <f>ROUND(I1799*H1799,2)</f>
        <v>0</v>
      </c>
      <c r="BL1799" s="17" t="s">
        <v>173</v>
      </c>
      <c r="BM1799" s="140" t="s">
        <v>1973</v>
      </c>
    </row>
    <row r="1800" spans="2:65" s="11" customFormat="1">
      <c r="B1800" s="142"/>
      <c r="D1800" s="143" t="s">
        <v>146</v>
      </c>
      <c r="E1800" s="144" t="s">
        <v>1</v>
      </c>
      <c r="F1800" s="145" t="s">
        <v>1974</v>
      </c>
      <c r="H1800" s="146">
        <v>8</v>
      </c>
      <c r="I1800" s="147"/>
      <c r="L1800" s="142"/>
      <c r="M1800" s="148"/>
      <c r="T1800" s="149"/>
      <c r="AT1800" s="144" t="s">
        <v>146</v>
      </c>
      <c r="AU1800" s="144" t="s">
        <v>92</v>
      </c>
      <c r="AV1800" s="11" t="s">
        <v>92</v>
      </c>
      <c r="AW1800" s="11" t="s">
        <v>38</v>
      </c>
      <c r="AX1800" s="11" t="s">
        <v>90</v>
      </c>
      <c r="AY1800" s="144" t="s">
        <v>140</v>
      </c>
    </row>
    <row r="1801" spans="2:65" s="1" customFormat="1" ht="33" customHeight="1">
      <c r="B1801" s="33"/>
      <c r="C1801" s="128" t="s">
        <v>1975</v>
      </c>
      <c r="D1801" s="128" t="s">
        <v>141</v>
      </c>
      <c r="E1801" s="129" t="s">
        <v>1976</v>
      </c>
      <c r="F1801" s="130" t="s">
        <v>1977</v>
      </c>
      <c r="G1801" s="131" t="s">
        <v>150</v>
      </c>
      <c r="H1801" s="132">
        <v>44</v>
      </c>
      <c r="I1801" s="133"/>
      <c r="J1801" s="134">
        <f>ROUND(I1801*H1801,2)</f>
        <v>0</v>
      </c>
      <c r="K1801" s="135"/>
      <c r="L1801" s="33"/>
      <c r="M1801" s="136" t="s">
        <v>1</v>
      </c>
      <c r="N1801" s="137" t="s">
        <v>47</v>
      </c>
      <c r="P1801" s="138">
        <f>O1801*H1801</f>
        <v>0</v>
      </c>
      <c r="Q1801" s="138">
        <v>5.8399999999999997E-3</v>
      </c>
      <c r="R1801" s="138">
        <f>Q1801*H1801</f>
        <v>0.25695999999999997</v>
      </c>
      <c r="S1801" s="138">
        <v>0</v>
      </c>
      <c r="T1801" s="139">
        <f>S1801*H1801</f>
        <v>0</v>
      </c>
      <c r="AR1801" s="140" t="s">
        <v>173</v>
      </c>
      <c r="AT1801" s="140" t="s">
        <v>141</v>
      </c>
      <c r="AU1801" s="140" t="s">
        <v>92</v>
      </c>
      <c r="AY1801" s="17" t="s">
        <v>140</v>
      </c>
      <c r="BE1801" s="141">
        <f>IF(N1801="základní",J1801,0)</f>
        <v>0</v>
      </c>
      <c r="BF1801" s="141">
        <f>IF(N1801="snížená",J1801,0)</f>
        <v>0</v>
      </c>
      <c r="BG1801" s="141">
        <f>IF(N1801="zákl. přenesená",J1801,0)</f>
        <v>0</v>
      </c>
      <c r="BH1801" s="141">
        <f>IF(N1801="sníž. přenesená",J1801,0)</f>
        <v>0</v>
      </c>
      <c r="BI1801" s="141">
        <f>IF(N1801="nulová",J1801,0)</f>
        <v>0</v>
      </c>
      <c r="BJ1801" s="17" t="s">
        <v>90</v>
      </c>
      <c r="BK1801" s="141">
        <f>ROUND(I1801*H1801,2)</f>
        <v>0</v>
      </c>
      <c r="BL1801" s="17" t="s">
        <v>173</v>
      </c>
      <c r="BM1801" s="140" t="s">
        <v>1978</v>
      </c>
    </row>
    <row r="1802" spans="2:65" s="12" customFormat="1">
      <c r="B1802" s="153"/>
      <c r="D1802" s="143" t="s">
        <v>146</v>
      </c>
      <c r="E1802" s="154" t="s">
        <v>1</v>
      </c>
      <c r="F1802" s="155" t="s">
        <v>1979</v>
      </c>
      <c r="H1802" s="154" t="s">
        <v>1</v>
      </c>
      <c r="I1802" s="156"/>
      <c r="L1802" s="153"/>
      <c r="M1802" s="157"/>
      <c r="T1802" s="158"/>
      <c r="AT1802" s="154" t="s">
        <v>146</v>
      </c>
      <c r="AU1802" s="154" t="s">
        <v>92</v>
      </c>
      <c r="AV1802" s="12" t="s">
        <v>90</v>
      </c>
      <c r="AW1802" s="12" t="s">
        <v>38</v>
      </c>
      <c r="AX1802" s="12" t="s">
        <v>82</v>
      </c>
      <c r="AY1802" s="154" t="s">
        <v>140</v>
      </c>
    </row>
    <row r="1803" spans="2:65" s="11" customFormat="1">
      <c r="B1803" s="142"/>
      <c r="D1803" s="143" t="s">
        <v>146</v>
      </c>
      <c r="E1803" s="144" t="s">
        <v>1</v>
      </c>
      <c r="F1803" s="145" t="s">
        <v>1980</v>
      </c>
      <c r="H1803" s="146">
        <v>44</v>
      </c>
      <c r="I1803" s="147"/>
      <c r="L1803" s="142"/>
      <c r="M1803" s="148"/>
      <c r="T1803" s="149"/>
      <c r="AT1803" s="144" t="s">
        <v>146</v>
      </c>
      <c r="AU1803" s="144" t="s">
        <v>92</v>
      </c>
      <c r="AV1803" s="11" t="s">
        <v>92</v>
      </c>
      <c r="AW1803" s="11" t="s">
        <v>38</v>
      </c>
      <c r="AX1803" s="11" t="s">
        <v>90</v>
      </c>
      <c r="AY1803" s="144" t="s">
        <v>140</v>
      </c>
    </row>
    <row r="1804" spans="2:65" s="1" customFormat="1" ht="24.2" customHeight="1">
      <c r="B1804" s="33"/>
      <c r="C1804" s="128" t="s">
        <v>1981</v>
      </c>
      <c r="D1804" s="128" t="s">
        <v>141</v>
      </c>
      <c r="E1804" s="129" t="s">
        <v>1982</v>
      </c>
      <c r="F1804" s="130" t="s">
        <v>1983</v>
      </c>
      <c r="G1804" s="131" t="s">
        <v>150</v>
      </c>
      <c r="H1804" s="132">
        <v>211.7</v>
      </c>
      <c r="I1804" s="133"/>
      <c r="J1804" s="134">
        <f>ROUND(I1804*H1804,2)</f>
        <v>0</v>
      </c>
      <c r="K1804" s="135"/>
      <c r="L1804" s="33"/>
      <c r="M1804" s="136" t="s">
        <v>1</v>
      </c>
      <c r="N1804" s="137" t="s">
        <v>47</v>
      </c>
      <c r="P1804" s="138">
        <f>O1804*H1804</f>
        <v>0</v>
      </c>
      <c r="Q1804" s="138">
        <v>2.9099999999999998E-3</v>
      </c>
      <c r="R1804" s="138">
        <f>Q1804*H1804</f>
        <v>0.6160469999999999</v>
      </c>
      <c r="S1804" s="138">
        <v>0</v>
      </c>
      <c r="T1804" s="139">
        <f>S1804*H1804</f>
        <v>0</v>
      </c>
      <c r="AR1804" s="140" t="s">
        <v>173</v>
      </c>
      <c r="AT1804" s="140" t="s">
        <v>141</v>
      </c>
      <c r="AU1804" s="140" t="s">
        <v>92</v>
      </c>
      <c r="AY1804" s="17" t="s">
        <v>140</v>
      </c>
      <c r="BE1804" s="141">
        <f>IF(N1804="základní",J1804,0)</f>
        <v>0</v>
      </c>
      <c r="BF1804" s="141">
        <f>IF(N1804="snížená",J1804,0)</f>
        <v>0</v>
      </c>
      <c r="BG1804" s="141">
        <f>IF(N1804="zákl. přenesená",J1804,0)</f>
        <v>0</v>
      </c>
      <c r="BH1804" s="141">
        <f>IF(N1804="sníž. přenesená",J1804,0)</f>
        <v>0</v>
      </c>
      <c r="BI1804" s="141">
        <f>IF(N1804="nulová",J1804,0)</f>
        <v>0</v>
      </c>
      <c r="BJ1804" s="17" t="s">
        <v>90</v>
      </c>
      <c r="BK1804" s="141">
        <f>ROUND(I1804*H1804,2)</f>
        <v>0</v>
      </c>
      <c r="BL1804" s="17" t="s">
        <v>173</v>
      </c>
      <c r="BM1804" s="140" t="s">
        <v>1984</v>
      </c>
    </row>
    <row r="1805" spans="2:65" s="12" customFormat="1">
      <c r="B1805" s="153"/>
      <c r="D1805" s="143" t="s">
        <v>146</v>
      </c>
      <c r="E1805" s="154" t="s">
        <v>1</v>
      </c>
      <c r="F1805" s="155" t="s">
        <v>1985</v>
      </c>
      <c r="H1805" s="154" t="s">
        <v>1</v>
      </c>
      <c r="I1805" s="156"/>
      <c r="L1805" s="153"/>
      <c r="M1805" s="157"/>
      <c r="T1805" s="158"/>
      <c r="AT1805" s="154" t="s">
        <v>146</v>
      </c>
      <c r="AU1805" s="154" t="s">
        <v>92</v>
      </c>
      <c r="AV1805" s="12" t="s">
        <v>90</v>
      </c>
      <c r="AW1805" s="12" t="s">
        <v>38</v>
      </c>
      <c r="AX1805" s="12" t="s">
        <v>82</v>
      </c>
      <c r="AY1805" s="154" t="s">
        <v>140</v>
      </c>
    </row>
    <row r="1806" spans="2:65" s="11" customFormat="1">
      <c r="B1806" s="142"/>
      <c r="D1806" s="143" t="s">
        <v>146</v>
      </c>
      <c r="E1806" s="144" t="s">
        <v>1</v>
      </c>
      <c r="F1806" s="145" t="s">
        <v>1986</v>
      </c>
      <c r="H1806" s="146">
        <v>211.7</v>
      </c>
      <c r="I1806" s="147"/>
      <c r="L1806" s="142"/>
      <c r="M1806" s="148"/>
      <c r="T1806" s="149"/>
      <c r="AT1806" s="144" t="s">
        <v>146</v>
      </c>
      <c r="AU1806" s="144" t="s">
        <v>92</v>
      </c>
      <c r="AV1806" s="11" t="s">
        <v>92</v>
      </c>
      <c r="AW1806" s="11" t="s">
        <v>38</v>
      </c>
      <c r="AX1806" s="11" t="s">
        <v>90</v>
      </c>
      <c r="AY1806" s="144" t="s">
        <v>140</v>
      </c>
    </row>
    <row r="1807" spans="2:65" s="1" customFormat="1" ht="24.2" customHeight="1">
      <c r="B1807" s="33"/>
      <c r="C1807" s="128" t="s">
        <v>1987</v>
      </c>
      <c r="D1807" s="128" t="s">
        <v>141</v>
      </c>
      <c r="E1807" s="129" t="s">
        <v>1988</v>
      </c>
      <c r="F1807" s="130" t="s">
        <v>1989</v>
      </c>
      <c r="G1807" s="131" t="s">
        <v>150</v>
      </c>
      <c r="H1807" s="132">
        <v>92</v>
      </c>
      <c r="I1807" s="133"/>
      <c r="J1807" s="134">
        <f>ROUND(I1807*H1807,2)</f>
        <v>0</v>
      </c>
      <c r="K1807" s="135"/>
      <c r="L1807" s="33"/>
      <c r="M1807" s="136" t="s">
        <v>1</v>
      </c>
      <c r="N1807" s="137" t="s">
        <v>47</v>
      </c>
      <c r="P1807" s="138">
        <f>O1807*H1807</f>
        <v>0</v>
      </c>
      <c r="Q1807" s="138">
        <v>4.3800000000000002E-3</v>
      </c>
      <c r="R1807" s="138">
        <f>Q1807*H1807</f>
        <v>0.40296000000000004</v>
      </c>
      <c r="S1807" s="138">
        <v>0</v>
      </c>
      <c r="T1807" s="139">
        <f>S1807*H1807</f>
        <v>0</v>
      </c>
      <c r="AR1807" s="140" t="s">
        <v>173</v>
      </c>
      <c r="AT1807" s="140" t="s">
        <v>141</v>
      </c>
      <c r="AU1807" s="140" t="s">
        <v>92</v>
      </c>
      <c r="AY1807" s="17" t="s">
        <v>140</v>
      </c>
      <c r="BE1807" s="141">
        <f>IF(N1807="základní",J1807,0)</f>
        <v>0</v>
      </c>
      <c r="BF1807" s="141">
        <f>IF(N1807="snížená",J1807,0)</f>
        <v>0</v>
      </c>
      <c r="BG1807" s="141">
        <f>IF(N1807="zákl. přenesená",J1807,0)</f>
        <v>0</v>
      </c>
      <c r="BH1807" s="141">
        <f>IF(N1807="sníž. přenesená",J1807,0)</f>
        <v>0</v>
      </c>
      <c r="BI1807" s="141">
        <f>IF(N1807="nulová",J1807,0)</f>
        <v>0</v>
      </c>
      <c r="BJ1807" s="17" t="s">
        <v>90</v>
      </c>
      <c r="BK1807" s="141">
        <f>ROUND(I1807*H1807,2)</f>
        <v>0</v>
      </c>
      <c r="BL1807" s="17" t="s">
        <v>173</v>
      </c>
      <c r="BM1807" s="140" t="s">
        <v>1990</v>
      </c>
    </row>
    <row r="1808" spans="2:65" s="12" customFormat="1">
      <c r="B1808" s="153"/>
      <c r="D1808" s="143" t="s">
        <v>146</v>
      </c>
      <c r="E1808" s="154" t="s">
        <v>1</v>
      </c>
      <c r="F1808" s="155" t="s">
        <v>1991</v>
      </c>
      <c r="H1808" s="154" t="s">
        <v>1</v>
      </c>
      <c r="I1808" s="156"/>
      <c r="L1808" s="153"/>
      <c r="M1808" s="157"/>
      <c r="T1808" s="158"/>
      <c r="AT1808" s="154" t="s">
        <v>146</v>
      </c>
      <c r="AU1808" s="154" t="s">
        <v>92</v>
      </c>
      <c r="AV1808" s="12" t="s">
        <v>90</v>
      </c>
      <c r="AW1808" s="12" t="s">
        <v>38</v>
      </c>
      <c r="AX1808" s="12" t="s">
        <v>82</v>
      </c>
      <c r="AY1808" s="154" t="s">
        <v>140</v>
      </c>
    </row>
    <row r="1809" spans="2:65" s="11" customFormat="1">
      <c r="B1809" s="142"/>
      <c r="D1809" s="143" t="s">
        <v>146</v>
      </c>
      <c r="E1809" s="144" t="s">
        <v>1</v>
      </c>
      <c r="F1809" s="145" t="s">
        <v>1962</v>
      </c>
      <c r="H1809" s="146">
        <v>92</v>
      </c>
      <c r="I1809" s="147"/>
      <c r="L1809" s="142"/>
      <c r="M1809" s="148"/>
      <c r="T1809" s="149"/>
      <c r="AT1809" s="144" t="s">
        <v>146</v>
      </c>
      <c r="AU1809" s="144" t="s">
        <v>92</v>
      </c>
      <c r="AV1809" s="11" t="s">
        <v>92</v>
      </c>
      <c r="AW1809" s="11" t="s">
        <v>38</v>
      </c>
      <c r="AX1809" s="11" t="s">
        <v>90</v>
      </c>
      <c r="AY1809" s="144" t="s">
        <v>140</v>
      </c>
    </row>
    <row r="1810" spans="2:65" s="1" customFormat="1" ht="33" customHeight="1">
      <c r="B1810" s="33"/>
      <c r="C1810" s="128" t="s">
        <v>1992</v>
      </c>
      <c r="D1810" s="128" t="s">
        <v>141</v>
      </c>
      <c r="E1810" s="129" t="s">
        <v>1993</v>
      </c>
      <c r="F1810" s="130" t="s">
        <v>1994</v>
      </c>
      <c r="G1810" s="131" t="s">
        <v>157</v>
      </c>
      <c r="H1810" s="132">
        <v>9</v>
      </c>
      <c r="I1810" s="133"/>
      <c r="J1810" s="134">
        <f>ROUND(I1810*H1810,2)</f>
        <v>0</v>
      </c>
      <c r="K1810" s="135"/>
      <c r="L1810" s="33"/>
      <c r="M1810" s="136" t="s">
        <v>1</v>
      </c>
      <c r="N1810" s="137" t="s">
        <v>47</v>
      </c>
      <c r="P1810" s="138">
        <f>O1810*H1810</f>
        <v>0</v>
      </c>
      <c r="Q1810" s="138">
        <v>0</v>
      </c>
      <c r="R1810" s="138">
        <f>Q1810*H1810</f>
        <v>0</v>
      </c>
      <c r="S1810" s="138">
        <v>0</v>
      </c>
      <c r="T1810" s="139">
        <f>S1810*H1810</f>
        <v>0</v>
      </c>
      <c r="AR1810" s="140" t="s">
        <v>173</v>
      </c>
      <c r="AT1810" s="140" t="s">
        <v>141</v>
      </c>
      <c r="AU1810" s="140" t="s">
        <v>92</v>
      </c>
      <c r="AY1810" s="17" t="s">
        <v>140</v>
      </c>
      <c r="BE1810" s="141">
        <f>IF(N1810="základní",J1810,0)</f>
        <v>0</v>
      </c>
      <c r="BF1810" s="141">
        <f>IF(N1810="snížená",J1810,0)</f>
        <v>0</v>
      </c>
      <c r="BG1810" s="141">
        <f>IF(N1810="zákl. přenesená",J1810,0)</f>
        <v>0</v>
      </c>
      <c r="BH1810" s="141">
        <f>IF(N1810="sníž. přenesená",J1810,0)</f>
        <v>0</v>
      </c>
      <c r="BI1810" s="141">
        <f>IF(N1810="nulová",J1810,0)</f>
        <v>0</v>
      </c>
      <c r="BJ1810" s="17" t="s">
        <v>90</v>
      </c>
      <c r="BK1810" s="141">
        <f>ROUND(I1810*H1810,2)</f>
        <v>0</v>
      </c>
      <c r="BL1810" s="17" t="s">
        <v>173</v>
      </c>
      <c r="BM1810" s="140" t="s">
        <v>1995</v>
      </c>
    </row>
    <row r="1811" spans="2:65" s="12" customFormat="1">
      <c r="B1811" s="153"/>
      <c r="D1811" s="143" t="s">
        <v>146</v>
      </c>
      <c r="E1811" s="154" t="s">
        <v>1</v>
      </c>
      <c r="F1811" s="155" t="s">
        <v>1996</v>
      </c>
      <c r="H1811" s="154" t="s">
        <v>1</v>
      </c>
      <c r="I1811" s="156"/>
      <c r="L1811" s="153"/>
      <c r="M1811" s="157"/>
      <c r="T1811" s="158"/>
      <c r="AT1811" s="154" t="s">
        <v>146</v>
      </c>
      <c r="AU1811" s="154" t="s">
        <v>92</v>
      </c>
      <c r="AV1811" s="12" t="s">
        <v>90</v>
      </c>
      <c r="AW1811" s="12" t="s">
        <v>38</v>
      </c>
      <c r="AX1811" s="12" t="s">
        <v>82</v>
      </c>
      <c r="AY1811" s="154" t="s">
        <v>140</v>
      </c>
    </row>
    <row r="1812" spans="2:65" s="11" customFormat="1">
      <c r="B1812" s="142"/>
      <c r="D1812" s="143" t="s">
        <v>146</v>
      </c>
      <c r="E1812" s="144" t="s">
        <v>1</v>
      </c>
      <c r="F1812" s="145" t="s">
        <v>1997</v>
      </c>
      <c r="H1812" s="146">
        <v>9</v>
      </c>
      <c r="I1812" s="147"/>
      <c r="L1812" s="142"/>
      <c r="M1812" s="148"/>
      <c r="T1812" s="149"/>
      <c r="AT1812" s="144" t="s">
        <v>146</v>
      </c>
      <c r="AU1812" s="144" t="s">
        <v>92</v>
      </c>
      <c r="AV1812" s="11" t="s">
        <v>92</v>
      </c>
      <c r="AW1812" s="11" t="s">
        <v>38</v>
      </c>
      <c r="AX1812" s="11" t="s">
        <v>90</v>
      </c>
      <c r="AY1812" s="144" t="s">
        <v>140</v>
      </c>
    </row>
    <row r="1813" spans="2:65" s="1" customFormat="1" ht="33" customHeight="1">
      <c r="B1813" s="33"/>
      <c r="C1813" s="128" t="s">
        <v>1998</v>
      </c>
      <c r="D1813" s="128" t="s">
        <v>141</v>
      </c>
      <c r="E1813" s="129" t="s">
        <v>1999</v>
      </c>
      <c r="F1813" s="130" t="s">
        <v>2000</v>
      </c>
      <c r="G1813" s="131" t="s">
        <v>150</v>
      </c>
      <c r="H1813" s="132">
        <v>41.5</v>
      </c>
      <c r="I1813" s="133"/>
      <c r="J1813" s="134">
        <f>ROUND(I1813*H1813,2)</f>
        <v>0</v>
      </c>
      <c r="K1813" s="135"/>
      <c r="L1813" s="33"/>
      <c r="M1813" s="136" t="s">
        <v>1</v>
      </c>
      <c r="N1813" s="137" t="s">
        <v>47</v>
      </c>
      <c r="P1813" s="138">
        <f>O1813*H1813</f>
        <v>0</v>
      </c>
      <c r="Q1813" s="138">
        <v>3.5000000000000001E-3</v>
      </c>
      <c r="R1813" s="138">
        <f>Q1813*H1813</f>
        <v>0.14524999999999999</v>
      </c>
      <c r="S1813" s="138">
        <v>0</v>
      </c>
      <c r="T1813" s="139">
        <f>S1813*H1813</f>
        <v>0</v>
      </c>
      <c r="AR1813" s="140" t="s">
        <v>173</v>
      </c>
      <c r="AT1813" s="140" t="s">
        <v>141</v>
      </c>
      <c r="AU1813" s="140" t="s">
        <v>92</v>
      </c>
      <c r="AY1813" s="17" t="s">
        <v>140</v>
      </c>
      <c r="BE1813" s="141">
        <f>IF(N1813="základní",J1813,0)</f>
        <v>0</v>
      </c>
      <c r="BF1813" s="141">
        <f>IF(N1813="snížená",J1813,0)</f>
        <v>0</v>
      </c>
      <c r="BG1813" s="141">
        <f>IF(N1813="zákl. přenesená",J1813,0)</f>
        <v>0</v>
      </c>
      <c r="BH1813" s="141">
        <f>IF(N1813="sníž. přenesená",J1813,0)</f>
        <v>0</v>
      </c>
      <c r="BI1813" s="141">
        <f>IF(N1813="nulová",J1813,0)</f>
        <v>0</v>
      </c>
      <c r="BJ1813" s="17" t="s">
        <v>90</v>
      </c>
      <c r="BK1813" s="141">
        <f>ROUND(I1813*H1813,2)</f>
        <v>0</v>
      </c>
      <c r="BL1813" s="17" t="s">
        <v>173</v>
      </c>
      <c r="BM1813" s="140" t="s">
        <v>2001</v>
      </c>
    </row>
    <row r="1814" spans="2:65" s="11" customFormat="1">
      <c r="B1814" s="142"/>
      <c r="D1814" s="143" t="s">
        <v>146</v>
      </c>
      <c r="E1814" s="144" t="s">
        <v>1</v>
      </c>
      <c r="F1814" s="145" t="s">
        <v>2002</v>
      </c>
      <c r="H1814" s="146">
        <v>41.5</v>
      </c>
      <c r="I1814" s="147"/>
      <c r="L1814" s="142"/>
      <c r="M1814" s="148"/>
      <c r="T1814" s="149"/>
      <c r="AT1814" s="144" t="s">
        <v>146</v>
      </c>
      <c r="AU1814" s="144" t="s">
        <v>92</v>
      </c>
      <c r="AV1814" s="11" t="s">
        <v>92</v>
      </c>
      <c r="AW1814" s="11" t="s">
        <v>38</v>
      </c>
      <c r="AX1814" s="11" t="s">
        <v>90</v>
      </c>
      <c r="AY1814" s="144" t="s">
        <v>140</v>
      </c>
    </row>
    <row r="1815" spans="2:65" s="1" customFormat="1" ht="24.2" customHeight="1">
      <c r="B1815" s="33"/>
      <c r="C1815" s="128" t="s">
        <v>2003</v>
      </c>
      <c r="D1815" s="128" t="s">
        <v>141</v>
      </c>
      <c r="E1815" s="129" t="s">
        <v>2004</v>
      </c>
      <c r="F1815" s="130" t="s">
        <v>2005</v>
      </c>
      <c r="G1815" s="131" t="s">
        <v>150</v>
      </c>
      <c r="H1815" s="132">
        <v>41.5</v>
      </c>
      <c r="I1815" s="133"/>
      <c r="J1815" s="134">
        <f>ROUND(I1815*H1815,2)</f>
        <v>0</v>
      </c>
      <c r="K1815" s="135"/>
      <c r="L1815" s="33"/>
      <c r="M1815" s="136" t="s">
        <v>1</v>
      </c>
      <c r="N1815" s="137" t="s">
        <v>47</v>
      </c>
      <c r="P1815" s="138">
        <f>O1815*H1815</f>
        <v>0</v>
      </c>
      <c r="Q1815" s="138">
        <v>-3.0000000000000001E-5</v>
      </c>
      <c r="R1815" s="138">
        <f>Q1815*H1815</f>
        <v>-1.245E-3</v>
      </c>
      <c r="S1815" s="138">
        <v>0</v>
      </c>
      <c r="T1815" s="139">
        <f>S1815*H1815</f>
        <v>0</v>
      </c>
      <c r="AR1815" s="140" t="s">
        <v>173</v>
      </c>
      <c r="AT1815" s="140" t="s">
        <v>141</v>
      </c>
      <c r="AU1815" s="140" t="s">
        <v>92</v>
      </c>
      <c r="AY1815" s="17" t="s">
        <v>140</v>
      </c>
      <c r="BE1815" s="141">
        <f>IF(N1815="základní",J1815,0)</f>
        <v>0</v>
      </c>
      <c r="BF1815" s="141">
        <f>IF(N1815="snížená",J1815,0)</f>
        <v>0</v>
      </c>
      <c r="BG1815" s="141">
        <f>IF(N1815="zákl. přenesená",J1815,0)</f>
        <v>0</v>
      </c>
      <c r="BH1815" s="141">
        <f>IF(N1815="sníž. přenesená",J1815,0)</f>
        <v>0</v>
      </c>
      <c r="BI1815" s="141">
        <f>IF(N1815="nulová",J1815,0)</f>
        <v>0</v>
      </c>
      <c r="BJ1815" s="17" t="s">
        <v>90</v>
      </c>
      <c r="BK1815" s="141">
        <f>ROUND(I1815*H1815,2)</f>
        <v>0</v>
      </c>
      <c r="BL1815" s="17" t="s">
        <v>173</v>
      </c>
      <c r="BM1815" s="140" t="s">
        <v>2006</v>
      </c>
    </row>
    <row r="1816" spans="2:65" s="11" customFormat="1">
      <c r="B1816" s="142"/>
      <c r="D1816" s="143" t="s">
        <v>146</v>
      </c>
      <c r="E1816" s="144" t="s">
        <v>1</v>
      </c>
      <c r="F1816" s="145" t="s">
        <v>2002</v>
      </c>
      <c r="H1816" s="146">
        <v>41.5</v>
      </c>
      <c r="I1816" s="147"/>
      <c r="L1816" s="142"/>
      <c r="M1816" s="148"/>
      <c r="T1816" s="149"/>
      <c r="AT1816" s="144" t="s">
        <v>146</v>
      </c>
      <c r="AU1816" s="144" t="s">
        <v>92</v>
      </c>
      <c r="AV1816" s="11" t="s">
        <v>92</v>
      </c>
      <c r="AW1816" s="11" t="s">
        <v>38</v>
      </c>
      <c r="AX1816" s="11" t="s">
        <v>90</v>
      </c>
      <c r="AY1816" s="144" t="s">
        <v>140</v>
      </c>
    </row>
    <row r="1817" spans="2:65" s="1" customFormat="1" ht="24.2" customHeight="1">
      <c r="B1817" s="33"/>
      <c r="C1817" s="128" t="s">
        <v>2007</v>
      </c>
      <c r="D1817" s="128" t="s">
        <v>141</v>
      </c>
      <c r="E1817" s="129" t="s">
        <v>2008</v>
      </c>
      <c r="F1817" s="130" t="s">
        <v>2009</v>
      </c>
      <c r="G1817" s="131" t="s">
        <v>150</v>
      </c>
      <c r="H1817" s="132">
        <v>38</v>
      </c>
      <c r="I1817" s="133"/>
      <c r="J1817" s="134">
        <f>ROUND(I1817*H1817,2)</f>
        <v>0</v>
      </c>
      <c r="K1817" s="135"/>
      <c r="L1817" s="33"/>
      <c r="M1817" s="136" t="s">
        <v>1</v>
      </c>
      <c r="N1817" s="137" t="s">
        <v>47</v>
      </c>
      <c r="P1817" s="138">
        <f>O1817*H1817</f>
        <v>0</v>
      </c>
      <c r="Q1817" s="138">
        <v>1.6900000000000001E-3</v>
      </c>
      <c r="R1817" s="138">
        <f>Q1817*H1817</f>
        <v>6.4219999999999999E-2</v>
      </c>
      <c r="S1817" s="138">
        <v>0</v>
      </c>
      <c r="T1817" s="139">
        <f>S1817*H1817</f>
        <v>0</v>
      </c>
      <c r="AR1817" s="140" t="s">
        <v>173</v>
      </c>
      <c r="AT1817" s="140" t="s">
        <v>141</v>
      </c>
      <c r="AU1817" s="140" t="s">
        <v>92</v>
      </c>
      <c r="AY1817" s="17" t="s">
        <v>140</v>
      </c>
      <c r="BE1817" s="141">
        <f>IF(N1817="základní",J1817,0)</f>
        <v>0</v>
      </c>
      <c r="BF1817" s="141">
        <f>IF(N1817="snížená",J1817,0)</f>
        <v>0</v>
      </c>
      <c r="BG1817" s="141">
        <f>IF(N1817="zákl. přenesená",J1817,0)</f>
        <v>0</v>
      </c>
      <c r="BH1817" s="141">
        <f>IF(N1817="sníž. přenesená",J1817,0)</f>
        <v>0</v>
      </c>
      <c r="BI1817" s="141">
        <f>IF(N1817="nulová",J1817,0)</f>
        <v>0</v>
      </c>
      <c r="BJ1817" s="17" t="s">
        <v>90</v>
      </c>
      <c r="BK1817" s="141">
        <f>ROUND(I1817*H1817,2)</f>
        <v>0</v>
      </c>
      <c r="BL1817" s="17" t="s">
        <v>173</v>
      </c>
      <c r="BM1817" s="140" t="s">
        <v>2010</v>
      </c>
    </row>
    <row r="1818" spans="2:65" s="11" customFormat="1">
      <c r="B1818" s="142"/>
      <c r="D1818" s="143" t="s">
        <v>146</v>
      </c>
      <c r="E1818" s="144" t="s">
        <v>1</v>
      </c>
      <c r="F1818" s="145" t="s">
        <v>2011</v>
      </c>
      <c r="H1818" s="146">
        <v>38</v>
      </c>
      <c r="I1818" s="147"/>
      <c r="L1818" s="142"/>
      <c r="M1818" s="148"/>
      <c r="T1818" s="149"/>
      <c r="AT1818" s="144" t="s">
        <v>146</v>
      </c>
      <c r="AU1818" s="144" t="s">
        <v>92</v>
      </c>
      <c r="AV1818" s="11" t="s">
        <v>92</v>
      </c>
      <c r="AW1818" s="11" t="s">
        <v>38</v>
      </c>
      <c r="AX1818" s="11" t="s">
        <v>90</v>
      </c>
      <c r="AY1818" s="144" t="s">
        <v>140</v>
      </c>
    </row>
    <row r="1819" spans="2:65" s="1" customFormat="1" ht="24.2" customHeight="1">
      <c r="B1819" s="33"/>
      <c r="C1819" s="128" t="s">
        <v>2012</v>
      </c>
      <c r="D1819" s="128" t="s">
        <v>141</v>
      </c>
      <c r="E1819" s="129" t="s">
        <v>2013</v>
      </c>
      <c r="F1819" s="130" t="s">
        <v>2014</v>
      </c>
      <c r="G1819" s="131" t="s">
        <v>157</v>
      </c>
      <c r="H1819" s="132">
        <v>4</v>
      </c>
      <c r="I1819" s="133"/>
      <c r="J1819" s="134">
        <f>ROUND(I1819*H1819,2)</f>
        <v>0</v>
      </c>
      <c r="K1819" s="135"/>
      <c r="L1819" s="33"/>
      <c r="M1819" s="136" t="s">
        <v>1</v>
      </c>
      <c r="N1819" s="137" t="s">
        <v>47</v>
      </c>
      <c r="P1819" s="138">
        <f>O1819*H1819</f>
        <v>0</v>
      </c>
      <c r="Q1819" s="138">
        <v>3.6000000000000002E-4</v>
      </c>
      <c r="R1819" s="138">
        <f>Q1819*H1819</f>
        <v>1.4400000000000001E-3</v>
      </c>
      <c r="S1819" s="138">
        <v>0</v>
      </c>
      <c r="T1819" s="139">
        <f>S1819*H1819</f>
        <v>0</v>
      </c>
      <c r="AR1819" s="140" t="s">
        <v>173</v>
      </c>
      <c r="AT1819" s="140" t="s">
        <v>141</v>
      </c>
      <c r="AU1819" s="140" t="s">
        <v>92</v>
      </c>
      <c r="AY1819" s="17" t="s">
        <v>140</v>
      </c>
      <c r="BE1819" s="141">
        <f>IF(N1819="základní",J1819,0)</f>
        <v>0</v>
      </c>
      <c r="BF1819" s="141">
        <f>IF(N1819="snížená",J1819,0)</f>
        <v>0</v>
      </c>
      <c r="BG1819" s="141">
        <f>IF(N1819="zákl. přenesená",J1819,0)</f>
        <v>0</v>
      </c>
      <c r="BH1819" s="141">
        <f>IF(N1819="sníž. přenesená",J1819,0)</f>
        <v>0</v>
      </c>
      <c r="BI1819" s="141">
        <f>IF(N1819="nulová",J1819,0)</f>
        <v>0</v>
      </c>
      <c r="BJ1819" s="17" t="s">
        <v>90</v>
      </c>
      <c r="BK1819" s="141">
        <f>ROUND(I1819*H1819,2)</f>
        <v>0</v>
      </c>
      <c r="BL1819" s="17" t="s">
        <v>173</v>
      </c>
      <c r="BM1819" s="140" t="s">
        <v>2015</v>
      </c>
    </row>
    <row r="1820" spans="2:65" s="11" customFormat="1">
      <c r="B1820" s="142"/>
      <c r="D1820" s="143" t="s">
        <v>146</v>
      </c>
      <c r="E1820" s="144" t="s">
        <v>1</v>
      </c>
      <c r="F1820" s="145" t="s">
        <v>2016</v>
      </c>
      <c r="H1820" s="146">
        <v>4</v>
      </c>
      <c r="I1820" s="147"/>
      <c r="L1820" s="142"/>
      <c r="M1820" s="148"/>
      <c r="T1820" s="149"/>
      <c r="AT1820" s="144" t="s">
        <v>146</v>
      </c>
      <c r="AU1820" s="144" t="s">
        <v>92</v>
      </c>
      <c r="AV1820" s="11" t="s">
        <v>92</v>
      </c>
      <c r="AW1820" s="11" t="s">
        <v>38</v>
      </c>
      <c r="AX1820" s="11" t="s">
        <v>90</v>
      </c>
      <c r="AY1820" s="144" t="s">
        <v>140</v>
      </c>
    </row>
    <row r="1821" spans="2:65" s="1" customFormat="1" ht="24.2" customHeight="1">
      <c r="B1821" s="33"/>
      <c r="C1821" s="128" t="s">
        <v>2017</v>
      </c>
      <c r="D1821" s="128" t="s">
        <v>141</v>
      </c>
      <c r="E1821" s="129" t="s">
        <v>2018</v>
      </c>
      <c r="F1821" s="130" t="s">
        <v>2019</v>
      </c>
      <c r="G1821" s="131" t="s">
        <v>150</v>
      </c>
      <c r="H1821" s="132">
        <v>130.5</v>
      </c>
      <c r="I1821" s="133"/>
      <c r="J1821" s="134">
        <f>ROUND(I1821*H1821,2)</f>
        <v>0</v>
      </c>
      <c r="K1821" s="135"/>
      <c r="L1821" s="33"/>
      <c r="M1821" s="136" t="s">
        <v>1</v>
      </c>
      <c r="N1821" s="137" t="s">
        <v>47</v>
      </c>
      <c r="P1821" s="138">
        <f>O1821*H1821</f>
        <v>0</v>
      </c>
      <c r="Q1821" s="138">
        <v>2.0999999999999999E-3</v>
      </c>
      <c r="R1821" s="138">
        <f>Q1821*H1821</f>
        <v>0.27404999999999996</v>
      </c>
      <c r="S1821" s="138">
        <v>0</v>
      </c>
      <c r="T1821" s="139">
        <f>S1821*H1821</f>
        <v>0</v>
      </c>
      <c r="AR1821" s="140" t="s">
        <v>173</v>
      </c>
      <c r="AT1821" s="140" t="s">
        <v>141</v>
      </c>
      <c r="AU1821" s="140" t="s">
        <v>92</v>
      </c>
      <c r="AY1821" s="17" t="s">
        <v>140</v>
      </c>
      <c r="BE1821" s="141">
        <f>IF(N1821="základní",J1821,0)</f>
        <v>0</v>
      </c>
      <c r="BF1821" s="141">
        <f>IF(N1821="snížená",J1821,0)</f>
        <v>0</v>
      </c>
      <c r="BG1821" s="141">
        <f>IF(N1821="zákl. přenesená",J1821,0)</f>
        <v>0</v>
      </c>
      <c r="BH1821" s="141">
        <f>IF(N1821="sníž. přenesená",J1821,0)</f>
        <v>0</v>
      </c>
      <c r="BI1821" s="141">
        <f>IF(N1821="nulová",J1821,0)</f>
        <v>0</v>
      </c>
      <c r="BJ1821" s="17" t="s">
        <v>90</v>
      </c>
      <c r="BK1821" s="141">
        <f>ROUND(I1821*H1821,2)</f>
        <v>0</v>
      </c>
      <c r="BL1821" s="17" t="s">
        <v>173</v>
      </c>
      <c r="BM1821" s="140" t="s">
        <v>2020</v>
      </c>
    </row>
    <row r="1822" spans="2:65" s="12" customFormat="1">
      <c r="B1822" s="153"/>
      <c r="D1822" s="143" t="s">
        <v>146</v>
      </c>
      <c r="E1822" s="154" t="s">
        <v>1</v>
      </c>
      <c r="F1822" s="155" t="s">
        <v>2021</v>
      </c>
      <c r="H1822" s="154" t="s">
        <v>1</v>
      </c>
      <c r="I1822" s="156"/>
      <c r="L1822" s="153"/>
      <c r="M1822" s="157"/>
      <c r="T1822" s="158"/>
      <c r="AT1822" s="154" t="s">
        <v>146</v>
      </c>
      <c r="AU1822" s="154" t="s">
        <v>92</v>
      </c>
      <c r="AV1822" s="12" t="s">
        <v>90</v>
      </c>
      <c r="AW1822" s="12" t="s">
        <v>38</v>
      </c>
      <c r="AX1822" s="12" t="s">
        <v>82</v>
      </c>
      <c r="AY1822" s="154" t="s">
        <v>140</v>
      </c>
    </row>
    <row r="1823" spans="2:65" s="11" customFormat="1">
      <c r="B1823" s="142"/>
      <c r="D1823" s="143" t="s">
        <v>146</v>
      </c>
      <c r="E1823" s="144" t="s">
        <v>1</v>
      </c>
      <c r="F1823" s="145" t="s">
        <v>2022</v>
      </c>
      <c r="H1823" s="146">
        <v>130.5</v>
      </c>
      <c r="I1823" s="147"/>
      <c r="L1823" s="142"/>
      <c r="M1823" s="148"/>
      <c r="T1823" s="149"/>
      <c r="AT1823" s="144" t="s">
        <v>146</v>
      </c>
      <c r="AU1823" s="144" t="s">
        <v>92</v>
      </c>
      <c r="AV1823" s="11" t="s">
        <v>92</v>
      </c>
      <c r="AW1823" s="11" t="s">
        <v>38</v>
      </c>
      <c r="AX1823" s="11" t="s">
        <v>90</v>
      </c>
      <c r="AY1823" s="144" t="s">
        <v>140</v>
      </c>
    </row>
    <row r="1824" spans="2:65" s="1" customFormat="1" ht="24.2" customHeight="1">
      <c r="B1824" s="33"/>
      <c r="C1824" s="128" t="s">
        <v>2023</v>
      </c>
      <c r="D1824" s="128" t="s">
        <v>141</v>
      </c>
      <c r="E1824" s="129" t="s">
        <v>2024</v>
      </c>
      <c r="F1824" s="130" t="s">
        <v>2025</v>
      </c>
      <c r="G1824" s="131" t="s">
        <v>278</v>
      </c>
      <c r="H1824" s="159"/>
      <c r="I1824" s="133"/>
      <c r="J1824" s="134">
        <f>ROUND(I1824*H1824,2)</f>
        <v>0</v>
      </c>
      <c r="K1824" s="135"/>
      <c r="L1824" s="33"/>
      <c r="M1824" s="136" t="s">
        <v>1</v>
      </c>
      <c r="N1824" s="137" t="s">
        <v>47</v>
      </c>
      <c r="P1824" s="138">
        <f>O1824*H1824</f>
        <v>0</v>
      </c>
      <c r="Q1824" s="138">
        <v>0</v>
      </c>
      <c r="R1824" s="138">
        <f>Q1824*H1824</f>
        <v>0</v>
      </c>
      <c r="S1824" s="138">
        <v>0</v>
      </c>
      <c r="T1824" s="139">
        <f>S1824*H1824</f>
        <v>0</v>
      </c>
      <c r="AR1824" s="140" t="s">
        <v>173</v>
      </c>
      <c r="AT1824" s="140" t="s">
        <v>141</v>
      </c>
      <c r="AU1824" s="140" t="s">
        <v>92</v>
      </c>
      <c r="AY1824" s="17" t="s">
        <v>140</v>
      </c>
      <c r="BE1824" s="141">
        <f>IF(N1824="základní",J1824,0)</f>
        <v>0</v>
      </c>
      <c r="BF1824" s="141">
        <f>IF(N1824="snížená",J1824,0)</f>
        <v>0</v>
      </c>
      <c r="BG1824" s="141">
        <f>IF(N1824="zákl. přenesená",J1824,0)</f>
        <v>0</v>
      </c>
      <c r="BH1824" s="141">
        <f>IF(N1824="sníž. přenesená",J1824,0)</f>
        <v>0</v>
      </c>
      <c r="BI1824" s="141">
        <f>IF(N1824="nulová",J1824,0)</f>
        <v>0</v>
      </c>
      <c r="BJ1824" s="17" t="s">
        <v>90</v>
      </c>
      <c r="BK1824" s="141">
        <f>ROUND(I1824*H1824,2)</f>
        <v>0</v>
      </c>
      <c r="BL1824" s="17" t="s">
        <v>173</v>
      </c>
      <c r="BM1824" s="140" t="s">
        <v>2026</v>
      </c>
    </row>
    <row r="1825" spans="2:65" s="10" customFormat="1" ht="22.9" customHeight="1">
      <c r="B1825" s="118"/>
      <c r="D1825" s="119" t="s">
        <v>81</v>
      </c>
      <c r="E1825" s="183" t="s">
        <v>2027</v>
      </c>
      <c r="F1825" s="183" t="s">
        <v>2028</v>
      </c>
      <c r="I1825" s="121"/>
      <c r="J1825" s="184">
        <f>BK1825</f>
        <v>0</v>
      </c>
      <c r="L1825" s="118"/>
      <c r="M1825" s="123"/>
      <c r="P1825" s="124">
        <f>SUM(P1826:P2121)</f>
        <v>0</v>
      </c>
      <c r="R1825" s="124">
        <f>SUM(R1826:R2121)</f>
        <v>19.680713959999999</v>
      </c>
      <c r="T1825" s="125">
        <f>SUM(T1826:T2121)</f>
        <v>6.1222332499999998</v>
      </c>
      <c r="AR1825" s="119" t="s">
        <v>92</v>
      </c>
      <c r="AT1825" s="126" t="s">
        <v>81</v>
      </c>
      <c r="AU1825" s="126" t="s">
        <v>90</v>
      </c>
      <c r="AY1825" s="119" t="s">
        <v>140</v>
      </c>
      <c r="BK1825" s="127">
        <f>SUM(BK1826:BK2121)</f>
        <v>0</v>
      </c>
    </row>
    <row r="1826" spans="2:65" s="1" customFormat="1" ht="24.2" customHeight="1">
      <c r="B1826" s="33"/>
      <c r="C1826" s="128" t="s">
        <v>2029</v>
      </c>
      <c r="D1826" s="128" t="s">
        <v>141</v>
      </c>
      <c r="E1826" s="129" t="s">
        <v>2030</v>
      </c>
      <c r="F1826" s="130" t="s">
        <v>2031</v>
      </c>
      <c r="G1826" s="131" t="s">
        <v>144</v>
      </c>
      <c r="H1826" s="132">
        <v>168.80500000000001</v>
      </c>
      <c r="I1826" s="133"/>
      <c r="J1826" s="134">
        <f>ROUND(I1826*H1826,2)</f>
        <v>0</v>
      </c>
      <c r="K1826" s="135"/>
      <c r="L1826" s="33"/>
      <c r="M1826" s="136" t="s">
        <v>1</v>
      </c>
      <c r="N1826" s="137" t="s">
        <v>47</v>
      </c>
      <c r="P1826" s="138">
        <f>O1826*H1826</f>
        <v>0</v>
      </c>
      <c r="Q1826" s="138">
        <v>0</v>
      </c>
      <c r="R1826" s="138">
        <f>Q1826*H1826</f>
        <v>0</v>
      </c>
      <c r="S1826" s="138">
        <v>2.4649999999999998E-2</v>
      </c>
      <c r="T1826" s="139">
        <f>S1826*H1826</f>
        <v>4.1610432499999996</v>
      </c>
      <c r="AR1826" s="140" t="s">
        <v>173</v>
      </c>
      <c r="AT1826" s="140" t="s">
        <v>141</v>
      </c>
      <c r="AU1826" s="140" t="s">
        <v>92</v>
      </c>
      <c r="AY1826" s="17" t="s">
        <v>140</v>
      </c>
      <c r="BE1826" s="141">
        <f>IF(N1826="základní",J1826,0)</f>
        <v>0</v>
      </c>
      <c r="BF1826" s="141">
        <f>IF(N1826="snížená",J1826,0)</f>
        <v>0</v>
      </c>
      <c r="BG1826" s="141">
        <f>IF(N1826="zákl. přenesená",J1826,0)</f>
        <v>0</v>
      </c>
      <c r="BH1826" s="141">
        <f>IF(N1826="sníž. přenesená",J1826,0)</f>
        <v>0</v>
      </c>
      <c r="BI1826" s="141">
        <f>IF(N1826="nulová",J1826,0)</f>
        <v>0</v>
      </c>
      <c r="BJ1826" s="17" t="s">
        <v>90</v>
      </c>
      <c r="BK1826" s="141">
        <f>ROUND(I1826*H1826,2)</f>
        <v>0</v>
      </c>
      <c r="BL1826" s="17" t="s">
        <v>173</v>
      </c>
      <c r="BM1826" s="140" t="s">
        <v>2032</v>
      </c>
    </row>
    <row r="1827" spans="2:65" s="12" customFormat="1">
      <c r="B1827" s="153"/>
      <c r="D1827" s="143" t="s">
        <v>146</v>
      </c>
      <c r="E1827" s="154" t="s">
        <v>1</v>
      </c>
      <c r="F1827" s="155" t="s">
        <v>1834</v>
      </c>
      <c r="H1827" s="154" t="s">
        <v>1</v>
      </c>
      <c r="I1827" s="156"/>
      <c r="L1827" s="153"/>
      <c r="M1827" s="157"/>
      <c r="T1827" s="158"/>
      <c r="AT1827" s="154" t="s">
        <v>146</v>
      </c>
      <c r="AU1827" s="154" t="s">
        <v>92</v>
      </c>
      <c r="AV1827" s="12" t="s">
        <v>90</v>
      </c>
      <c r="AW1827" s="12" t="s">
        <v>38</v>
      </c>
      <c r="AX1827" s="12" t="s">
        <v>82</v>
      </c>
      <c r="AY1827" s="154" t="s">
        <v>140</v>
      </c>
    </row>
    <row r="1828" spans="2:65" s="11" customFormat="1">
      <c r="B1828" s="142"/>
      <c r="D1828" s="143" t="s">
        <v>146</v>
      </c>
      <c r="E1828" s="144" t="s">
        <v>1</v>
      </c>
      <c r="F1828" s="145" t="s">
        <v>1798</v>
      </c>
      <c r="H1828" s="146">
        <v>15.925000000000001</v>
      </c>
      <c r="I1828" s="147"/>
      <c r="L1828" s="142"/>
      <c r="M1828" s="148"/>
      <c r="T1828" s="149"/>
      <c r="AT1828" s="144" t="s">
        <v>146</v>
      </c>
      <c r="AU1828" s="144" t="s">
        <v>92</v>
      </c>
      <c r="AV1828" s="11" t="s">
        <v>92</v>
      </c>
      <c r="AW1828" s="11" t="s">
        <v>38</v>
      </c>
      <c r="AX1828" s="11" t="s">
        <v>82</v>
      </c>
      <c r="AY1828" s="144" t="s">
        <v>140</v>
      </c>
    </row>
    <row r="1829" spans="2:65" s="11" customFormat="1">
      <c r="B1829" s="142"/>
      <c r="D1829" s="143" t="s">
        <v>146</v>
      </c>
      <c r="E1829" s="144" t="s">
        <v>1</v>
      </c>
      <c r="F1829" s="145" t="s">
        <v>2033</v>
      </c>
      <c r="H1829" s="146">
        <v>152.88</v>
      </c>
      <c r="I1829" s="147"/>
      <c r="L1829" s="142"/>
      <c r="M1829" s="148"/>
      <c r="T1829" s="149"/>
      <c r="AT1829" s="144" t="s">
        <v>146</v>
      </c>
      <c r="AU1829" s="144" t="s">
        <v>92</v>
      </c>
      <c r="AV1829" s="11" t="s">
        <v>92</v>
      </c>
      <c r="AW1829" s="11" t="s">
        <v>38</v>
      </c>
      <c r="AX1829" s="11" t="s">
        <v>82</v>
      </c>
      <c r="AY1829" s="144" t="s">
        <v>140</v>
      </c>
    </row>
    <row r="1830" spans="2:65" s="14" customFormat="1">
      <c r="B1830" s="167"/>
      <c r="D1830" s="143" t="s">
        <v>146</v>
      </c>
      <c r="E1830" s="168" t="s">
        <v>1</v>
      </c>
      <c r="F1830" s="169" t="s">
        <v>287</v>
      </c>
      <c r="H1830" s="170">
        <v>168.80500000000001</v>
      </c>
      <c r="I1830" s="171"/>
      <c r="L1830" s="167"/>
      <c r="M1830" s="172"/>
      <c r="T1830" s="173"/>
      <c r="AT1830" s="168" t="s">
        <v>146</v>
      </c>
      <c r="AU1830" s="168" t="s">
        <v>92</v>
      </c>
      <c r="AV1830" s="14" t="s">
        <v>145</v>
      </c>
      <c r="AW1830" s="14" t="s">
        <v>38</v>
      </c>
      <c r="AX1830" s="14" t="s">
        <v>90</v>
      </c>
      <c r="AY1830" s="168" t="s">
        <v>140</v>
      </c>
    </row>
    <row r="1831" spans="2:65" s="1" customFormat="1" ht="24.2" customHeight="1">
      <c r="B1831" s="33"/>
      <c r="C1831" s="128" t="s">
        <v>2034</v>
      </c>
      <c r="D1831" s="128" t="s">
        <v>141</v>
      </c>
      <c r="E1831" s="129" t="s">
        <v>2035</v>
      </c>
      <c r="F1831" s="130" t="s">
        <v>2036</v>
      </c>
      <c r="G1831" s="131" t="s">
        <v>144</v>
      </c>
      <c r="H1831" s="132">
        <v>168.80500000000001</v>
      </c>
      <c r="I1831" s="133"/>
      <c r="J1831" s="134">
        <f>ROUND(I1831*H1831,2)</f>
        <v>0</v>
      </c>
      <c r="K1831" s="135"/>
      <c r="L1831" s="33"/>
      <c r="M1831" s="136" t="s">
        <v>1</v>
      </c>
      <c r="N1831" s="137" t="s">
        <v>47</v>
      </c>
      <c r="P1831" s="138">
        <f>O1831*H1831</f>
        <v>0</v>
      </c>
      <c r="Q1831" s="138">
        <v>0</v>
      </c>
      <c r="R1831" s="138">
        <f>Q1831*H1831</f>
        <v>0</v>
      </c>
      <c r="S1831" s="138">
        <v>8.0000000000000002E-3</v>
      </c>
      <c r="T1831" s="139">
        <f>S1831*H1831</f>
        <v>1.3504400000000001</v>
      </c>
      <c r="AR1831" s="140" t="s">
        <v>173</v>
      </c>
      <c r="AT1831" s="140" t="s">
        <v>141</v>
      </c>
      <c r="AU1831" s="140" t="s">
        <v>92</v>
      </c>
      <c r="AY1831" s="17" t="s">
        <v>140</v>
      </c>
      <c r="BE1831" s="141">
        <f>IF(N1831="základní",J1831,0)</f>
        <v>0</v>
      </c>
      <c r="BF1831" s="141">
        <f>IF(N1831="snížená",J1831,0)</f>
        <v>0</v>
      </c>
      <c r="BG1831" s="141">
        <f>IF(N1831="zákl. přenesená",J1831,0)</f>
        <v>0</v>
      </c>
      <c r="BH1831" s="141">
        <f>IF(N1831="sníž. přenesená",J1831,0)</f>
        <v>0</v>
      </c>
      <c r="BI1831" s="141">
        <f>IF(N1831="nulová",J1831,0)</f>
        <v>0</v>
      </c>
      <c r="BJ1831" s="17" t="s">
        <v>90</v>
      </c>
      <c r="BK1831" s="141">
        <f>ROUND(I1831*H1831,2)</f>
        <v>0</v>
      </c>
      <c r="BL1831" s="17" t="s">
        <v>173</v>
      </c>
      <c r="BM1831" s="140" t="s">
        <v>2037</v>
      </c>
    </row>
    <row r="1832" spans="2:65" s="12" customFormat="1">
      <c r="B1832" s="153"/>
      <c r="D1832" s="143" t="s">
        <v>146</v>
      </c>
      <c r="E1832" s="154" t="s">
        <v>1</v>
      </c>
      <c r="F1832" s="155" t="s">
        <v>1834</v>
      </c>
      <c r="H1832" s="154" t="s">
        <v>1</v>
      </c>
      <c r="I1832" s="156"/>
      <c r="L1832" s="153"/>
      <c r="M1832" s="157"/>
      <c r="T1832" s="158"/>
      <c r="AT1832" s="154" t="s">
        <v>146</v>
      </c>
      <c r="AU1832" s="154" t="s">
        <v>92</v>
      </c>
      <c r="AV1832" s="12" t="s">
        <v>90</v>
      </c>
      <c r="AW1832" s="12" t="s">
        <v>38</v>
      </c>
      <c r="AX1832" s="12" t="s">
        <v>82</v>
      </c>
      <c r="AY1832" s="154" t="s">
        <v>140</v>
      </c>
    </row>
    <row r="1833" spans="2:65" s="11" customFormat="1">
      <c r="B1833" s="142"/>
      <c r="D1833" s="143" t="s">
        <v>146</v>
      </c>
      <c r="E1833" s="144" t="s">
        <v>1</v>
      </c>
      <c r="F1833" s="145" t="s">
        <v>1798</v>
      </c>
      <c r="H1833" s="146">
        <v>15.925000000000001</v>
      </c>
      <c r="I1833" s="147"/>
      <c r="L1833" s="142"/>
      <c r="M1833" s="148"/>
      <c r="T1833" s="149"/>
      <c r="AT1833" s="144" t="s">
        <v>146</v>
      </c>
      <c r="AU1833" s="144" t="s">
        <v>92</v>
      </c>
      <c r="AV1833" s="11" t="s">
        <v>92</v>
      </c>
      <c r="AW1833" s="11" t="s">
        <v>38</v>
      </c>
      <c r="AX1833" s="11" t="s">
        <v>82</v>
      </c>
      <c r="AY1833" s="144" t="s">
        <v>140</v>
      </c>
    </row>
    <row r="1834" spans="2:65" s="11" customFormat="1">
      <c r="B1834" s="142"/>
      <c r="D1834" s="143" t="s">
        <v>146</v>
      </c>
      <c r="E1834" s="144" t="s">
        <v>1</v>
      </c>
      <c r="F1834" s="145" t="s">
        <v>2033</v>
      </c>
      <c r="H1834" s="146">
        <v>152.88</v>
      </c>
      <c r="I1834" s="147"/>
      <c r="L1834" s="142"/>
      <c r="M1834" s="148"/>
      <c r="T1834" s="149"/>
      <c r="AT1834" s="144" t="s">
        <v>146</v>
      </c>
      <c r="AU1834" s="144" t="s">
        <v>92</v>
      </c>
      <c r="AV1834" s="11" t="s">
        <v>92</v>
      </c>
      <c r="AW1834" s="11" t="s">
        <v>38</v>
      </c>
      <c r="AX1834" s="11" t="s">
        <v>82</v>
      </c>
      <c r="AY1834" s="144" t="s">
        <v>140</v>
      </c>
    </row>
    <row r="1835" spans="2:65" s="14" customFormat="1">
      <c r="B1835" s="167"/>
      <c r="D1835" s="143" t="s">
        <v>146</v>
      </c>
      <c r="E1835" s="168" t="s">
        <v>1</v>
      </c>
      <c r="F1835" s="169" t="s">
        <v>287</v>
      </c>
      <c r="H1835" s="170">
        <v>168.80500000000001</v>
      </c>
      <c r="I1835" s="171"/>
      <c r="L1835" s="167"/>
      <c r="M1835" s="172"/>
      <c r="T1835" s="173"/>
      <c r="AT1835" s="168" t="s">
        <v>146</v>
      </c>
      <c r="AU1835" s="168" t="s">
        <v>92</v>
      </c>
      <c r="AV1835" s="14" t="s">
        <v>145</v>
      </c>
      <c r="AW1835" s="14" t="s">
        <v>38</v>
      </c>
      <c r="AX1835" s="14" t="s">
        <v>90</v>
      </c>
      <c r="AY1835" s="168" t="s">
        <v>140</v>
      </c>
    </row>
    <row r="1836" spans="2:65" s="1" customFormat="1" ht="24.2" customHeight="1">
      <c r="B1836" s="33"/>
      <c r="C1836" s="128" t="s">
        <v>2038</v>
      </c>
      <c r="D1836" s="128" t="s">
        <v>141</v>
      </c>
      <c r="E1836" s="129" t="s">
        <v>2039</v>
      </c>
      <c r="F1836" s="130" t="s">
        <v>2040</v>
      </c>
      <c r="G1836" s="131" t="s">
        <v>150</v>
      </c>
      <c r="H1836" s="132">
        <v>117.35</v>
      </c>
      <c r="I1836" s="133"/>
      <c r="J1836" s="134">
        <f>ROUND(I1836*H1836,2)</f>
        <v>0</v>
      </c>
      <c r="K1836" s="135"/>
      <c r="L1836" s="33"/>
      <c r="M1836" s="136" t="s">
        <v>1</v>
      </c>
      <c r="N1836" s="137" t="s">
        <v>47</v>
      </c>
      <c r="P1836" s="138">
        <f>O1836*H1836</f>
        <v>0</v>
      </c>
      <c r="Q1836" s="138">
        <v>0</v>
      </c>
      <c r="R1836" s="138">
        <f>Q1836*H1836</f>
        <v>0</v>
      </c>
      <c r="S1836" s="138">
        <v>5.0000000000000001E-3</v>
      </c>
      <c r="T1836" s="139">
        <f>S1836*H1836</f>
        <v>0.58674999999999999</v>
      </c>
      <c r="AR1836" s="140" t="s">
        <v>173</v>
      </c>
      <c r="AT1836" s="140" t="s">
        <v>141</v>
      </c>
      <c r="AU1836" s="140" t="s">
        <v>92</v>
      </c>
      <c r="AY1836" s="17" t="s">
        <v>140</v>
      </c>
      <c r="BE1836" s="141">
        <f>IF(N1836="základní",J1836,0)</f>
        <v>0</v>
      </c>
      <c r="BF1836" s="141">
        <f>IF(N1836="snížená",J1836,0)</f>
        <v>0</v>
      </c>
      <c r="BG1836" s="141">
        <f>IF(N1836="zákl. přenesená",J1836,0)</f>
        <v>0</v>
      </c>
      <c r="BH1836" s="141">
        <f>IF(N1836="sníž. přenesená",J1836,0)</f>
        <v>0</v>
      </c>
      <c r="BI1836" s="141">
        <f>IF(N1836="nulová",J1836,0)</f>
        <v>0</v>
      </c>
      <c r="BJ1836" s="17" t="s">
        <v>90</v>
      </c>
      <c r="BK1836" s="141">
        <f>ROUND(I1836*H1836,2)</f>
        <v>0</v>
      </c>
      <c r="BL1836" s="17" t="s">
        <v>173</v>
      </c>
      <c r="BM1836" s="140" t="s">
        <v>2041</v>
      </c>
    </row>
    <row r="1837" spans="2:65" s="12" customFormat="1">
      <c r="B1837" s="153"/>
      <c r="D1837" s="143" t="s">
        <v>146</v>
      </c>
      <c r="E1837" s="154" t="s">
        <v>1</v>
      </c>
      <c r="F1837" s="155" t="s">
        <v>2042</v>
      </c>
      <c r="H1837" s="154" t="s">
        <v>1</v>
      </c>
      <c r="I1837" s="156"/>
      <c r="L1837" s="153"/>
      <c r="M1837" s="157"/>
      <c r="T1837" s="158"/>
      <c r="AT1837" s="154" t="s">
        <v>146</v>
      </c>
      <c r="AU1837" s="154" t="s">
        <v>92</v>
      </c>
      <c r="AV1837" s="12" t="s">
        <v>90</v>
      </c>
      <c r="AW1837" s="12" t="s">
        <v>38</v>
      </c>
      <c r="AX1837" s="12" t="s">
        <v>82</v>
      </c>
      <c r="AY1837" s="154" t="s">
        <v>140</v>
      </c>
    </row>
    <row r="1838" spans="2:65" s="12" customFormat="1">
      <c r="B1838" s="153"/>
      <c r="D1838" s="143" t="s">
        <v>146</v>
      </c>
      <c r="E1838" s="154" t="s">
        <v>1</v>
      </c>
      <c r="F1838" s="155" t="s">
        <v>711</v>
      </c>
      <c r="H1838" s="154" t="s">
        <v>1</v>
      </c>
      <c r="I1838" s="156"/>
      <c r="L1838" s="153"/>
      <c r="M1838" s="157"/>
      <c r="T1838" s="158"/>
      <c r="AT1838" s="154" t="s">
        <v>146</v>
      </c>
      <c r="AU1838" s="154" t="s">
        <v>92</v>
      </c>
      <c r="AV1838" s="12" t="s">
        <v>90</v>
      </c>
      <c r="AW1838" s="12" t="s">
        <v>38</v>
      </c>
      <c r="AX1838" s="12" t="s">
        <v>82</v>
      </c>
      <c r="AY1838" s="154" t="s">
        <v>140</v>
      </c>
    </row>
    <row r="1839" spans="2:65" s="11" customFormat="1">
      <c r="B1839" s="142"/>
      <c r="D1839" s="143" t="s">
        <v>146</v>
      </c>
      <c r="E1839" s="144" t="s">
        <v>1</v>
      </c>
      <c r="F1839" s="145" t="s">
        <v>2043</v>
      </c>
      <c r="H1839" s="146">
        <v>8.4</v>
      </c>
      <c r="I1839" s="147"/>
      <c r="L1839" s="142"/>
      <c r="M1839" s="148"/>
      <c r="T1839" s="149"/>
      <c r="AT1839" s="144" t="s">
        <v>146</v>
      </c>
      <c r="AU1839" s="144" t="s">
        <v>92</v>
      </c>
      <c r="AV1839" s="11" t="s">
        <v>92</v>
      </c>
      <c r="AW1839" s="11" t="s">
        <v>38</v>
      </c>
      <c r="AX1839" s="11" t="s">
        <v>82</v>
      </c>
      <c r="AY1839" s="144" t="s">
        <v>140</v>
      </c>
    </row>
    <row r="1840" spans="2:65" s="11" customFormat="1">
      <c r="B1840" s="142"/>
      <c r="D1840" s="143" t="s">
        <v>146</v>
      </c>
      <c r="E1840" s="144" t="s">
        <v>1</v>
      </c>
      <c r="F1840" s="145" t="s">
        <v>2044</v>
      </c>
      <c r="H1840" s="146">
        <v>8.25</v>
      </c>
      <c r="I1840" s="147"/>
      <c r="L1840" s="142"/>
      <c r="M1840" s="148"/>
      <c r="T1840" s="149"/>
      <c r="AT1840" s="144" t="s">
        <v>146</v>
      </c>
      <c r="AU1840" s="144" t="s">
        <v>92</v>
      </c>
      <c r="AV1840" s="11" t="s">
        <v>92</v>
      </c>
      <c r="AW1840" s="11" t="s">
        <v>38</v>
      </c>
      <c r="AX1840" s="11" t="s">
        <v>82</v>
      </c>
      <c r="AY1840" s="144" t="s">
        <v>140</v>
      </c>
    </row>
    <row r="1841" spans="2:65" s="11" customFormat="1">
      <c r="B1841" s="142"/>
      <c r="D1841" s="143" t="s">
        <v>146</v>
      </c>
      <c r="E1841" s="144" t="s">
        <v>1</v>
      </c>
      <c r="F1841" s="145" t="s">
        <v>2045</v>
      </c>
      <c r="H1841" s="146">
        <v>20.55</v>
      </c>
      <c r="I1841" s="147"/>
      <c r="L1841" s="142"/>
      <c r="M1841" s="148"/>
      <c r="T1841" s="149"/>
      <c r="AT1841" s="144" t="s">
        <v>146</v>
      </c>
      <c r="AU1841" s="144" t="s">
        <v>92</v>
      </c>
      <c r="AV1841" s="11" t="s">
        <v>92</v>
      </c>
      <c r="AW1841" s="11" t="s">
        <v>38</v>
      </c>
      <c r="AX1841" s="11" t="s">
        <v>82</v>
      </c>
      <c r="AY1841" s="144" t="s">
        <v>140</v>
      </c>
    </row>
    <row r="1842" spans="2:65" s="13" customFormat="1">
      <c r="B1842" s="160"/>
      <c r="D1842" s="143" t="s">
        <v>146</v>
      </c>
      <c r="E1842" s="161" t="s">
        <v>1</v>
      </c>
      <c r="F1842" s="162" t="s">
        <v>286</v>
      </c>
      <c r="H1842" s="163">
        <v>37.200000000000003</v>
      </c>
      <c r="I1842" s="164"/>
      <c r="L1842" s="160"/>
      <c r="M1842" s="165"/>
      <c r="T1842" s="166"/>
      <c r="AT1842" s="161" t="s">
        <v>146</v>
      </c>
      <c r="AU1842" s="161" t="s">
        <v>92</v>
      </c>
      <c r="AV1842" s="13" t="s">
        <v>151</v>
      </c>
      <c r="AW1842" s="13" t="s">
        <v>38</v>
      </c>
      <c r="AX1842" s="13" t="s">
        <v>82</v>
      </c>
      <c r="AY1842" s="161" t="s">
        <v>140</v>
      </c>
    </row>
    <row r="1843" spans="2:65" s="12" customFormat="1">
      <c r="B1843" s="153"/>
      <c r="D1843" s="143" t="s">
        <v>146</v>
      </c>
      <c r="E1843" s="154" t="s">
        <v>1</v>
      </c>
      <c r="F1843" s="155" t="s">
        <v>902</v>
      </c>
      <c r="H1843" s="154" t="s">
        <v>1</v>
      </c>
      <c r="I1843" s="156"/>
      <c r="L1843" s="153"/>
      <c r="M1843" s="157"/>
      <c r="T1843" s="158"/>
      <c r="AT1843" s="154" t="s">
        <v>146</v>
      </c>
      <c r="AU1843" s="154" t="s">
        <v>92</v>
      </c>
      <c r="AV1843" s="12" t="s">
        <v>90</v>
      </c>
      <c r="AW1843" s="12" t="s">
        <v>38</v>
      </c>
      <c r="AX1843" s="12" t="s">
        <v>82</v>
      </c>
      <c r="AY1843" s="154" t="s">
        <v>140</v>
      </c>
    </row>
    <row r="1844" spans="2:65" s="11" customFormat="1">
      <c r="B1844" s="142"/>
      <c r="D1844" s="143" t="s">
        <v>146</v>
      </c>
      <c r="E1844" s="144" t="s">
        <v>1</v>
      </c>
      <c r="F1844" s="145" t="s">
        <v>2046</v>
      </c>
      <c r="H1844" s="146">
        <v>11.4</v>
      </c>
      <c r="I1844" s="147"/>
      <c r="L1844" s="142"/>
      <c r="M1844" s="148"/>
      <c r="T1844" s="149"/>
      <c r="AT1844" s="144" t="s">
        <v>146</v>
      </c>
      <c r="AU1844" s="144" t="s">
        <v>92</v>
      </c>
      <c r="AV1844" s="11" t="s">
        <v>92</v>
      </c>
      <c r="AW1844" s="11" t="s">
        <v>38</v>
      </c>
      <c r="AX1844" s="11" t="s">
        <v>82</v>
      </c>
      <c r="AY1844" s="144" t="s">
        <v>140</v>
      </c>
    </row>
    <row r="1845" spans="2:65" s="11" customFormat="1">
      <c r="B1845" s="142"/>
      <c r="D1845" s="143" t="s">
        <v>146</v>
      </c>
      <c r="E1845" s="144" t="s">
        <v>1</v>
      </c>
      <c r="F1845" s="145" t="s">
        <v>2047</v>
      </c>
      <c r="H1845" s="146">
        <v>13</v>
      </c>
      <c r="I1845" s="147"/>
      <c r="L1845" s="142"/>
      <c r="M1845" s="148"/>
      <c r="T1845" s="149"/>
      <c r="AT1845" s="144" t="s">
        <v>146</v>
      </c>
      <c r="AU1845" s="144" t="s">
        <v>92</v>
      </c>
      <c r="AV1845" s="11" t="s">
        <v>92</v>
      </c>
      <c r="AW1845" s="11" t="s">
        <v>38</v>
      </c>
      <c r="AX1845" s="11" t="s">
        <v>82</v>
      </c>
      <c r="AY1845" s="144" t="s">
        <v>140</v>
      </c>
    </row>
    <row r="1846" spans="2:65" s="11" customFormat="1">
      <c r="B1846" s="142"/>
      <c r="D1846" s="143" t="s">
        <v>146</v>
      </c>
      <c r="E1846" s="144" t="s">
        <v>1</v>
      </c>
      <c r="F1846" s="145" t="s">
        <v>2048</v>
      </c>
      <c r="H1846" s="146">
        <v>15.15</v>
      </c>
      <c r="I1846" s="147"/>
      <c r="L1846" s="142"/>
      <c r="M1846" s="148"/>
      <c r="T1846" s="149"/>
      <c r="AT1846" s="144" t="s">
        <v>146</v>
      </c>
      <c r="AU1846" s="144" t="s">
        <v>92</v>
      </c>
      <c r="AV1846" s="11" t="s">
        <v>92</v>
      </c>
      <c r="AW1846" s="11" t="s">
        <v>38</v>
      </c>
      <c r="AX1846" s="11" t="s">
        <v>82</v>
      </c>
      <c r="AY1846" s="144" t="s">
        <v>140</v>
      </c>
    </row>
    <row r="1847" spans="2:65" s="13" customFormat="1">
      <c r="B1847" s="160"/>
      <c r="D1847" s="143" t="s">
        <v>146</v>
      </c>
      <c r="E1847" s="161" t="s">
        <v>1</v>
      </c>
      <c r="F1847" s="162" t="s">
        <v>286</v>
      </c>
      <c r="H1847" s="163">
        <v>39.549999999999997</v>
      </c>
      <c r="I1847" s="164"/>
      <c r="L1847" s="160"/>
      <c r="M1847" s="165"/>
      <c r="T1847" s="166"/>
      <c r="AT1847" s="161" t="s">
        <v>146</v>
      </c>
      <c r="AU1847" s="161" t="s">
        <v>92</v>
      </c>
      <c r="AV1847" s="13" t="s">
        <v>151</v>
      </c>
      <c r="AW1847" s="13" t="s">
        <v>38</v>
      </c>
      <c r="AX1847" s="13" t="s">
        <v>82</v>
      </c>
      <c r="AY1847" s="161" t="s">
        <v>140</v>
      </c>
    </row>
    <row r="1848" spans="2:65" s="12" customFormat="1">
      <c r="B1848" s="153"/>
      <c r="D1848" s="143" t="s">
        <v>146</v>
      </c>
      <c r="E1848" s="154" t="s">
        <v>1</v>
      </c>
      <c r="F1848" s="155" t="s">
        <v>914</v>
      </c>
      <c r="H1848" s="154" t="s">
        <v>1</v>
      </c>
      <c r="I1848" s="156"/>
      <c r="L1848" s="153"/>
      <c r="M1848" s="157"/>
      <c r="T1848" s="158"/>
      <c r="AT1848" s="154" t="s">
        <v>146</v>
      </c>
      <c r="AU1848" s="154" t="s">
        <v>92</v>
      </c>
      <c r="AV1848" s="12" t="s">
        <v>90</v>
      </c>
      <c r="AW1848" s="12" t="s">
        <v>38</v>
      </c>
      <c r="AX1848" s="12" t="s">
        <v>82</v>
      </c>
      <c r="AY1848" s="154" t="s">
        <v>140</v>
      </c>
    </row>
    <row r="1849" spans="2:65" s="11" customFormat="1">
      <c r="B1849" s="142"/>
      <c r="D1849" s="143" t="s">
        <v>146</v>
      </c>
      <c r="E1849" s="144" t="s">
        <v>1</v>
      </c>
      <c r="F1849" s="145" t="s">
        <v>2049</v>
      </c>
      <c r="H1849" s="146">
        <v>12.6</v>
      </c>
      <c r="I1849" s="147"/>
      <c r="L1849" s="142"/>
      <c r="M1849" s="148"/>
      <c r="T1849" s="149"/>
      <c r="AT1849" s="144" t="s">
        <v>146</v>
      </c>
      <c r="AU1849" s="144" t="s">
        <v>92</v>
      </c>
      <c r="AV1849" s="11" t="s">
        <v>92</v>
      </c>
      <c r="AW1849" s="11" t="s">
        <v>38</v>
      </c>
      <c r="AX1849" s="11" t="s">
        <v>82</v>
      </c>
      <c r="AY1849" s="144" t="s">
        <v>140</v>
      </c>
    </row>
    <row r="1850" spans="2:65" s="11" customFormat="1">
      <c r="B1850" s="142"/>
      <c r="D1850" s="143" t="s">
        <v>146</v>
      </c>
      <c r="E1850" s="144" t="s">
        <v>1</v>
      </c>
      <c r="F1850" s="145" t="s">
        <v>2047</v>
      </c>
      <c r="H1850" s="146">
        <v>13</v>
      </c>
      <c r="I1850" s="147"/>
      <c r="L1850" s="142"/>
      <c r="M1850" s="148"/>
      <c r="T1850" s="149"/>
      <c r="AT1850" s="144" t="s">
        <v>146</v>
      </c>
      <c r="AU1850" s="144" t="s">
        <v>92</v>
      </c>
      <c r="AV1850" s="11" t="s">
        <v>92</v>
      </c>
      <c r="AW1850" s="11" t="s">
        <v>38</v>
      </c>
      <c r="AX1850" s="11" t="s">
        <v>82</v>
      </c>
      <c r="AY1850" s="144" t="s">
        <v>140</v>
      </c>
    </row>
    <row r="1851" spans="2:65" s="11" customFormat="1">
      <c r="B1851" s="142"/>
      <c r="D1851" s="143" t="s">
        <v>146</v>
      </c>
      <c r="E1851" s="144" t="s">
        <v>1</v>
      </c>
      <c r="F1851" s="145" t="s">
        <v>2050</v>
      </c>
      <c r="H1851" s="146">
        <v>15</v>
      </c>
      <c r="I1851" s="147"/>
      <c r="L1851" s="142"/>
      <c r="M1851" s="148"/>
      <c r="T1851" s="149"/>
      <c r="AT1851" s="144" t="s">
        <v>146</v>
      </c>
      <c r="AU1851" s="144" t="s">
        <v>92</v>
      </c>
      <c r="AV1851" s="11" t="s">
        <v>92</v>
      </c>
      <c r="AW1851" s="11" t="s">
        <v>38</v>
      </c>
      <c r="AX1851" s="11" t="s">
        <v>82</v>
      </c>
      <c r="AY1851" s="144" t="s">
        <v>140</v>
      </c>
    </row>
    <row r="1852" spans="2:65" s="13" customFormat="1">
      <c r="B1852" s="160"/>
      <c r="D1852" s="143" t="s">
        <v>146</v>
      </c>
      <c r="E1852" s="161" t="s">
        <v>1</v>
      </c>
      <c r="F1852" s="162" t="s">
        <v>286</v>
      </c>
      <c r="H1852" s="163">
        <v>40.6</v>
      </c>
      <c r="I1852" s="164"/>
      <c r="L1852" s="160"/>
      <c r="M1852" s="165"/>
      <c r="T1852" s="166"/>
      <c r="AT1852" s="161" t="s">
        <v>146</v>
      </c>
      <c r="AU1852" s="161" t="s">
        <v>92</v>
      </c>
      <c r="AV1852" s="13" t="s">
        <v>151</v>
      </c>
      <c r="AW1852" s="13" t="s">
        <v>38</v>
      </c>
      <c r="AX1852" s="13" t="s">
        <v>82</v>
      </c>
      <c r="AY1852" s="161" t="s">
        <v>140</v>
      </c>
    </row>
    <row r="1853" spans="2:65" s="14" customFormat="1">
      <c r="B1853" s="167"/>
      <c r="D1853" s="143" t="s">
        <v>146</v>
      </c>
      <c r="E1853" s="168" t="s">
        <v>1</v>
      </c>
      <c r="F1853" s="169" t="s">
        <v>287</v>
      </c>
      <c r="H1853" s="170">
        <v>117.35</v>
      </c>
      <c r="I1853" s="171"/>
      <c r="L1853" s="167"/>
      <c r="M1853" s="172"/>
      <c r="T1853" s="173"/>
      <c r="AT1853" s="168" t="s">
        <v>146</v>
      </c>
      <c r="AU1853" s="168" t="s">
        <v>92</v>
      </c>
      <c r="AV1853" s="14" t="s">
        <v>145</v>
      </c>
      <c r="AW1853" s="14" t="s">
        <v>38</v>
      </c>
      <c r="AX1853" s="14" t="s">
        <v>90</v>
      </c>
      <c r="AY1853" s="168" t="s">
        <v>140</v>
      </c>
    </row>
    <row r="1854" spans="2:65" s="1" customFormat="1" ht="24.2" customHeight="1">
      <c r="B1854" s="33"/>
      <c r="C1854" s="128" t="s">
        <v>2051</v>
      </c>
      <c r="D1854" s="128" t="s">
        <v>141</v>
      </c>
      <c r="E1854" s="129" t="s">
        <v>2052</v>
      </c>
      <c r="F1854" s="130" t="s">
        <v>2053</v>
      </c>
      <c r="G1854" s="131" t="s">
        <v>144</v>
      </c>
      <c r="H1854" s="132">
        <v>25.547999999999998</v>
      </c>
      <c r="I1854" s="133"/>
      <c r="J1854" s="134">
        <f>ROUND(I1854*H1854,2)</f>
        <v>0</v>
      </c>
      <c r="K1854" s="135"/>
      <c r="L1854" s="33"/>
      <c r="M1854" s="136" t="s">
        <v>1</v>
      </c>
      <c r="N1854" s="137" t="s">
        <v>47</v>
      </c>
      <c r="P1854" s="138">
        <f>O1854*H1854</f>
        <v>0</v>
      </c>
      <c r="Q1854" s="138">
        <v>2.7E-4</v>
      </c>
      <c r="R1854" s="138">
        <f>Q1854*H1854</f>
        <v>6.8979599999999999E-3</v>
      </c>
      <c r="S1854" s="138">
        <v>0</v>
      </c>
      <c r="T1854" s="139">
        <f>S1854*H1854</f>
        <v>0</v>
      </c>
      <c r="AR1854" s="140" t="s">
        <v>173</v>
      </c>
      <c r="AT1854" s="140" t="s">
        <v>141</v>
      </c>
      <c r="AU1854" s="140" t="s">
        <v>92</v>
      </c>
      <c r="AY1854" s="17" t="s">
        <v>140</v>
      </c>
      <c r="BE1854" s="141">
        <f>IF(N1854="základní",J1854,0)</f>
        <v>0</v>
      </c>
      <c r="BF1854" s="141">
        <f>IF(N1854="snížená",J1854,0)</f>
        <v>0</v>
      </c>
      <c r="BG1854" s="141">
        <f>IF(N1854="zákl. přenesená",J1854,0)</f>
        <v>0</v>
      </c>
      <c r="BH1854" s="141">
        <f>IF(N1854="sníž. přenesená",J1854,0)</f>
        <v>0</v>
      </c>
      <c r="BI1854" s="141">
        <f>IF(N1854="nulová",J1854,0)</f>
        <v>0</v>
      </c>
      <c r="BJ1854" s="17" t="s">
        <v>90</v>
      </c>
      <c r="BK1854" s="141">
        <f>ROUND(I1854*H1854,2)</f>
        <v>0</v>
      </c>
      <c r="BL1854" s="17" t="s">
        <v>173</v>
      </c>
      <c r="BM1854" s="140" t="s">
        <v>2054</v>
      </c>
    </row>
    <row r="1855" spans="2:65" s="11" customFormat="1">
      <c r="B1855" s="142"/>
      <c r="D1855" s="143" t="s">
        <v>146</v>
      </c>
      <c r="E1855" s="144" t="s">
        <v>1</v>
      </c>
      <c r="F1855" s="145" t="s">
        <v>2055</v>
      </c>
      <c r="H1855" s="146">
        <v>8.41</v>
      </c>
      <c r="I1855" s="147"/>
      <c r="L1855" s="142"/>
      <c r="M1855" s="148"/>
      <c r="T1855" s="149"/>
      <c r="AT1855" s="144" t="s">
        <v>146</v>
      </c>
      <c r="AU1855" s="144" t="s">
        <v>92</v>
      </c>
      <c r="AV1855" s="11" t="s">
        <v>92</v>
      </c>
      <c r="AW1855" s="11" t="s">
        <v>38</v>
      </c>
      <c r="AX1855" s="11" t="s">
        <v>82</v>
      </c>
      <c r="AY1855" s="144" t="s">
        <v>140</v>
      </c>
    </row>
    <row r="1856" spans="2:65" s="11" customFormat="1">
      <c r="B1856" s="142"/>
      <c r="D1856" s="143" t="s">
        <v>146</v>
      </c>
      <c r="E1856" s="144" t="s">
        <v>1</v>
      </c>
      <c r="F1856" s="145" t="s">
        <v>2056</v>
      </c>
      <c r="H1856" s="146">
        <v>1.05</v>
      </c>
      <c r="I1856" s="147"/>
      <c r="L1856" s="142"/>
      <c r="M1856" s="148"/>
      <c r="T1856" s="149"/>
      <c r="AT1856" s="144" t="s">
        <v>146</v>
      </c>
      <c r="AU1856" s="144" t="s">
        <v>92</v>
      </c>
      <c r="AV1856" s="11" t="s">
        <v>92</v>
      </c>
      <c r="AW1856" s="11" t="s">
        <v>38</v>
      </c>
      <c r="AX1856" s="11" t="s">
        <v>82</v>
      </c>
      <c r="AY1856" s="144" t="s">
        <v>140</v>
      </c>
    </row>
    <row r="1857" spans="2:65" s="11" customFormat="1">
      <c r="B1857" s="142"/>
      <c r="D1857" s="143" t="s">
        <v>146</v>
      </c>
      <c r="E1857" s="144" t="s">
        <v>1</v>
      </c>
      <c r="F1857" s="145" t="s">
        <v>2057</v>
      </c>
      <c r="H1857" s="146">
        <v>2.25</v>
      </c>
      <c r="I1857" s="147"/>
      <c r="L1857" s="142"/>
      <c r="M1857" s="148"/>
      <c r="T1857" s="149"/>
      <c r="AT1857" s="144" t="s">
        <v>146</v>
      </c>
      <c r="AU1857" s="144" t="s">
        <v>92</v>
      </c>
      <c r="AV1857" s="11" t="s">
        <v>92</v>
      </c>
      <c r="AW1857" s="11" t="s">
        <v>38</v>
      </c>
      <c r="AX1857" s="11" t="s">
        <v>82</v>
      </c>
      <c r="AY1857" s="144" t="s">
        <v>140</v>
      </c>
    </row>
    <row r="1858" spans="2:65" s="11" customFormat="1">
      <c r="B1858" s="142"/>
      <c r="D1858" s="143" t="s">
        <v>146</v>
      </c>
      <c r="E1858" s="144" t="s">
        <v>1</v>
      </c>
      <c r="F1858" s="145" t="s">
        <v>2058</v>
      </c>
      <c r="H1858" s="146">
        <v>1.5529999999999999</v>
      </c>
      <c r="I1858" s="147"/>
      <c r="L1858" s="142"/>
      <c r="M1858" s="148"/>
      <c r="T1858" s="149"/>
      <c r="AT1858" s="144" t="s">
        <v>146</v>
      </c>
      <c r="AU1858" s="144" t="s">
        <v>92</v>
      </c>
      <c r="AV1858" s="11" t="s">
        <v>92</v>
      </c>
      <c r="AW1858" s="11" t="s">
        <v>38</v>
      </c>
      <c r="AX1858" s="11" t="s">
        <v>82</v>
      </c>
      <c r="AY1858" s="144" t="s">
        <v>140</v>
      </c>
    </row>
    <row r="1859" spans="2:65" s="11" customFormat="1">
      <c r="B1859" s="142"/>
      <c r="D1859" s="143" t="s">
        <v>146</v>
      </c>
      <c r="E1859" s="144" t="s">
        <v>1</v>
      </c>
      <c r="F1859" s="145" t="s">
        <v>2059</v>
      </c>
      <c r="H1859" s="146">
        <v>6.96</v>
      </c>
      <c r="I1859" s="147"/>
      <c r="L1859" s="142"/>
      <c r="M1859" s="148"/>
      <c r="T1859" s="149"/>
      <c r="AT1859" s="144" t="s">
        <v>146</v>
      </c>
      <c r="AU1859" s="144" t="s">
        <v>92</v>
      </c>
      <c r="AV1859" s="11" t="s">
        <v>92</v>
      </c>
      <c r="AW1859" s="11" t="s">
        <v>38</v>
      </c>
      <c r="AX1859" s="11" t="s">
        <v>82</v>
      </c>
      <c r="AY1859" s="144" t="s">
        <v>140</v>
      </c>
    </row>
    <row r="1860" spans="2:65" s="11" customFormat="1">
      <c r="B1860" s="142"/>
      <c r="D1860" s="143" t="s">
        <v>146</v>
      </c>
      <c r="E1860" s="144" t="s">
        <v>1</v>
      </c>
      <c r="F1860" s="145" t="s">
        <v>2060</v>
      </c>
      <c r="H1860" s="146">
        <v>2.3250000000000002</v>
      </c>
      <c r="I1860" s="147"/>
      <c r="L1860" s="142"/>
      <c r="M1860" s="148"/>
      <c r="T1860" s="149"/>
      <c r="AT1860" s="144" t="s">
        <v>146</v>
      </c>
      <c r="AU1860" s="144" t="s">
        <v>92</v>
      </c>
      <c r="AV1860" s="11" t="s">
        <v>92</v>
      </c>
      <c r="AW1860" s="11" t="s">
        <v>38</v>
      </c>
      <c r="AX1860" s="11" t="s">
        <v>82</v>
      </c>
      <c r="AY1860" s="144" t="s">
        <v>140</v>
      </c>
    </row>
    <row r="1861" spans="2:65" s="11" customFormat="1">
      <c r="B1861" s="142"/>
      <c r="D1861" s="143" t="s">
        <v>146</v>
      </c>
      <c r="E1861" s="144" t="s">
        <v>1</v>
      </c>
      <c r="F1861" s="145" t="s">
        <v>2061</v>
      </c>
      <c r="H1861" s="146">
        <v>3</v>
      </c>
      <c r="I1861" s="147"/>
      <c r="L1861" s="142"/>
      <c r="M1861" s="148"/>
      <c r="T1861" s="149"/>
      <c r="AT1861" s="144" t="s">
        <v>146</v>
      </c>
      <c r="AU1861" s="144" t="s">
        <v>92</v>
      </c>
      <c r="AV1861" s="11" t="s">
        <v>92</v>
      </c>
      <c r="AW1861" s="11" t="s">
        <v>38</v>
      </c>
      <c r="AX1861" s="11" t="s">
        <v>82</v>
      </c>
      <c r="AY1861" s="144" t="s">
        <v>140</v>
      </c>
    </row>
    <row r="1862" spans="2:65" s="14" customFormat="1">
      <c r="B1862" s="167"/>
      <c r="D1862" s="143" t="s">
        <v>146</v>
      </c>
      <c r="E1862" s="168" t="s">
        <v>1</v>
      </c>
      <c r="F1862" s="169" t="s">
        <v>287</v>
      </c>
      <c r="H1862" s="170">
        <v>25.548000000000002</v>
      </c>
      <c r="I1862" s="171"/>
      <c r="L1862" s="167"/>
      <c r="M1862" s="172"/>
      <c r="T1862" s="173"/>
      <c r="AT1862" s="168" t="s">
        <v>146</v>
      </c>
      <c r="AU1862" s="168" t="s">
        <v>92</v>
      </c>
      <c r="AV1862" s="14" t="s">
        <v>145</v>
      </c>
      <c r="AW1862" s="14" t="s">
        <v>38</v>
      </c>
      <c r="AX1862" s="14" t="s">
        <v>90</v>
      </c>
      <c r="AY1862" s="168" t="s">
        <v>140</v>
      </c>
    </row>
    <row r="1863" spans="2:65" s="1" customFormat="1" ht="24.2" customHeight="1">
      <c r="B1863" s="33"/>
      <c r="C1863" s="185" t="s">
        <v>2062</v>
      </c>
      <c r="D1863" s="185" t="s">
        <v>653</v>
      </c>
      <c r="E1863" s="186" t="s">
        <v>2063</v>
      </c>
      <c r="F1863" s="187" t="s">
        <v>2064</v>
      </c>
      <c r="G1863" s="188" t="s">
        <v>157</v>
      </c>
      <c r="H1863" s="189">
        <v>4</v>
      </c>
      <c r="I1863" s="190"/>
      <c r="J1863" s="191">
        <f>ROUND(I1863*H1863,2)</f>
        <v>0</v>
      </c>
      <c r="K1863" s="192"/>
      <c r="L1863" s="193"/>
      <c r="M1863" s="194" t="s">
        <v>1</v>
      </c>
      <c r="N1863" s="195" t="s">
        <v>47</v>
      </c>
      <c r="P1863" s="138">
        <f>O1863*H1863</f>
        <v>0</v>
      </c>
      <c r="Q1863" s="138">
        <v>8.6999999999999994E-2</v>
      </c>
      <c r="R1863" s="138">
        <f>Q1863*H1863</f>
        <v>0.34799999999999998</v>
      </c>
      <c r="S1863" s="138">
        <v>0</v>
      </c>
      <c r="T1863" s="139">
        <f>S1863*H1863</f>
        <v>0</v>
      </c>
      <c r="AR1863" s="140" t="s">
        <v>204</v>
      </c>
      <c r="AT1863" s="140" t="s">
        <v>653</v>
      </c>
      <c r="AU1863" s="140" t="s">
        <v>92</v>
      </c>
      <c r="AY1863" s="17" t="s">
        <v>140</v>
      </c>
      <c r="BE1863" s="141">
        <f>IF(N1863="základní",J1863,0)</f>
        <v>0</v>
      </c>
      <c r="BF1863" s="141">
        <f>IF(N1863="snížená",J1863,0)</f>
        <v>0</v>
      </c>
      <c r="BG1863" s="141">
        <f>IF(N1863="zákl. přenesená",J1863,0)</f>
        <v>0</v>
      </c>
      <c r="BH1863" s="141">
        <f>IF(N1863="sníž. přenesená",J1863,0)</f>
        <v>0</v>
      </c>
      <c r="BI1863" s="141">
        <f>IF(N1863="nulová",J1863,0)</f>
        <v>0</v>
      </c>
      <c r="BJ1863" s="17" t="s">
        <v>90</v>
      </c>
      <c r="BK1863" s="141">
        <f>ROUND(I1863*H1863,2)</f>
        <v>0</v>
      </c>
      <c r="BL1863" s="17" t="s">
        <v>173</v>
      </c>
      <c r="BM1863" s="140" t="s">
        <v>2065</v>
      </c>
    </row>
    <row r="1864" spans="2:65" s="11" customFormat="1">
      <c r="B1864" s="142"/>
      <c r="D1864" s="143" t="s">
        <v>146</v>
      </c>
      <c r="E1864" s="144" t="s">
        <v>1</v>
      </c>
      <c r="F1864" s="145" t="s">
        <v>2066</v>
      </c>
      <c r="H1864" s="146">
        <v>4</v>
      </c>
      <c r="I1864" s="147"/>
      <c r="L1864" s="142"/>
      <c r="M1864" s="148"/>
      <c r="T1864" s="149"/>
      <c r="AT1864" s="144" t="s">
        <v>146</v>
      </c>
      <c r="AU1864" s="144" t="s">
        <v>92</v>
      </c>
      <c r="AV1864" s="11" t="s">
        <v>92</v>
      </c>
      <c r="AW1864" s="11" t="s">
        <v>38</v>
      </c>
      <c r="AX1864" s="11" t="s">
        <v>90</v>
      </c>
      <c r="AY1864" s="144" t="s">
        <v>140</v>
      </c>
    </row>
    <row r="1865" spans="2:65" s="1" customFormat="1" ht="24.2" customHeight="1">
      <c r="B1865" s="33"/>
      <c r="C1865" s="185" t="s">
        <v>2067</v>
      </c>
      <c r="D1865" s="185" t="s">
        <v>653</v>
      </c>
      <c r="E1865" s="186" t="s">
        <v>2068</v>
      </c>
      <c r="F1865" s="187" t="s">
        <v>2069</v>
      </c>
      <c r="G1865" s="188" t="s">
        <v>157</v>
      </c>
      <c r="H1865" s="189">
        <v>4</v>
      </c>
      <c r="I1865" s="190"/>
      <c r="J1865" s="191">
        <f>ROUND(I1865*H1865,2)</f>
        <v>0</v>
      </c>
      <c r="K1865" s="192"/>
      <c r="L1865" s="193"/>
      <c r="M1865" s="194" t="s">
        <v>1</v>
      </c>
      <c r="N1865" s="195" t="s">
        <v>47</v>
      </c>
      <c r="P1865" s="138">
        <f>O1865*H1865</f>
        <v>0</v>
      </c>
      <c r="Q1865" s="138">
        <v>8.4000000000000005E-2</v>
      </c>
      <c r="R1865" s="138">
        <f>Q1865*H1865</f>
        <v>0.33600000000000002</v>
      </c>
      <c r="S1865" s="138">
        <v>0</v>
      </c>
      <c r="T1865" s="139">
        <f>S1865*H1865</f>
        <v>0</v>
      </c>
      <c r="AR1865" s="140" t="s">
        <v>204</v>
      </c>
      <c r="AT1865" s="140" t="s">
        <v>653</v>
      </c>
      <c r="AU1865" s="140" t="s">
        <v>92</v>
      </c>
      <c r="AY1865" s="17" t="s">
        <v>140</v>
      </c>
      <c r="BE1865" s="141">
        <f>IF(N1865="základní",J1865,0)</f>
        <v>0</v>
      </c>
      <c r="BF1865" s="141">
        <f>IF(N1865="snížená",J1865,0)</f>
        <v>0</v>
      </c>
      <c r="BG1865" s="141">
        <f>IF(N1865="zákl. přenesená",J1865,0)</f>
        <v>0</v>
      </c>
      <c r="BH1865" s="141">
        <f>IF(N1865="sníž. přenesená",J1865,0)</f>
        <v>0</v>
      </c>
      <c r="BI1865" s="141">
        <f>IF(N1865="nulová",J1865,0)</f>
        <v>0</v>
      </c>
      <c r="BJ1865" s="17" t="s">
        <v>90</v>
      </c>
      <c r="BK1865" s="141">
        <f>ROUND(I1865*H1865,2)</f>
        <v>0</v>
      </c>
      <c r="BL1865" s="17" t="s">
        <v>173</v>
      </c>
      <c r="BM1865" s="140" t="s">
        <v>2070</v>
      </c>
    </row>
    <row r="1866" spans="2:65" s="11" customFormat="1">
      <c r="B1866" s="142"/>
      <c r="D1866" s="143" t="s">
        <v>146</v>
      </c>
      <c r="E1866" s="144" t="s">
        <v>1</v>
      </c>
      <c r="F1866" s="145" t="s">
        <v>2066</v>
      </c>
      <c r="H1866" s="146">
        <v>4</v>
      </c>
      <c r="I1866" s="147"/>
      <c r="L1866" s="142"/>
      <c r="M1866" s="148"/>
      <c r="T1866" s="149"/>
      <c r="AT1866" s="144" t="s">
        <v>146</v>
      </c>
      <c r="AU1866" s="144" t="s">
        <v>92</v>
      </c>
      <c r="AV1866" s="11" t="s">
        <v>92</v>
      </c>
      <c r="AW1866" s="11" t="s">
        <v>38</v>
      </c>
      <c r="AX1866" s="11" t="s">
        <v>90</v>
      </c>
      <c r="AY1866" s="144" t="s">
        <v>140</v>
      </c>
    </row>
    <row r="1867" spans="2:65" s="1" customFormat="1" ht="24.2" customHeight="1">
      <c r="B1867" s="33"/>
      <c r="C1867" s="185" t="s">
        <v>2071</v>
      </c>
      <c r="D1867" s="185" t="s">
        <v>653</v>
      </c>
      <c r="E1867" s="186" t="s">
        <v>2072</v>
      </c>
      <c r="F1867" s="187" t="s">
        <v>2073</v>
      </c>
      <c r="G1867" s="188" t="s">
        <v>157</v>
      </c>
      <c r="H1867" s="189">
        <v>1</v>
      </c>
      <c r="I1867" s="190"/>
      <c r="J1867" s="191">
        <f>ROUND(I1867*H1867,2)</f>
        <v>0</v>
      </c>
      <c r="K1867" s="192"/>
      <c r="L1867" s="193"/>
      <c r="M1867" s="194" t="s">
        <v>1</v>
      </c>
      <c r="N1867" s="195" t="s">
        <v>47</v>
      </c>
      <c r="P1867" s="138">
        <f>O1867*H1867</f>
        <v>0</v>
      </c>
      <c r="Q1867" s="138">
        <v>8.4000000000000005E-2</v>
      </c>
      <c r="R1867" s="138">
        <f>Q1867*H1867</f>
        <v>8.4000000000000005E-2</v>
      </c>
      <c r="S1867" s="138">
        <v>0</v>
      </c>
      <c r="T1867" s="139">
        <f>S1867*H1867</f>
        <v>0</v>
      </c>
      <c r="AR1867" s="140" t="s">
        <v>204</v>
      </c>
      <c r="AT1867" s="140" t="s">
        <v>653</v>
      </c>
      <c r="AU1867" s="140" t="s">
        <v>92</v>
      </c>
      <c r="AY1867" s="17" t="s">
        <v>140</v>
      </c>
      <c r="BE1867" s="141">
        <f>IF(N1867="základní",J1867,0)</f>
        <v>0</v>
      </c>
      <c r="BF1867" s="141">
        <f>IF(N1867="snížená",J1867,0)</f>
        <v>0</v>
      </c>
      <c r="BG1867" s="141">
        <f>IF(N1867="zákl. přenesená",J1867,0)</f>
        <v>0</v>
      </c>
      <c r="BH1867" s="141">
        <f>IF(N1867="sníž. přenesená",J1867,0)</f>
        <v>0</v>
      </c>
      <c r="BI1867" s="141">
        <f>IF(N1867="nulová",J1867,0)</f>
        <v>0</v>
      </c>
      <c r="BJ1867" s="17" t="s">
        <v>90</v>
      </c>
      <c r="BK1867" s="141">
        <f>ROUND(I1867*H1867,2)</f>
        <v>0</v>
      </c>
      <c r="BL1867" s="17" t="s">
        <v>173</v>
      </c>
      <c r="BM1867" s="140" t="s">
        <v>2074</v>
      </c>
    </row>
    <row r="1868" spans="2:65" s="11" customFormat="1">
      <c r="B1868" s="142"/>
      <c r="D1868" s="143" t="s">
        <v>146</v>
      </c>
      <c r="E1868" s="144" t="s">
        <v>1</v>
      </c>
      <c r="F1868" s="145" t="s">
        <v>2075</v>
      </c>
      <c r="H1868" s="146">
        <v>1</v>
      </c>
      <c r="I1868" s="147"/>
      <c r="L1868" s="142"/>
      <c r="M1868" s="148"/>
      <c r="T1868" s="149"/>
      <c r="AT1868" s="144" t="s">
        <v>146</v>
      </c>
      <c r="AU1868" s="144" t="s">
        <v>92</v>
      </c>
      <c r="AV1868" s="11" t="s">
        <v>92</v>
      </c>
      <c r="AW1868" s="11" t="s">
        <v>38</v>
      </c>
      <c r="AX1868" s="11" t="s">
        <v>90</v>
      </c>
      <c r="AY1868" s="144" t="s">
        <v>140</v>
      </c>
    </row>
    <row r="1869" spans="2:65" s="1" customFormat="1" ht="24.2" customHeight="1">
      <c r="B1869" s="33"/>
      <c r="C1869" s="185" t="s">
        <v>2076</v>
      </c>
      <c r="D1869" s="185" t="s">
        <v>653</v>
      </c>
      <c r="E1869" s="186" t="s">
        <v>2077</v>
      </c>
      <c r="F1869" s="187" t="s">
        <v>2078</v>
      </c>
      <c r="G1869" s="188" t="s">
        <v>157</v>
      </c>
      <c r="H1869" s="189">
        <v>1</v>
      </c>
      <c r="I1869" s="190"/>
      <c r="J1869" s="191">
        <f>ROUND(I1869*H1869,2)</f>
        <v>0</v>
      </c>
      <c r="K1869" s="192"/>
      <c r="L1869" s="193"/>
      <c r="M1869" s="194" t="s">
        <v>1</v>
      </c>
      <c r="N1869" s="195" t="s">
        <v>47</v>
      </c>
      <c r="P1869" s="138">
        <f>O1869*H1869</f>
        <v>0</v>
      </c>
      <c r="Q1869" s="138">
        <v>5.7000000000000002E-2</v>
      </c>
      <c r="R1869" s="138">
        <f>Q1869*H1869</f>
        <v>5.7000000000000002E-2</v>
      </c>
      <c r="S1869" s="138">
        <v>0</v>
      </c>
      <c r="T1869" s="139">
        <f>S1869*H1869</f>
        <v>0</v>
      </c>
      <c r="AR1869" s="140" t="s">
        <v>204</v>
      </c>
      <c r="AT1869" s="140" t="s">
        <v>653</v>
      </c>
      <c r="AU1869" s="140" t="s">
        <v>92</v>
      </c>
      <c r="AY1869" s="17" t="s">
        <v>140</v>
      </c>
      <c r="BE1869" s="141">
        <f>IF(N1869="základní",J1869,0)</f>
        <v>0</v>
      </c>
      <c r="BF1869" s="141">
        <f>IF(N1869="snížená",J1869,0)</f>
        <v>0</v>
      </c>
      <c r="BG1869" s="141">
        <f>IF(N1869="zákl. přenesená",J1869,0)</f>
        <v>0</v>
      </c>
      <c r="BH1869" s="141">
        <f>IF(N1869="sníž. přenesená",J1869,0)</f>
        <v>0</v>
      </c>
      <c r="BI1869" s="141">
        <f>IF(N1869="nulová",J1869,0)</f>
        <v>0</v>
      </c>
      <c r="BJ1869" s="17" t="s">
        <v>90</v>
      </c>
      <c r="BK1869" s="141">
        <f>ROUND(I1869*H1869,2)</f>
        <v>0</v>
      </c>
      <c r="BL1869" s="17" t="s">
        <v>173</v>
      </c>
      <c r="BM1869" s="140" t="s">
        <v>2079</v>
      </c>
    </row>
    <row r="1870" spans="2:65" s="11" customFormat="1">
      <c r="B1870" s="142"/>
      <c r="D1870" s="143" t="s">
        <v>146</v>
      </c>
      <c r="E1870" s="144" t="s">
        <v>1</v>
      </c>
      <c r="F1870" s="145" t="s">
        <v>2075</v>
      </c>
      <c r="H1870" s="146">
        <v>1</v>
      </c>
      <c r="I1870" s="147"/>
      <c r="L1870" s="142"/>
      <c r="M1870" s="148"/>
      <c r="T1870" s="149"/>
      <c r="AT1870" s="144" t="s">
        <v>146</v>
      </c>
      <c r="AU1870" s="144" t="s">
        <v>92</v>
      </c>
      <c r="AV1870" s="11" t="s">
        <v>92</v>
      </c>
      <c r="AW1870" s="11" t="s">
        <v>38</v>
      </c>
      <c r="AX1870" s="11" t="s">
        <v>90</v>
      </c>
      <c r="AY1870" s="144" t="s">
        <v>140</v>
      </c>
    </row>
    <row r="1871" spans="2:65" s="1" customFormat="1" ht="24.2" customHeight="1">
      <c r="B1871" s="33"/>
      <c r="C1871" s="185" t="s">
        <v>2080</v>
      </c>
      <c r="D1871" s="185" t="s">
        <v>653</v>
      </c>
      <c r="E1871" s="186" t="s">
        <v>2081</v>
      </c>
      <c r="F1871" s="187" t="s">
        <v>2082</v>
      </c>
      <c r="G1871" s="188" t="s">
        <v>157</v>
      </c>
      <c r="H1871" s="189">
        <v>2</v>
      </c>
      <c r="I1871" s="190"/>
      <c r="J1871" s="191">
        <f>ROUND(I1871*H1871,2)</f>
        <v>0</v>
      </c>
      <c r="K1871" s="192"/>
      <c r="L1871" s="193"/>
      <c r="M1871" s="194" t="s">
        <v>1</v>
      </c>
      <c r="N1871" s="195" t="s">
        <v>47</v>
      </c>
      <c r="P1871" s="138">
        <f>O1871*H1871</f>
        <v>0</v>
      </c>
      <c r="Q1871" s="138">
        <v>9.0999999999999998E-2</v>
      </c>
      <c r="R1871" s="138">
        <f>Q1871*H1871</f>
        <v>0.182</v>
      </c>
      <c r="S1871" s="138">
        <v>0</v>
      </c>
      <c r="T1871" s="139">
        <f>S1871*H1871</f>
        <v>0</v>
      </c>
      <c r="AR1871" s="140" t="s">
        <v>204</v>
      </c>
      <c r="AT1871" s="140" t="s">
        <v>653</v>
      </c>
      <c r="AU1871" s="140" t="s">
        <v>92</v>
      </c>
      <c r="AY1871" s="17" t="s">
        <v>140</v>
      </c>
      <c r="BE1871" s="141">
        <f>IF(N1871="základní",J1871,0)</f>
        <v>0</v>
      </c>
      <c r="BF1871" s="141">
        <f>IF(N1871="snížená",J1871,0)</f>
        <v>0</v>
      </c>
      <c r="BG1871" s="141">
        <f>IF(N1871="zákl. přenesená",J1871,0)</f>
        <v>0</v>
      </c>
      <c r="BH1871" s="141">
        <f>IF(N1871="sníž. přenesená",J1871,0)</f>
        <v>0</v>
      </c>
      <c r="BI1871" s="141">
        <f>IF(N1871="nulová",J1871,0)</f>
        <v>0</v>
      </c>
      <c r="BJ1871" s="17" t="s">
        <v>90</v>
      </c>
      <c r="BK1871" s="141">
        <f>ROUND(I1871*H1871,2)</f>
        <v>0</v>
      </c>
      <c r="BL1871" s="17" t="s">
        <v>173</v>
      </c>
      <c r="BM1871" s="140" t="s">
        <v>2083</v>
      </c>
    </row>
    <row r="1872" spans="2:65" s="11" customFormat="1">
      <c r="B1872" s="142"/>
      <c r="D1872" s="143" t="s">
        <v>146</v>
      </c>
      <c r="E1872" s="144" t="s">
        <v>1</v>
      </c>
      <c r="F1872" s="145" t="s">
        <v>2084</v>
      </c>
      <c r="H1872" s="146">
        <v>2</v>
      </c>
      <c r="I1872" s="147"/>
      <c r="L1872" s="142"/>
      <c r="M1872" s="148"/>
      <c r="T1872" s="149"/>
      <c r="AT1872" s="144" t="s">
        <v>146</v>
      </c>
      <c r="AU1872" s="144" t="s">
        <v>92</v>
      </c>
      <c r="AV1872" s="11" t="s">
        <v>92</v>
      </c>
      <c r="AW1872" s="11" t="s">
        <v>38</v>
      </c>
      <c r="AX1872" s="11" t="s">
        <v>90</v>
      </c>
      <c r="AY1872" s="144" t="s">
        <v>140</v>
      </c>
    </row>
    <row r="1873" spans="2:65" s="1" customFormat="1" ht="24.2" customHeight="1">
      <c r="B1873" s="33"/>
      <c r="C1873" s="185" t="s">
        <v>2085</v>
      </c>
      <c r="D1873" s="185" t="s">
        <v>653</v>
      </c>
      <c r="E1873" s="186" t="s">
        <v>2086</v>
      </c>
      <c r="F1873" s="187" t="s">
        <v>2087</v>
      </c>
      <c r="G1873" s="188" t="s">
        <v>157</v>
      </c>
      <c r="H1873" s="189">
        <v>1</v>
      </c>
      <c r="I1873" s="190"/>
      <c r="J1873" s="191">
        <f>ROUND(I1873*H1873,2)</f>
        <v>0</v>
      </c>
      <c r="K1873" s="192"/>
      <c r="L1873" s="193"/>
      <c r="M1873" s="194" t="s">
        <v>1</v>
      </c>
      <c r="N1873" s="195" t="s">
        <v>47</v>
      </c>
      <c r="P1873" s="138">
        <f>O1873*H1873</f>
        <v>0</v>
      </c>
      <c r="Q1873" s="138">
        <v>6.2E-2</v>
      </c>
      <c r="R1873" s="138">
        <f>Q1873*H1873</f>
        <v>6.2E-2</v>
      </c>
      <c r="S1873" s="138">
        <v>0</v>
      </c>
      <c r="T1873" s="139">
        <f>S1873*H1873</f>
        <v>0</v>
      </c>
      <c r="AR1873" s="140" t="s">
        <v>204</v>
      </c>
      <c r="AT1873" s="140" t="s">
        <v>653</v>
      </c>
      <c r="AU1873" s="140" t="s">
        <v>92</v>
      </c>
      <c r="AY1873" s="17" t="s">
        <v>140</v>
      </c>
      <c r="BE1873" s="141">
        <f>IF(N1873="základní",J1873,0)</f>
        <v>0</v>
      </c>
      <c r="BF1873" s="141">
        <f>IF(N1873="snížená",J1873,0)</f>
        <v>0</v>
      </c>
      <c r="BG1873" s="141">
        <f>IF(N1873="zákl. přenesená",J1873,0)</f>
        <v>0</v>
      </c>
      <c r="BH1873" s="141">
        <f>IF(N1873="sníž. přenesená",J1873,0)</f>
        <v>0</v>
      </c>
      <c r="BI1873" s="141">
        <f>IF(N1873="nulová",J1873,0)</f>
        <v>0</v>
      </c>
      <c r="BJ1873" s="17" t="s">
        <v>90</v>
      </c>
      <c r="BK1873" s="141">
        <f>ROUND(I1873*H1873,2)</f>
        <v>0</v>
      </c>
      <c r="BL1873" s="17" t="s">
        <v>173</v>
      </c>
      <c r="BM1873" s="140" t="s">
        <v>2088</v>
      </c>
    </row>
    <row r="1874" spans="2:65" s="11" customFormat="1">
      <c r="B1874" s="142"/>
      <c r="D1874" s="143" t="s">
        <v>146</v>
      </c>
      <c r="E1874" s="144" t="s">
        <v>1</v>
      </c>
      <c r="F1874" s="145" t="s">
        <v>2075</v>
      </c>
      <c r="H1874" s="146">
        <v>1</v>
      </c>
      <c r="I1874" s="147"/>
      <c r="L1874" s="142"/>
      <c r="M1874" s="148"/>
      <c r="T1874" s="149"/>
      <c r="AT1874" s="144" t="s">
        <v>146</v>
      </c>
      <c r="AU1874" s="144" t="s">
        <v>92</v>
      </c>
      <c r="AV1874" s="11" t="s">
        <v>92</v>
      </c>
      <c r="AW1874" s="11" t="s">
        <v>38</v>
      </c>
      <c r="AX1874" s="11" t="s">
        <v>90</v>
      </c>
      <c r="AY1874" s="144" t="s">
        <v>140</v>
      </c>
    </row>
    <row r="1875" spans="2:65" s="1" customFormat="1" ht="24.2" customHeight="1">
      <c r="B1875" s="33"/>
      <c r="C1875" s="185" t="s">
        <v>2089</v>
      </c>
      <c r="D1875" s="185" t="s">
        <v>653</v>
      </c>
      <c r="E1875" s="186" t="s">
        <v>2090</v>
      </c>
      <c r="F1875" s="187" t="s">
        <v>2091</v>
      </c>
      <c r="G1875" s="188" t="s">
        <v>157</v>
      </c>
      <c r="H1875" s="189">
        <v>1</v>
      </c>
      <c r="I1875" s="190"/>
      <c r="J1875" s="191">
        <f>ROUND(I1875*H1875,2)</f>
        <v>0</v>
      </c>
      <c r="K1875" s="192"/>
      <c r="L1875" s="193"/>
      <c r="M1875" s="194" t="s">
        <v>1</v>
      </c>
      <c r="N1875" s="195" t="s">
        <v>47</v>
      </c>
      <c r="P1875" s="138">
        <f>O1875*H1875</f>
        <v>0</v>
      </c>
      <c r="Q1875" s="138">
        <v>8.4000000000000005E-2</v>
      </c>
      <c r="R1875" s="138">
        <f>Q1875*H1875</f>
        <v>8.4000000000000005E-2</v>
      </c>
      <c r="S1875" s="138">
        <v>0</v>
      </c>
      <c r="T1875" s="139">
        <f>S1875*H1875</f>
        <v>0</v>
      </c>
      <c r="AR1875" s="140" t="s">
        <v>204</v>
      </c>
      <c r="AT1875" s="140" t="s">
        <v>653</v>
      </c>
      <c r="AU1875" s="140" t="s">
        <v>92</v>
      </c>
      <c r="AY1875" s="17" t="s">
        <v>140</v>
      </c>
      <c r="BE1875" s="141">
        <f>IF(N1875="základní",J1875,0)</f>
        <v>0</v>
      </c>
      <c r="BF1875" s="141">
        <f>IF(N1875="snížená",J1875,0)</f>
        <v>0</v>
      </c>
      <c r="BG1875" s="141">
        <f>IF(N1875="zákl. přenesená",J1875,0)</f>
        <v>0</v>
      </c>
      <c r="BH1875" s="141">
        <f>IF(N1875="sníž. přenesená",J1875,0)</f>
        <v>0</v>
      </c>
      <c r="BI1875" s="141">
        <f>IF(N1875="nulová",J1875,0)</f>
        <v>0</v>
      </c>
      <c r="BJ1875" s="17" t="s">
        <v>90</v>
      </c>
      <c r="BK1875" s="141">
        <f>ROUND(I1875*H1875,2)</f>
        <v>0</v>
      </c>
      <c r="BL1875" s="17" t="s">
        <v>173</v>
      </c>
      <c r="BM1875" s="140" t="s">
        <v>2092</v>
      </c>
    </row>
    <row r="1876" spans="2:65" s="11" customFormat="1">
      <c r="B1876" s="142"/>
      <c r="D1876" s="143" t="s">
        <v>146</v>
      </c>
      <c r="E1876" s="144" t="s">
        <v>1</v>
      </c>
      <c r="F1876" s="145" t="s">
        <v>2075</v>
      </c>
      <c r="H1876" s="146">
        <v>1</v>
      </c>
      <c r="I1876" s="147"/>
      <c r="L1876" s="142"/>
      <c r="M1876" s="148"/>
      <c r="T1876" s="149"/>
      <c r="AT1876" s="144" t="s">
        <v>146</v>
      </c>
      <c r="AU1876" s="144" t="s">
        <v>92</v>
      </c>
      <c r="AV1876" s="11" t="s">
        <v>92</v>
      </c>
      <c r="AW1876" s="11" t="s">
        <v>38</v>
      </c>
      <c r="AX1876" s="11" t="s">
        <v>90</v>
      </c>
      <c r="AY1876" s="144" t="s">
        <v>140</v>
      </c>
    </row>
    <row r="1877" spans="2:65" s="1" customFormat="1" ht="24.2" customHeight="1">
      <c r="B1877" s="33"/>
      <c r="C1877" s="128" t="s">
        <v>2093</v>
      </c>
      <c r="D1877" s="128" t="s">
        <v>141</v>
      </c>
      <c r="E1877" s="129" t="s">
        <v>2094</v>
      </c>
      <c r="F1877" s="130" t="s">
        <v>2095</v>
      </c>
      <c r="G1877" s="131" t="s">
        <v>144</v>
      </c>
      <c r="H1877" s="132">
        <v>346.47300000000001</v>
      </c>
      <c r="I1877" s="133"/>
      <c r="J1877" s="134">
        <f>ROUND(I1877*H1877,2)</f>
        <v>0</v>
      </c>
      <c r="K1877" s="135"/>
      <c r="L1877" s="33"/>
      <c r="M1877" s="136" t="s">
        <v>1</v>
      </c>
      <c r="N1877" s="137" t="s">
        <v>47</v>
      </c>
      <c r="P1877" s="138">
        <f>O1877*H1877</f>
        <v>0</v>
      </c>
      <c r="Q1877" s="138">
        <v>2.5999999999999998E-4</v>
      </c>
      <c r="R1877" s="138">
        <f>Q1877*H1877</f>
        <v>9.0082979999999993E-2</v>
      </c>
      <c r="S1877" s="138">
        <v>0</v>
      </c>
      <c r="T1877" s="139">
        <f>S1877*H1877</f>
        <v>0</v>
      </c>
      <c r="AR1877" s="140" t="s">
        <v>173</v>
      </c>
      <c r="AT1877" s="140" t="s">
        <v>141</v>
      </c>
      <c r="AU1877" s="140" t="s">
        <v>92</v>
      </c>
      <c r="AY1877" s="17" t="s">
        <v>140</v>
      </c>
      <c r="BE1877" s="141">
        <f>IF(N1877="základní",J1877,0)</f>
        <v>0</v>
      </c>
      <c r="BF1877" s="141">
        <f>IF(N1877="snížená",J1877,0)</f>
        <v>0</v>
      </c>
      <c r="BG1877" s="141">
        <f>IF(N1877="zákl. přenesená",J1877,0)</f>
        <v>0</v>
      </c>
      <c r="BH1877" s="141">
        <f>IF(N1877="sníž. přenesená",J1877,0)</f>
        <v>0</v>
      </c>
      <c r="BI1877" s="141">
        <f>IF(N1877="nulová",J1877,0)</f>
        <v>0</v>
      </c>
      <c r="BJ1877" s="17" t="s">
        <v>90</v>
      </c>
      <c r="BK1877" s="141">
        <f>ROUND(I1877*H1877,2)</f>
        <v>0</v>
      </c>
      <c r="BL1877" s="17" t="s">
        <v>173</v>
      </c>
      <c r="BM1877" s="140" t="s">
        <v>2096</v>
      </c>
    </row>
    <row r="1878" spans="2:65" s="12" customFormat="1">
      <c r="B1878" s="153"/>
      <c r="D1878" s="143" t="s">
        <v>146</v>
      </c>
      <c r="E1878" s="154" t="s">
        <v>1</v>
      </c>
      <c r="F1878" s="155" t="s">
        <v>2097</v>
      </c>
      <c r="H1878" s="154" t="s">
        <v>1</v>
      </c>
      <c r="I1878" s="156"/>
      <c r="L1878" s="153"/>
      <c r="M1878" s="157"/>
      <c r="T1878" s="158"/>
      <c r="AT1878" s="154" t="s">
        <v>146</v>
      </c>
      <c r="AU1878" s="154" t="s">
        <v>92</v>
      </c>
      <c r="AV1878" s="12" t="s">
        <v>90</v>
      </c>
      <c r="AW1878" s="12" t="s">
        <v>38</v>
      </c>
      <c r="AX1878" s="12" t="s">
        <v>82</v>
      </c>
      <c r="AY1878" s="154" t="s">
        <v>140</v>
      </c>
    </row>
    <row r="1879" spans="2:65" s="11" customFormat="1">
      <c r="B1879" s="142"/>
      <c r="D1879" s="143" t="s">
        <v>146</v>
      </c>
      <c r="E1879" s="144" t="s">
        <v>1</v>
      </c>
      <c r="F1879" s="145" t="s">
        <v>2098</v>
      </c>
      <c r="H1879" s="146">
        <v>34.875</v>
      </c>
      <c r="I1879" s="147"/>
      <c r="L1879" s="142"/>
      <c r="M1879" s="148"/>
      <c r="T1879" s="149"/>
      <c r="AT1879" s="144" t="s">
        <v>146</v>
      </c>
      <c r="AU1879" s="144" t="s">
        <v>92</v>
      </c>
      <c r="AV1879" s="11" t="s">
        <v>92</v>
      </c>
      <c r="AW1879" s="11" t="s">
        <v>38</v>
      </c>
      <c r="AX1879" s="11" t="s">
        <v>82</v>
      </c>
      <c r="AY1879" s="144" t="s">
        <v>140</v>
      </c>
    </row>
    <row r="1880" spans="2:65" s="11" customFormat="1">
      <c r="B1880" s="142"/>
      <c r="D1880" s="143" t="s">
        <v>146</v>
      </c>
      <c r="E1880" s="144" t="s">
        <v>1</v>
      </c>
      <c r="F1880" s="145" t="s">
        <v>2099</v>
      </c>
      <c r="H1880" s="146">
        <v>22.5</v>
      </c>
      <c r="I1880" s="147"/>
      <c r="L1880" s="142"/>
      <c r="M1880" s="148"/>
      <c r="T1880" s="149"/>
      <c r="AT1880" s="144" t="s">
        <v>146</v>
      </c>
      <c r="AU1880" s="144" t="s">
        <v>92</v>
      </c>
      <c r="AV1880" s="11" t="s">
        <v>92</v>
      </c>
      <c r="AW1880" s="11" t="s">
        <v>38</v>
      </c>
      <c r="AX1880" s="11" t="s">
        <v>82</v>
      </c>
      <c r="AY1880" s="144" t="s">
        <v>140</v>
      </c>
    </row>
    <row r="1881" spans="2:65" s="11" customFormat="1">
      <c r="B1881" s="142"/>
      <c r="D1881" s="143" t="s">
        <v>146</v>
      </c>
      <c r="E1881" s="144" t="s">
        <v>1</v>
      </c>
      <c r="F1881" s="145" t="s">
        <v>2100</v>
      </c>
      <c r="H1881" s="146">
        <v>80.959999999999994</v>
      </c>
      <c r="I1881" s="147"/>
      <c r="L1881" s="142"/>
      <c r="M1881" s="148"/>
      <c r="T1881" s="149"/>
      <c r="AT1881" s="144" t="s">
        <v>146</v>
      </c>
      <c r="AU1881" s="144" t="s">
        <v>92</v>
      </c>
      <c r="AV1881" s="11" t="s">
        <v>92</v>
      </c>
      <c r="AW1881" s="11" t="s">
        <v>38</v>
      </c>
      <c r="AX1881" s="11" t="s">
        <v>82</v>
      </c>
      <c r="AY1881" s="144" t="s">
        <v>140</v>
      </c>
    </row>
    <row r="1882" spans="2:65" s="11" customFormat="1">
      <c r="B1882" s="142"/>
      <c r="D1882" s="143" t="s">
        <v>146</v>
      </c>
      <c r="E1882" s="144" t="s">
        <v>1</v>
      </c>
      <c r="F1882" s="145" t="s">
        <v>2101</v>
      </c>
      <c r="H1882" s="146">
        <v>65.12</v>
      </c>
      <c r="I1882" s="147"/>
      <c r="L1882" s="142"/>
      <c r="M1882" s="148"/>
      <c r="T1882" s="149"/>
      <c r="AT1882" s="144" t="s">
        <v>146</v>
      </c>
      <c r="AU1882" s="144" t="s">
        <v>92</v>
      </c>
      <c r="AV1882" s="11" t="s">
        <v>92</v>
      </c>
      <c r="AW1882" s="11" t="s">
        <v>38</v>
      </c>
      <c r="AX1882" s="11" t="s">
        <v>82</v>
      </c>
      <c r="AY1882" s="144" t="s">
        <v>140</v>
      </c>
    </row>
    <row r="1883" spans="2:65" s="11" customFormat="1">
      <c r="B1883" s="142"/>
      <c r="D1883" s="143" t="s">
        <v>146</v>
      </c>
      <c r="E1883" s="144" t="s">
        <v>1</v>
      </c>
      <c r="F1883" s="145" t="s">
        <v>2102</v>
      </c>
      <c r="H1883" s="146">
        <v>30.24</v>
      </c>
      <c r="I1883" s="147"/>
      <c r="L1883" s="142"/>
      <c r="M1883" s="148"/>
      <c r="T1883" s="149"/>
      <c r="AT1883" s="144" t="s">
        <v>146</v>
      </c>
      <c r="AU1883" s="144" t="s">
        <v>92</v>
      </c>
      <c r="AV1883" s="11" t="s">
        <v>92</v>
      </c>
      <c r="AW1883" s="11" t="s">
        <v>38</v>
      </c>
      <c r="AX1883" s="11" t="s">
        <v>82</v>
      </c>
      <c r="AY1883" s="144" t="s">
        <v>140</v>
      </c>
    </row>
    <row r="1884" spans="2:65" s="11" customFormat="1">
      <c r="B1884" s="142"/>
      <c r="D1884" s="143" t="s">
        <v>146</v>
      </c>
      <c r="E1884" s="144" t="s">
        <v>1</v>
      </c>
      <c r="F1884" s="145" t="s">
        <v>2103</v>
      </c>
      <c r="H1884" s="146">
        <v>6.6150000000000002</v>
      </c>
      <c r="I1884" s="147"/>
      <c r="L1884" s="142"/>
      <c r="M1884" s="148"/>
      <c r="T1884" s="149"/>
      <c r="AT1884" s="144" t="s">
        <v>146</v>
      </c>
      <c r="AU1884" s="144" t="s">
        <v>92</v>
      </c>
      <c r="AV1884" s="11" t="s">
        <v>92</v>
      </c>
      <c r="AW1884" s="11" t="s">
        <v>38</v>
      </c>
      <c r="AX1884" s="11" t="s">
        <v>82</v>
      </c>
      <c r="AY1884" s="144" t="s">
        <v>140</v>
      </c>
    </row>
    <row r="1885" spans="2:65" s="11" customFormat="1">
      <c r="B1885" s="142"/>
      <c r="D1885" s="143" t="s">
        <v>146</v>
      </c>
      <c r="E1885" s="144" t="s">
        <v>1</v>
      </c>
      <c r="F1885" s="145" t="s">
        <v>2104</v>
      </c>
      <c r="H1885" s="146">
        <v>25.515000000000001</v>
      </c>
      <c r="I1885" s="147"/>
      <c r="L1885" s="142"/>
      <c r="M1885" s="148"/>
      <c r="T1885" s="149"/>
      <c r="AT1885" s="144" t="s">
        <v>146</v>
      </c>
      <c r="AU1885" s="144" t="s">
        <v>92</v>
      </c>
      <c r="AV1885" s="11" t="s">
        <v>92</v>
      </c>
      <c r="AW1885" s="11" t="s">
        <v>38</v>
      </c>
      <c r="AX1885" s="11" t="s">
        <v>82</v>
      </c>
      <c r="AY1885" s="144" t="s">
        <v>140</v>
      </c>
    </row>
    <row r="1886" spans="2:65" s="11" customFormat="1">
      <c r="B1886" s="142"/>
      <c r="D1886" s="143" t="s">
        <v>146</v>
      </c>
      <c r="E1886" s="144" t="s">
        <v>1</v>
      </c>
      <c r="F1886" s="145" t="s">
        <v>2105</v>
      </c>
      <c r="H1886" s="146">
        <v>5.12</v>
      </c>
      <c r="I1886" s="147"/>
      <c r="L1886" s="142"/>
      <c r="M1886" s="148"/>
      <c r="T1886" s="149"/>
      <c r="AT1886" s="144" t="s">
        <v>146</v>
      </c>
      <c r="AU1886" s="144" t="s">
        <v>92</v>
      </c>
      <c r="AV1886" s="11" t="s">
        <v>92</v>
      </c>
      <c r="AW1886" s="11" t="s">
        <v>38</v>
      </c>
      <c r="AX1886" s="11" t="s">
        <v>82</v>
      </c>
      <c r="AY1886" s="144" t="s">
        <v>140</v>
      </c>
    </row>
    <row r="1887" spans="2:65" s="11" customFormat="1">
      <c r="B1887" s="142"/>
      <c r="D1887" s="143" t="s">
        <v>146</v>
      </c>
      <c r="E1887" s="144" t="s">
        <v>1</v>
      </c>
      <c r="F1887" s="145" t="s">
        <v>2106</v>
      </c>
      <c r="H1887" s="146">
        <v>6.09</v>
      </c>
      <c r="I1887" s="147"/>
      <c r="L1887" s="142"/>
      <c r="M1887" s="148"/>
      <c r="T1887" s="149"/>
      <c r="AT1887" s="144" t="s">
        <v>146</v>
      </c>
      <c r="AU1887" s="144" t="s">
        <v>92</v>
      </c>
      <c r="AV1887" s="11" t="s">
        <v>92</v>
      </c>
      <c r="AW1887" s="11" t="s">
        <v>38</v>
      </c>
      <c r="AX1887" s="11" t="s">
        <v>82</v>
      </c>
      <c r="AY1887" s="144" t="s">
        <v>140</v>
      </c>
    </row>
    <row r="1888" spans="2:65" s="11" customFormat="1">
      <c r="B1888" s="142"/>
      <c r="D1888" s="143" t="s">
        <v>146</v>
      </c>
      <c r="E1888" s="144" t="s">
        <v>1</v>
      </c>
      <c r="F1888" s="145" t="s">
        <v>2107</v>
      </c>
      <c r="H1888" s="146">
        <v>10.5</v>
      </c>
      <c r="I1888" s="147"/>
      <c r="L1888" s="142"/>
      <c r="M1888" s="148"/>
      <c r="T1888" s="149"/>
      <c r="AT1888" s="144" t="s">
        <v>146</v>
      </c>
      <c r="AU1888" s="144" t="s">
        <v>92</v>
      </c>
      <c r="AV1888" s="11" t="s">
        <v>92</v>
      </c>
      <c r="AW1888" s="11" t="s">
        <v>38</v>
      </c>
      <c r="AX1888" s="11" t="s">
        <v>82</v>
      </c>
      <c r="AY1888" s="144" t="s">
        <v>140</v>
      </c>
    </row>
    <row r="1889" spans="2:65" s="11" customFormat="1">
      <c r="B1889" s="142"/>
      <c r="D1889" s="143" t="s">
        <v>146</v>
      </c>
      <c r="E1889" s="144" t="s">
        <v>1</v>
      </c>
      <c r="F1889" s="145" t="s">
        <v>2108</v>
      </c>
      <c r="H1889" s="146">
        <v>3.2549999999999999</v>
      </c>
      <c r="I1889" s="147"/>
      <c r="L1889" s="142"/>
      <c r="M1889" s="148"/>
      <c r="T1889" s="149"/>
      <c r="AT1889" s="144" t="s">
        <v>146</v>
      </c>
      <c r="AU1889" s="144" t="s">
        <v>92</v>
      </c>
      <c r="AV1889" s="11" t="s">
        <v>92</v>
      </c>
      <c r="AW1889" s="11" t="s">
        <v>38</v>
      </c>
      <c r="AX1889" s="11" t="s">
        <v>82</v>
      </c>
      <c r="AY1889" s="144" t="s">
        <v>140</v>
      </c>
    </row>
    <row r="1890" spans="2:65" s="11" customFormat="1">
      <c r="B1890" s="142"/>
      <c r="D1890" s="143" t="s">
        <v>146</v>
      </c>
      <c r="E1890" s="144" t="s">
        <v>1</v>
      </c>
      <c r="F1890" s="145" t="s">
        <v>2109</v>
      </c>
      <c r="H1890" s="146">
        <v>11.61</v>
      </c>
      <c r="I1890" s="147"/>
      <c r="L1890" s="142"/>
      <c r="M1890" s="148"/>
      <c r="T1890" s="149"/>
      <c r="AT1890" s="144" t="s">
        <v>146</v>
      </c>
      <c r="AU1890" s="144" t="s">
        <v>92</v>
      </c>
      <c r="AV1890" s="11" t="s">
        <v>92</v>
      </c>
      <c r="AW1890" s="11" t="s">
        <v>38</v>
      </c>
      <c r="AX1890" s="11" t="s">
        <v>82</v>
      </c>
      <c r="AY1890" s="144" t="s">
        <v>140</v>
      </c>
    </row>
    <row r="1891" spans="2:65" s="11" customFormat="1">
      <c r="B1891" s="142"/>
      <c r="D1891" s="143" t="s">
        <v>146</v>
      </c>
      <c r="E1891" s="144" t="s">
        <v>1</v>
      </c>
      <c r="F1891" s="145" t="s">
        <v>2110</v>
      </c>
      <c r="H1891" s="146">
        <v>16.274999999999999</v>
      </c>
      <c r="I1891" s="147"/>
      <c r="L1891" s="142"/>
      <c r="M1891" s="148"/>
      <c r="T1891" s="149"/>
      <c r="AT1891" s="144" t="s">
        <v>146</v>
      </c>
      <c r="AU1891" s="144" t="s">
        <v>92</v>
      </c>
      <c r="AV1891" s="11" t="s">
        <v>92</v>
      </c>
      <c r="AW1891" s="11" t="s">
        <v>38</v>
      </c>
      <c r="AX1891" s="11" t="s">
        <v>82</v>
      </c>
      <c r="AY1891" s="144" t="s">
        <v>140</v>
      </c>
    </row>
    <row r="1892" spans="2:65" s="11" customFormat="1">
      <c r="B1892" s="142"/>
      <c r="D1892" s="143" t="s">
        <v>146</v>
      </c>
      <c r="E1892" s="144" t="s">
        <v>1</v>
      </c>
      <c r="F1892" s="145" t="s">
        <v>2111</v>
      </c>
      <c r="H1892" s="146">
        <v>3.3330000000000002</v>
      </c>
      <c r="I1892" s="147"/>
      <c r="L1892" s="142"/>
      <c r="M1892" s="148"/>
      <c r="T1892" s="149"/>
      <c r="AT1892" s="144" t="s">
        <v>146</v>
      </c>
      <c r="AU1892" s="144" t="s">
        <v>92</v>
      </c>
      <c r="AV1892" s="11" t="s">
        <v>92</v>
      </c>
      <c r="AW1892" s="11" t="s">
        <v>38</v>
      </c>
      <c r="AX1892" s="11" t="s">
        <v>82</v>
      </c>
      <c r="AY1892" s="144" t="s">
        <v>140</v>
      </c>
    </row>
    <row r="1893" spans="2:65" s="11" customFormat="1">
      <c r="B1893" s="142"/>
      <c r="D1893" s="143" t="s">
        <v>146</v>
      </c>
      <c r="E1893" s="144" t="s">
        <v>1</v>
      </c>
      <c r="F1893" s="145" t="s">
        <v>2112</v>
      </c>
      <c r="H1893" s="146">
        <v>15.75</v>
      </c>
      <c r="I1893" s="147"/>
      <c r="L1893" s="142"/>
      <c r="M1893" s="148"/>
      <c r="T1893" s="149"/>
      <c r="AT1893" s="144" t="s">
        <v>146</v>
      </c>
      <c r="AU1893" s="144" t="s">
        <v>92</v>
      </c>
      <c r="AV1893" s="11" t="s">
        <v>92</v>
      </c>
      <c r="AW1893" s="11" t="s">
        <v>38</v>
      </c>
      <c r="AX1893" s="11" t="s">
        <v>82</v>
      </c>
      <c r="AY1893" s="144" t="s">
        <v>140</v>
      </c>
    </row>
    <row r="1894" spans="2:65" s="11" customFormat="1">
      <c r="B1894" s="142"/>
      <c r="D1894" s="143" t="s">
        <v>146</v>
      </c>
      <c r="E1894" s="144" t="s">
        <v>1</v>
      </c>
      <c r="F1894" s="145" t="s">
        <v>2113</v>
      </c>
      <c r="H1894" s="146">
        <v>4.83</v>
      </c>
      <c r="I1894" s="147"/>
      <c r="L1894" s="142"/>
      <c r="M1894" s="148"/>
      <c r="T1894" s="149"/>
      <c r="AT1894" s="144" t="s">
        <v>146</v>
      </c>
      <c r="AU1894" s="144" t="s">
        <v>92</v>
      </c>
      <c r="AV1894" s="11" t="s">
        <v>92</v>
      </c>
      <c r="AW1894" s="11" t="s">
        <v>38</v>
      </c>
      <c r="AX1894" s="11" t="s">
        <v>82</v>
      </c>
      <c r="AY1894" s="144" t="s">
        <v>140</v>
      </c>
    </row>
    <row r="1895" spans="2:65" s="11" customFormat="1">
      <c r="B1895" s="142"/>
      <c r="D1895" s="143" t="s">
        <v>146</v>
      </c>
      <c r="E1895" s="144" t="s">
        <v>1</v>
      </c>
      <c r="F1895" s="145" t="s">
        <v>2114</v>
      </c>
      <c r="H1895" s="146">
        <v>3.8849999999999998</v>
      </c>
      <c r="I1895" s="147"/>
      <c r="L1895" s="142"/>
      <c r="M1895" s="148"/>
      <c r="T1895" s="149"/>
      <c r="AT1895" s="144" t="s">
        <v>146</v>
      </c>
      <c r="AU1895" s="144" t="s">
        <v>92</v>
      </c>
      <c r="AV1895" s="11" t="s">
        <v>92</v>
      </c>
      <c r="AW1895" s="11" t="s">
        <v>38</v>
      </c>
      <c r="AX1895" s="11" t="s">
        <v>82</v>
      </c>
      <c r="AY1895" s="144" t="s">
        <v>140</v>
      </c>
    </row>
    <row r="1896" spans="2:65" s="14" customFormat="1">
      <c r="B1896" s="167"/>
      <c r="D1896" s="143" t="s">
        <v>146</v>
      </c>
      <c r="E1896" s="168" t="s">
        <v>1</v>
      </c>
      <c r="F1896" s="169" t="s">
        <v>287</v>
      </c>
      <c r="H1896" s="170">
        <v>346.47299999999996</v>
      </c>
      <c r="I1896" s="171"/>
      <c r="L1896" s="167"/>
      <c r="M1896" s="172"/>
      <c r="T1896" s="173"/>
      <c r="AT1896" s="168" t="s">
        <v>146</v>
      </c>
      <c r="AU1896" s="168" t="s">
        <v>92</v>
      </c>
      <c r="AV1896" s="14" t="s">
        <v>145</v>
      </c>
      <c r="AW1896" s="14" t="s">
        <v>38</v>
      </c>
      <c r="AX1896" s="14" t="s">
        <v>90</v>
      </c>
      <c r="AY1896" s="168" t="s">
        <v>140</v>
      </c>
    </row>
    <row r="1897" spans="2:65" s="1" customFormat="1" ht="24.2" customHeight="1">
      <c r="B1897" s="33"/>
      <c r="C1897" s="185" t="s">
        <v>2115</v>
      </c>
      <c r="D1897" s="185" t="s">
        <v>653</v>
      </c>
      <c r="E1897" s="186" t="s">
        <v>2116</v>
      </c>
      <c r="F1897" s="187" t="s">
        <v>2117</v>
      </c>
      <c r="G1897" s="188" t="s">
        <v>157</v>
      </c>
      <c r="H1897" s="189">
        <v>16</v>
      </c>
      <c r="I1897" s="190"/>
      <c r="J1897" s="191">
        <f>ROUND(I1897*H1897,2)</f>
        <v>0</v>
      </c>
      <c r="K1897" s="192"/>
      <c r="L1897" s="193"/>
      <c r="M1897" s="194" t="s">
        <v>1</v>
      </c>
      <c r="N1897" s="195" t="s">
        <v>47</v>
      </c>
      <c r="P1897" s="138">
        <f>O1897*H1897</f>
        <v>0</v>
      </c>
      <c r="Q1897" s="138">
        <v>0.185</v>
      </c>
      <c r="R1897" s="138">
        <f>Q1897*H1897</f>
        <v>2.96</v>
      </c>
      <c r="S1897" s="138">
        <v>0</v>
      </c>
      <c r="T1897" s="139">
        <f>S1897*H1897</f>
        <v>0</v>
      </c>
      <c r="AR1897" s="140" t="s">
        <v>204</v>
      </c>
      <c r="AT1897" s="140" t="s">
        <v>653</v>
      </c>
      <c r="AU1897" s="140" t="s">
        <v>92</v>
      </c>
      <c r="AY1897" s="17" t="s">
        <v>140</v>
      </c>
      <c r="BE1897" s="141">
        <f>IF(N1897="základní",J1897,0)</f>
        <v>0</v>
      </c>
      <c r="BF1897" s="141">
        <f>IF(N1897="snížená",J1897,0)</f>
        <v>0</v>
      </c>
      <c r="BG1897" s="141">
        <f>IF(N1897="zákl. přenesená",J1897,0)</f>
        <v>0</v>
      </c>
      <c r="BH1897" s="141">
        <f>IF(N1897="sníž. přenesená",J1897,0)</f>
        <v>0</v>
      </c>
      <c r="BI1897" s="141">
        <f>IF(N1897="nulová",J1897,0)</f>
        <v>0</v>
      </c>
      <c r="BJ1897" s="17" t="s">
        <v>90</v>
      </c>
      <c r="BK1897" s="141">
        <f>ROUND(I1897*H1897,2)</f>
        <v>0</v>
      </c>
      <c r="BL1897" s="17" t="s">
        <v>173</v>
      </c>
      <c r="BM1897" s="140" t="s">
        <v>2118</v>
      </c>
    </row>
    <row r="1898" spans="2:65" s="11" customFormat="1">
      <c r="B1898" s="142"/>
      <c r="D1898" s="143" t="s">
        <v>146</v>
      </c>
      <c r="E1898" s="144" t="s">
        <v>1</v>
      </c>
      <c r="F1898" s="145" t="s">
        <v>2119</v>
      </c>
      <c r="H1898" s="146">
        <v>16</v>
      </c>
      <c r="I1898" s="147"/>
      <c r="L1898" s="142"/>
      <c r="M1898" s="148"/>
      <c r="T1898" s="149"/>
      <c r="AT1898" s="144" t="s">
        <v>146</v>
      </c>
      <c r="AU1898" s="144" t="s">
        <v>92</v>
      </c>
      <c r="AV1898" s="11" t="s">
        <v>92</v>
      </c>
      <c r="AW1898" s="11" t="s">
        <v>38</v>
      </c>
      <c r="AX1898" s="11" t="s">
        <v>90</v>
      </c>
      <c r="AY1898" s="144" t="s">
        <v>140</v>
      </c>
    </row>
    <row r="1899" spans="2:65" s="1" customFormat="1" ht="24.2" customHeight="1">
      <c r="B1899" s="33"/>
      <c r="C1899" s="185" t="s">
        <v>2120</v>
      </c>
      <c r="D1899" s="185" t="s">
        <v>653</v>
      </c>
      <c r="E1899" s="186" t="s">
        <v>2121</v>
      </c>
      <c r="F1899" s="187" t="s">
        <v>2122</v>
      </c>
      <c r="G1899" s="188" t="s">
        <v>157</v>
      </c>
      <c r="H1899" s="189">
        <v>6</v>
      </c>
      <c r="I1899" s="190"/>
      <c r="J1899" s="191">
        <f>ROUND(I1899*H1899,2)</f>
        <v>0</v>
      </c>
      <c r="K1899" s="192"/>
      <c r="L1899" s="193"/>
      <c r="M1899" s="194" t="s">
        <v>1</v>
      </c>
      <c r="N1899" s="195" t="s">
        <v>47</v>
      </c>
      <c r="P1899" s="138">
        <f>O1899*H1899</f>
        <v>0</v>
      </c>
      <c r="Q1899" s="138">
        <v>0.107</v>
      </c>
      <c r="R1899" s="138">
        <f>Q1899*H1899</f>
        <v>0.64200000000000002</v>
      </c>
      <c r="S1899" s="138">
        <v>0</v>
      </c>
      <c r="T1899" s="139">
        <f>S1899*H1899</f>
        <v>0</v>
      </c>
      <c r="AR1899" s="140" t="s">
        <v>204</v>
      </c>
      <c r="AT1899" s="140" t="s">
        <v>653</v>
      </c>
      <c r="AU1899" s="140" t="s">
        <v>92</v>
      </c>
      <c r="AY1899" s="17" t="s">
        <v>140</v>
      </c>
      <c r="BE1899" s="141">
        <f>IF(N1899="základní",J1899,0)</f>
        <v>0</v>
      </c>
      <c r="BF1899" s="141">
        <f>IF(N1899="snížená",J1899,0)</f>
        <v>0</v>
      </c>
      <c r="BG1899" s="141">
        <f>IF(N1899="zákl. přenesená",J1899,0)</f>
        <v>0</v>
      </c>
      <c r="BH1899" s="141">
        <f>IF(N1899="sníž. přenesená",J1899,0)</f>
        <v>0</v>
      </c>
      <c r="BI1899" s="141">
        <f>IF(N1899="nulová",J1899,0)</f>
        <v>0</v>
      </c>
      <c r="BJ1899" s="17" t="s">
        <v>90</v>
      </c>
      <c r="BK1899" s="141">
        <f>ROUND(I1899*H1899,2)</f>
        <v>0</v>
      </c>
      <c r="BL1899" s="17" t="s">
        <v>173</v>
      </c>
      <c r="BM1899" s="140" t="s">
        <v>2123</v>
      </c>
    </row>
    <row r="1900" spans="2:65" s="11" customFormat="1">
      <c r="B1900" s="142"/>
      <c r="D1900" s="143" t="s">
        <v>146</v>
      </c>
      <c r="E1900" s="144" t="s">
        <v>1</v>
      </c>
      <c r="F1900" s="145" t="s">
        <v>2124</v>
      </c>
      <c r="H1900" s="146">
        <v>6</v>
      </c>
      <c r="I1900" s="147"/>
      <c r="L1900" s="142"/>
      <c r="M1900" s="148"/>
      <c r="T1900" s="149"/>
      <c r="AT1900" s="144" t="s">
        <v>146</v>
      </c>
      <c r="AU1900" s="144" t="s">
        <v>92</v>
      </c>
      <c r="AV1900" s="11" t="s">
        <v>92</v>
      </c>
      <c r="AW1900" s="11" t="s">
        <v>38</v>
      </c>
      <c r="AX1900" s="11" t="s">
        <v>90</v>
      </c>
      <c r="AY1900" s="144" t="s">
        <v>140</v>
      </c>
    </row>
    <row r="1901" spans="2:65" s="1" customFormat="1" ht="24.2" customHeight="1">
      <c r="B1901" s="33"/>
      <c r="C1901" s="185" t="s">
        <v>2125</v>
      </c>
      <c r="D1901" s="185" t="s">
        <v>653</v>
      </c>
      <c r="E1901" s="186" t="s">
        <v>2126</v>
      </c>
      <c r="F1901" s="187" t="s">
        <v>2127</v>
      </c>
      <c r="G1901" s="188" t="s">
        <v>157</v>
      </c>
      <c r="H1901" s="189">
        <v>2</v>
      </c>
      <c r="I1901" s="190"/>
      <c r="J1901" s="191">
        <f>ROUND(I1901*H1901,2)</f>
        <v>0</v>
      </c>
      <c r="K1901" s="192"/>
      <c r="L1901" s="193"/>
      <c r="M1901" s="194" t="s">
        <v>1</v>
      </c>
      <c r="N1901" s="195" t="s">
        <v>47</v>
      </c>
      <c r="P1901" s="138">
        <f>O1901*H1901</f>
        <v>0</v>
      </c>
      <c r="Q1901" s="138">
        <v>9.7000000000000003E-2</v>
      </c>
      <c r="R1901" s="138">
        <f>Q1901*H1901</f>
        <v>0.19400000000000001</v>
      </c>
      <c r="S1901" s="138">
        <v>0</v>
      </c>
      <c r="T1901" s="139">
        <f>S1901*H1901</f>
        <v>0</v>
      </c>
      <c r="AR1901" s="140" t="s">
        <v>204</v>
      </c>
      <c r="AT1901" s="140" t="s">
        <v>653</v>
      </c>
      <c r="AU1901" s="140" t="s">
        <v>92</v>
      </c>
      <c r="AY1901" s="17" t="s">
        <v>140</v>
      </c>
      <c r="BE1901" s="141">
        <f>IF(N1901="základní",J1901,0)</f>
        <v>0</v>
      </c>
      <c r="BF1901" s="141">
        <f>IF(N1901="snížená",J1901,0)</f>
        <v>0</v>
      </c>
      <c r="BG1901" s="141">
        <f>IF(N1901="zákl. přenesená",J1901,0)</f>
        <v>0</v>
      </c>
      <c r="BH1901" s="141">
        <f>IF(N1901="sníž. přenesená",J1901,0)</f>
        <v>0</v>
      </c>
      <c r="BI1901" s="141">
        <f>IF(N1901="nulová",J1901,0)</f>
        <v>0</v>
      </c>
      <c r="BJ1901" s="17" t="s">
        <v>90</v>
      </c>
      <c r="BK1901" s="141">
        <f>ROUND(I1901*H1901,2)</f>
        <v>0</v>
      </c>
      <c r="BL1901" s="17" t="s">
        <v>173</v>
      </c>
      <c r="BM1901" s="140" t="s">
        <v>2128</v>
      </c>
    </row>
    <row r="1902" spans="2:65" s="11" customFormat="1">
      <c r="B1902" s="142"/>
      <c r="D1902" s="143" t="s">
        <v>146</v>
      </c>
      <c r="E1902" s="144" t="s">
        <v>1</v>
      </c>
      <c r="F1902" s="145" t="s">
        <v>2084</v>
      </c>
      <c r="H1902" s="146">
        <v>2</v>
      </c>
      <c r="I1902" s="147"/>
      <c r="L1902" s="142"/>
      <c r="M1902" s="148"/>
      <c r="T1902" s="149"/>
      <c r="AT1902" s="144" t="s">
        <v>146</v>
      </c>
      <c r="AU1902" s="144" t="s">
        <v>92</v>
      </c>
      <c r="AV1902" s="11" t="s">
        <v>92</v>
      </c>
      <c r="AW1902" s="11" t="s">
        <v>38</v>
      </c>
      <c r="AX1902" s="11" t="s">
        <v>90</v>
      </c>
      <c r="AY1902" s="144" t="s">
        <v>140</v>
      </c>
    </row>
    <row r="1903" spans="2:65" s="1" customFormat="1" ht="24.2" customHeight="1">
      <c r="B1903" s="33"/>
      <c r="C1903" s="185" t="s">
        <v>2129</v>
      </c>
      <c r="D1903" s="185" t="s">
        <v>653</v>
      </c>
      <c r="E1903" s="186" t="s">
        <v>2130</v>
      </c>
      <c r="F1903" s="187" t="s">
        <v>2131</v>
      </c>
      <c r="G1903" s="188" t="s">
        <v>157</v>
      </c>
      <c r="H1903" s="189">
        <v>32</v>
      </c>
      <c r="I1903" s="190"/>
      <c r="J1903" s="191">
        <f>ROUND(I1903*H1903,2)</f>
        <v>0</v>
      </c>
      <c r="K1903" s="192"/>
      <c r="L1903" s="193"/>
      <c r="M1903" s="194" t="s">
        <v>1</v>
      </c>
      <c r="N1903" s="195" t="s">
        <v>47</v>
      </c>
      <c r="P1903" s="138">
        <f>O1903*H1903</f>
        <v>0</v>
      </c>
      <c r="Q1903" s="138">
        <v>0.107</v>
      </c>
      <c r="R1903" s="138">
        <f>Q1903*H1903</f>
        <v>3.4239999999999999</v>
      </c>
      <c r="S1903" s="138">
        <v>0</v>
      </c>
      <c r="T1903" s="139">
        <f>S1903*H1903</f>
        <v>0</v>
      </c>
      <c r="AR1903" s="140" t="s">
        <v>204</v>
      </c>
      <c r="AT1903" s="140" t="s">
        <v>653</v>
      </c>
      <c r="AU1903" s="140" t="s">
        <v>92</v>
      </c>
      <c r="AY1903" s="17" t="s">
        <v>140</v>
      </c>
      <c r="BE1903" s="141">
        <f>IF(N1903="základní",J1903,0)</f>
        <v>0</v>
      </c>
      <c r="BF1903" s="141">
        <f>IF(N1903="snížená",J1903,0)</f>
        <v>0</v>
      </c>
      <c r="BG1903" s="141">
        <f>IF(N1903="zákl. přenesená",J1903,0)</f>
        <v>0</v>
      </c>
      <c r="BH1903" s="141">
        <f>IF(N1903="sníž. přenesená",J1903,0)</f>
        <v>0</v>
      </c>
      <c r="BI1903" s="141">
        <f>IF(N1903="nulová",J1903,0)</f>
        <v>0</v>
      </c>
      <c r="BJ1903" s="17" t="s">
        <v>90</v>
      </c>
      <c r="BK1903" s="141">
        <f>ROUND(I1903*H1903,2)</f>
        <v>0</v>
      </c>
      <c r="BL1903" s="17" t="s">
        <v>173</v>
      </c>
      <c r="BM1903" s="140" t="s">
        <v>2132</v>
      </c>
    </row>
    <row r="1904" spans="2:65" s="11" customFormat="1">
      <c r="B1904" s="142"/>
      <c r="D1904" s="143" t="s">
        <v>146</v>
      </c>
      <c r="E1904" s="144" t="s">
        <v>1</v>
      </c>
      <c r="F1904" s="145" t="s">
        <v>2133</v>
      </c>
      <c r="H1904" s="146">
        <v>32</v>
      </c>
      <c r="I1904" s="147"/>
      <c r="L1904" s="142"/>
      <c r="M1904" s="148"/>
      <c r="T1904" s="149"/>
      <c r="AT1904" s="144" t="s">
        <v>146</v>
      </c>
      <c r="AU1904" s="144" t="s">
        <v>92</v>
      </c>
      <c r="AV1904" s="11" t="s">
        <v>92</v>
      </c>
      <c r="AW1904" s="11" t="s">
        <v>38</v>
      </c>
      <c r="AX1904" s="11" t="s">
        <v>90</v>
      </c>
      <c r="AY1904" s="144" t="s">
        <v>140</v>
      </c>
    </row>
    <row r="1905" spans="2:65" s="1" customFormat="1" ht="24.2" customHeight="1">
      <c r="B1905" s="33"/>
      <c r="C1905" s="185" t="s">
        <v>2134</v>
      </c>
      <c r="D1905" s="185" t="s">
        <v>653</v>
      </c>
      <c r="E1905" s="186" t="s">
        <v>2135</v>
      </c>
      <c r="F1905" s="187" t="s">
        <v>2136</v>
      </c>
      <c r="G1905" s="188" t="s">
        <v>157</v>
      </c>
      <c r="H1905" s="189">
        <v>5</v>
      </c>
      <c r="I1905" s="190"/>
      <c r="J1905" s="191">
        <f>ROUND(I1905*H1905,2)</f>
        <v>0</v>
      </c>
      <c r="K1905" s="192"/>
      <c r="L1905" s="193"/>
      <c r="M1905" s="194" t="s">
        <v>1</v>
      </c>
      <c r="N1905" s="195" t="s">
        <v>47</v>
      </c>
      <c r="P1905" s="138">
        <f>O1905*H1905</f>
        <v>0</v>
      </c>
      <c r="Q1905" s="138">
        <v>0.13300000000000001</v>
      </c>
      <c r="R1905" s="138">
        <f>Q1905*H1905</f>
        <v>0.66500000000000004</v>
      </c>
      <c r="S1905" s="138">
        <v>0</v>
      </c>
      <c r="T1905" s="139">
        <f>S1905*H1905</f>
        <v>0</v>
      </c>
      <c r="AR1905" s="140" t="s">
        <v>204</v>
      </c>
      <c r="AT1905" s="140" t="s">
        <v>653</v>
      </c>
      <c r="AU1905" s="140" t="s">
        <v>92</v>
      </c>
      <c r="AY1905" s="17" t="s">
        <v>140</v>
      </c>
      <c r="BE1905" s="141">
        <f>IF(N1905="základní",J1905,0)</f>
        <v>0</v>
      </c>
      <c r="BF1905" s="141">
        <f>IF(N1905="snížená",J1905,0)</f>
        <v>0</v>
      </c>
      <c r="BG1905" s="141">
        <f>IF(N1905="zákl. přenesená",J1905,0)</f>
        <v>0</v>
      </c>
      <c r="BH1905" s="141">
        <f>IF(N1905="sníž. přenesená",J1905,0)</f>
        <v>0</v>
      </c>
      <c r="BI1905" s="141">
        <f>IF(N1905="nulová",J1905,0)</f>
        <v>0</v>
      </c>
      <c r="BJ1905" s="17" t="s">
        <v>90</v>
      </c>
      <c r="BK1905" s="141">
        <f>ROUND(I1905*H1905,2)</f>
        <v>0</v>
      </c>
      <c r="BL1905" s="17" t="s">
        <v>173</v>
      </c>
      <c r="BM1905" s="140" t="s">
        <v>2137</v>
      </c>
    </row>
    <row r="1906" spans="2:65" s="11" customFormat="1">
      <c r="B1906" s="142"/>
      <c r="D1906" s="143" t="s">
        <v>146</v>
      </c>
      <c r="E1906" s="144" t="s">
        <v>1</v>
      </c>
      <c r="F1906" s="145" t="s">
        <v>2138</v>
      </c>
      <c r="H1906" s="146">
        <v>5</v>
      </c>
      <c r="I1906" s="147"/>
      <c r="L1906" s="142"/>
      <c r="M1906" s="148"/>
      <c r="T1906" s="149"/>
      <c r="AT1906" s="144" t="s">
        <v>146</v>
      </c>
      <c r="AU1906" s="144" t="s">
        <v>92</v>
      </c>
      <c r="AV1906" s="11" t="s">
        <v>92</v>
      </c>
      <c r="AW1906" s="11" t="s">
        <v>38</v>
      </c>
      <c r="AX1906" s="11" t="s">
        <v>90</v>
      </c>
      <c r="AY1906" s="144" t="s">
        <v>140</v>
      </c>
    </row>
    <row r="1907" spans="2:65" s="1" customFormat="1" ht="24.2" customHeight="1">
      <c r="B1907" s="33"/>
      <c r="C1907" s="185" t="s">
        <v>2139</v>
      </c>
      <c r="D1907" s="185" t="s">
        <v>653</v>
      </c>
      <c r="E1907" s="186" t="s">
        <v>2140</v>
      </c>
      <c r="F1907" s="187" t="s">
        <v>2141</v>
      </c>
      <c r="G1907" s="188" t="s">
        <v>157</v>
      </c>
      <c r="H1907" s="189">
        <v>2</v>
      </c>
      <c r="I1907" s="190"/>
      <c r="J1907" s="191">
        <f>ROUND(I1907*H1907,2)</f>
        <v>0</v>
      </c>
      <c r="K1907" s="192"/>
      <c r="L1907" s="193"/>
      <c r="M1907" s="194" t="s">
        <v>1</v>
      </c>
      <c r="N1907" s="195" t="s">
        <v>47</v>
      </c>
      <c r="P1907" s="138">
        <f>O1907*H1907</f>
        <v>0</v>
      </c>
      <c r="Q1907" s="138">
        <v>0.13300000000000001</v>
      </c>
      <c r="R1907" s="138">
        <f>Q1907*H1907</f>
        <v>0.26600000000000001</v>
      </c>
      <c r="S1907" s="138">
        <v>0</v>
      </c>
      <c r="T1907" s="139">
        <f>S1907*H1907</f>
        <v>0</v>
      </c>
      <c r="AR1907" s="140" t="s">
        <v>204</v>
      </c>
      <c r="AT1907" s="140" t="s">
        <v>653</v>
      </c>
      <c r="AU1907" s="140" t="s">
        <v>92</v>
      </c>
      <c r="AY1907" s="17" t="s">
        <v>140</v>
      </c>
      <c r="BE1907" s="141">
        <f>IF(N1907="základní",J1907,0)</f>
        <v>0</v>
      </c>
      <c r="BF1907" s="141">
        <f>IF(N1907="snížená",J1907,0)</f>
        <v>0</v>
      </c>
      <c r="BG1907" s="141">
        <f>IF(N1907="zákl. přenesená",J1907,0)</f>
        <v>0</v>
      </c>
      <c r="BH1907" s="141">
        <f>IF(N1907="sníž. přenesená",J1907,0)</f>
        <v>0</v>
      </c>
      <c r="BI1907" s="141">
        <f>IF(N1907="nulová",J1907,0)</f>
        <v>0</v>
      </c>
      <c r="BJ1907" s="17" t="s">
        <v>90</v>
      </c>
      <c r="BK1907" s="141">
        <f>ROUND(I1907*H1907,2)</f>
        <v>0</v>
      </c>
      <c r="BL1907" s="17" t="s">
        <v>173</v>
      </c>
      <c r="BM1907" s="140" t="s">
        <v>2142</v>
      </c>
    </row>
    <row r="1908" spans="2:65" s="11" customFormat="1">
      <c r="B1908" s="142"/>
      <c r="D1908" s="143" t="s">
        <v>146</v>
      </c>
      <c r="E1908" s="144" t="s">
        <v>1</v>
      </c>
      <c r="F1908" s="145" t="s">
        <v>2084</v>
      </c>
      <c r="H1908" s="146">
        <v>2</v>
      </c>
      <c r="I1908" s="147"/>
      <c r="L1908" s="142"/>
      <c r="M1908" s="148"/>
      <c r="T1908" s="149"/>
      <c r="AT1908" s="144" t="s">
        <v>146</v>
      </c>
      <c r="AU1908" s="144" t="s">
        <v>92</v>
      </c>
      <c r="AV1908" s="11" t="s">
        <v>92</v>
      </c>
      <c r="AW1908" s="11" t="s">
        <v>38</v>
      </c>
      <c r="AX1908" s="11" t="s">
        <v>90</v>
      </c>
      <c r="AY1908" s="144" t="s">
        <v>140</v>
      </c>
    </row>
    <row r="1909" spans="2:65" s="1" customFormat="1" ht="24.2" customHeight="1">
      <c r="B1909" s="33"/>
      <c r="C1909" s="185" t="s">
        <v>2143</v>
      </c>
      <c r="D1909" s="185" t="s">
        <v>653</v>
      </c>
      <c r="E1909" s="186" t="s">
        <v>2144</v>
      </c>
      <c r="F1909" s="187" t="s">
        <v>2145</v>
      </c>
      <c r="G1909" s="188" t="s">
        <v>157</v>
      </c>
      <c r="H1909" s="189">
        <v>8</v>
      </c>
      <c r="I1909" s="190"/>
      <c r="J1909" s="191">
        <f>ROUND(I1909*H1909,2)</f>
        <v>0</v>
      </c>
      <c r="K1909" s="192"/>
      <c r="L1909" s="193"/>
      <c r="M1909" s="194" t="s">
        <v>1</v>
      </c>
      <c r="N1909" s="195" t="s">
        <v>47</v>
      </c>
      <c r="P1909" s="138">
        <f>O1909*H1909</f>
        <v>0</v>
      </c>
      <c r="Q1909" s="138">
        <v>0.13500000000000001</v>
      </c>
      <c r="R1909" s="138">
        <f>Q1909*H1909</f>
        <v>1.08</v>
      </c>
      <c r="S1909" s="138">
        <v>0</v>
      </c>
      <c r="T1909" s="139">
        <f>S1909*H1909</f>
        <v>0</v>
      </c>
      <c r="AR1909" s="140" t="s">
        <v>204</v>
      </c>
      <c r="AT1909" s="140" t="s">
        <v>653</v>
      </c>
      <c r="AU1909" s="140" t="s">
        <v>92</v>
      </c>
      <c r="AY1909" s="17" t="s">
        <v>140</v>
      </c>
      <c r="BE1909" s="141">
        <f>IF(N1909="základní",J1909,0)</f>
        <v>0</v>
      </c>
      <c r="BF1909" s="141">
        <f>IF(N1909="snížená",J1909,0)</f>
        <v>0</v>
      </c>
      <c r="BG1909" s="141">
        <f>IF(N1909="zákl. přenesená",J1909,0)</f>
        <v>0</v>
      </c>
      <c r="BH1909" s="141">
        <f>IF(N1909="sníž. přenesená",J1909,0)</f>
        <v>0</v>
      </c>
      <c r="BI1909" s="141">
        <f>IF(N1909="nulová",J1909,0)</f>
        <v>0</v>
      </c>
      <c r="BJ1909" s="17" t="s">
        <v>90</v>
      </c>
      <c r="BK1909" s="141">
        <f>ROUND(I1909*H1909,2)</f>
        <v>0</v>
      </c>
      <c r="BL1909" s="17" t="s">
        <v>173</v>
      </c>
      <c r="BM1909" s="140" t="s">
        <v>2146</v>
      </c>
    </row>
    <row r="1910" spans="2:65" s="11" customFormat="1">
      <c r="B1910" s="142"/>
      <c r="D1910" s="143" t="s">
        <v>146</v>
      </c>
      <c r="E1910" s="144" t="s">
        <v>1</v>
      </c>
      <c r="F1910" s="145" t="s">
        <v>2147</v>
      </c>
      <c r="H1910" s="146">
        <v>8</v>
      </c>
      <c r="I1910" s="147"/>
      <c r="L1910" s="142"/>
      <c r="M1910" s="148"/>
      <c r="T1910" s="149"/>
      <c r="AT1910" s="144" t="s">
        <v>146</v>
      </c>
      <c r="AU1910" s="144" t="s">
        <v>92</v>
      </c>
      <c r="AV1910" s="11" t="s">
        <v>92</v>
      </c>
      <c r="AW1910" s="11" t="s">
        <v>38</v>
      </c>
      <c r="AX1910" s="11" t="s">
        <v>90</v>
      </c>
      <c r="AY1910" s="144" t="s">
        <v>140</v>
      </c>
    </row>
    <row r="1911" spans="2:65" s="1" customFormat="1" ht="24.2" customHeight="1">
      <c r="B1911" s="33"/>
      <c r="C1911" s="185" t="s">
        <v>2148</v>
      </c>
      <c r="D1911" s="185" t="s">
        <v>653</v>
      </c>
      <c r="E1911" s="186" t="s">
        <v>2149</v>
      </c>
      <c r="F1911" s="187" t="s">
        <v>2150</v>
      </c>
      <c r="G1911" s="188" t="s">
        <v>157</v>
      </c>
      <c r="H1911" s="189">
        <v>1</v>
      </c>
      <c r="I1911" s="190"/>
      <c r="J1911" s="191">
        <f>ROUND(I1911*H1911,2)</f>
        <v>0</v>
      </c>
      <c r="K1911" s="192"/>
      <c r="L1911" s="193"/>
      <c r="M1911" s="194" t="s">
        <v>1</v>
      </c>
      <c r="N1911" s="195" t="s">
        <v>47</v>
      </c>
      <c r="P1911" s="138">
        <f>O1911*H1911</f>
        <v>0</v>
      </c>
      <c r="Q1911" s="138">
        <v>0.13200000000000001</v>
      </c>
      <c r="R1911" s="138">
        <f>Q1911*H1911</f>
        <v>0.13200000000000001</v>
      </c>
      <c r="S1911" s="138">
        <v>0</v>
      </c>
      <c r="T1911" s="139">
        <f>S1911*H1911</f>
        <v>0</v>
      </c>
      <c r="AR1911" s="140" t="s">
        <v>204</v>
      </c>
      <c r="AT1911" s="140" t="s">
        <v>653</v>
      </c>
      <c r="AU1911" s="140" t="s">
        <v>92</v>
      </c>
      <c r="AY1911" s="17" t="s">
        <v>140</v>
      </c>
      <c r="BE1911" s="141">
        <f>IF(N1911="základní",J1911,0)</f>
        <v>0</v>
      </c>
      <c r="BF1911" s="141">
        <f>IF(N1911="snížená",J1911,0)</f>
        <v>0</v>
      </c>
      <c r="BG1911" s="141">
        <f>IF(N1911="zákl. přenesená",J1911,0)</f>
        <v>0</v>
      </c>
      <c r="BH1911" s="141">
        <f>IF(N1911="sníž. přenesená",J1911,0)</f>
        <v>0</v>
      </c>
      <c r="BI1911" s="141">
        <f>IF(N1911="nulová",J1911,0)</f>
        <v>0</v>
      </c>
      <c r="BJ1911" s="17" t="s">
        <v>90</v>
      </c>
      <c r="BK1911" s="141">
        <f>ROUND(I1911*H1911,2)</f>
        <v>0</v>
      </c>
      <c r="BL1911" s="17" t="s">
        <v>173</v>
      </c>
      <c r="BM1911" s="140" t="s">
        <v>2151</v>
      </c>
    </row>
    <row r="1912" spans="2:65" s="11" customFormat="1">
      <c r="B1912" s="142"/>
      <c r="D1912" s="143" t="s">
        <v>146</v>
      </c>
      <c r="E1912" s="144" t="s">
        <v>1</v>
      </c>
      <c r="F1912" s="145" t="s">
        <v>2075</v>
      </c>
      <c r="H1912" s="146">
        <v>1</v>
      </c>
      <c r="I1912" s="147"/>
      <c r="L1912" s="142"/>
      <c r="M1912" s="148"/>
      <c r="T1912" s="149"/>
      <c r="AT1912" s="144" t="s">
        <v>146</v>
      </c>
      <c r="AU1912" s="144" t="s">
        <v>92</v>
      </c>
      <c r="AV1912" s="11" t="s">
        <v>92</v>
      </c>
      <c r="AW1912" s="11" t="s">
        <v>38</v>
      </c>
      <c r="AX1912" s="11" t="s">
        <v>90</v>
      </c>
      <c r="AY1912" s="144" t="s">
        <v>140</v>
      </c>
    </row>
    <row r="1913" spans="2:65" s="1" customFormat="1" ht="24.2" customHeight="1">
      <c r="B1913" s="33"/>
      <c r="C1913" s="185" t="s">
        <v>2152</v>
      </c>
      <c r="D1913" s="185" t="s">
        <v>653</v>
      </c>
      <c r="E1913" s="186" t="s">
        <v>2153</v>
      </c>
      <c r="F1913" s="187" t="s">
        <v>2154</v>
      </c>
      <c r="G1913" s="188" t="s">
        <v>157</v>
      </c>
      <c r="H1913" s="189">
        <v>4</v>
      </c>
      <c r="I1913" s="190"/>
      <c r="J1913" s="191">
        <f>ROUND(I1913*H1913,2)</f>
        <v>0</v>
      </c>
      <c r="K1913" s="192"/>
      <c r="L1913" s="193"/>
      <c r="M1913" s="194" t="s">
        <v>1</v>
      </c>
      <c r="N1913" s="195" t="s">
        <v>47</v>
      </c>
      <c r="P1913" s="138">
        <f>O1913*H1913</f>
        <v>0</v>
      </c>
      <c r="Q1913" s="138">
        <v>0.13500000000000001</v>
      </c>
      <c r="R1913" s="138">
        <f>Q1913*H1913</f>
        <v>0.54</v>
      </c>
      <c r="S1913" s="138">
        <v>0</v>
      </c>
      <c r="T1913" s="139">
        <f>S1913*H1913</f>
        <v>0</v>
      </c>
      <c r="AR1913" s="140" t="s">
        <v>204</v>
      </c>
      <c r="AT1913" s="140" t="s">
        <v>653</v>
      </c>
      <c r="AU1913" s="140" t="s">
        <v>92</v>
      </c>
      <c r="AY1913" s="17" t="s">
        <v>140</v>
      </c>
      <c r="BE1913" s="141">
        <f>IF(N1913="základní",J1913,0)</f>
        <v>0</v>
      </c>
      <c r="BF1913" s="141">
        <f>IF(N1913="snížená",J1913,0)</f>
        <v>0</v>
      </c>
      <c r="BG1913" s="141">
        <f>IF(N1913="zákl. přenesená",J1913,0)</f>
        <v>0</v>
      </c>
      <c r="BH1913" s="141">
        <f>IF(N1913="sníž. přenesená",J1913,0)</f>
        <v>0</v>
      </c>
      <c r="BI1913" s="141">
        <f>IF(N1913="nulová",J1913,0)</f>
        <v>0</v>
      </c>
      <c r="BJ1913" s="17" t="s">
        <v>90</v>
      </c>
      <c r="BK1913" s="141">
        <f>ROUND(I1913*H1913,2)</f>
        <v>0</v>
      </c>
      <c r="BL1913" s="17" t="s">
        <v>173</v>
      </c>
      <c r="BM1913" s="140" t="s">
        <v>2155</v>
      </c>
    </row>
    <row r="1914" spans="2:65" s="11" customFormat="1">
      <c r="B1914" s="142"/>
      <c r="D1914" s="143" t="s">
        <v>146</v>
      </c>
      <c r="E1914" s="144" t="s">
        <v>1</v>
      </c>
      <c r="F1914" s="145" t="s">
        <v>2066</v>
      </c>
      <c r="H1914" s="146">
        <v>4</v>
      </c>
      <c r="I1914" s="147"/>
      <c r="L1914" s="142"/>
      <c r="M1914" s="148"/>
      <c r="T1914" s="149"/>
      <c r="AT1914" s="144" t="s">
        <v>146</v>
      </c>
      <c r="AU1914" s="144" t="s">
        <v>92</v>
      </c>
      <c r="AV1914" s="11" t="s">
        <v>92</v>
      </c>
      <c r="AW1914" s="11" t="s">
        <v>38</v>
      </c>
      <c r="AX1914" s="11" t="s">
        <v>90</v>
      </c>
      <c r="AY1914" s="144" t="s">
        <v>140</v>
      </c>
    </row>
    <row r="1915" spans="2:65" s="1" customFormat="1" ht="24.2" customHeight="1">
      <c r="B1915" s="33"/>
      <c r="C1915" s="185" t="s">
        <v>2156</v>
      </c>
      <c r="D1915" s="185" t="s">
        <v>653</v>
      </c>
      <c r="E1915" s="186" t="s">
        <v>2157</v>
      </c>
      <c r="F1915" s="187" t="s">
        <v>2158</v>
      </c>
      <c r="G1915" s="188" t="s">
        <v>157</v>
      </c>
      <c r="H1915" s="189">
        <v>10</v>
      </c>
      <c r="I1915" s="190"/>
      <c r="J1915" s="191">
        <f>ROUND(I1915*H1915,2)</f>
        <v>0</v>
      </c>
      <c r="K1915" s="192"/>
      <c r="L1915" s="193"/>
      <c r="M1915" s="194" t="s">
        <v>1</v>
      </c>
      <c r="N1915" s="195" t="s">
        <v>47</v>
      </c>
      <c r="P1915" s="138">
        <f>O1915*H1915</f>
        <v>0</v>
      </c>
      <c r="Q1915" s="138">
        <v>0.158</v>
      </c>
      <c r="R1915" s="138">
        <f>Q1915*H1915</f>
        <v>1.58</v>
      </c>
      <c r="S1915" s="138">
        <v>0</v>
      </c>
      <c r="T1915" s="139">
        <f>S1915*H1915</f>
        <v>0</v>
      </c>
      <c r="AR1915" s="140" t="s">
        <v>204</v>
      </c>
      <c r="AT1915" s="140" t="s">
        <v>653</v>
      </c>
      <c r="AU1915" s="140" t="s">
        <v>92</v>
      </c>
      <c r="AY1915" s="17" t="s">
        <v>140</v>
      </c>
      <c r="BE1915" s="141">
        <f>IF(N1915="základní",J1915,0)</f>
        <v>0</v>
      </c>
      <c r="BF1915" s="141">
        <f>IF(N1915="snížená",J1915,0)</f>
        <v>0</v>
      </c>
      <c r="BG1915" s="141">
        <f>IF(N1915="zákl. přenesená",J1915,0)</f>
        <v>0</v>
      </c>
      <c r="BH1915" s="141">
        <f>IF(N1915="sníž. přenesená",J1915,0)</f>
        <v>0</v>
      </c>
      <c r="BI1915" s="141">
        <f>IF(N1915="nulová",J1915,0)</f>
        <v>0</v>
      </c>
      <c r="BJ1915" s="17" t="s">
        <v>90</v>
      </c>
      <c r="BK1915" s="141">
        <f>ROUND(I1915*H1915,2)</f>
        <v>0</v>
      </c>
      <c r="BL1915" s="17" t="s">
        <v>173</v>
      </c>
      <c r="BM1915" s="140" t="s">
        <v>2159</v>
      </c>
    </row>
    <row r="1916" spans="2:65" s="11" customFormat="1">
      <c r="B1916" s="142"/>
      <c r="D1916" s="143" t="s">
        <v>146</v>
      </c>
      <c r="E1916" s="144" t="s">
        <v>1</v>
      </c>
      <c r="F1916" s="145" t="s">
        <v>2160</v>
      </c>
      <c r="H1916" s="146">
        <v>10</v>
      </c>
      <c r="I1916" s="147"/>
      <c r="L1916" s="142"/>
      <c r="M1916" s="148"/>
      <c r="T1916" s="149"/>
      <c r="AT1916" s="144" t="s">
        <v>146</v>
      </c>
      <c r="AU1916" s="144" t="s">
        <v>92</v>
      </c>
      <c r="AV1916" s="11" t="s">
        <v>92</v>
      </c>
      <c r="AW1916" s="11" t="s">
        <v>38</v>
      </c>
      <c r="AX1916" s="11" t="s">
        <v>90</v>
      </c>
      <c r="AY1916" s="144" t="s">
        <v>140</v>
      </c>
    </row>
    <row r="1917" spans="2:65" s="1" customFormat="1" ht="24.2" customHeight="1">
      <c r="B1917" s="33"/>
      <c r="C1917" s="185" t="s">
        <v>2161</v>
      </c>
      <c r="D1917" s="185" t="s">
        <v>653</v>
      </c>
      <c r="E1917" s="186" t="s">
        <v>2162</v>
      </c>
      <c r="F1917" s="187" t="s">
        <v>2163</v>
      </c>
      <c r="G1917" s="188" t="s">
        <v>157</v>
      </c>
      <c r="H1917" s="189">
        <v>1</v>
      </c>
      <c r="I1917" s="190"/>
      <c r="J1917" s="191">
        <f>ROUND(I1917*H1917,2)</f>
        <v>0</v>
      </c>
      <c r="K1917" s="192"/>
      <c r="L1917" s="193"/>
      <c r="M1917" s="194" t="s">
        <v>1</v>
      </c>
      <c r="N1917" s="195" t="s">
        <v>47</v>
      </c>
      <c r="P1917" s="138">
        <f>O1917*H1917</f>
        <v>0</v>
      </c>
      <c r="Q1917" s="138">
        <v>0.158</v>
      </c>
      <c r="R1917" s="138">
        <f>Q1917*H1917</f>
        <v>0.158</v>
      </c>
      <c r="S1917" s="138">
        <v>0</v>
      </c>
      <c r="T1917" s="139">
        <f>S1917*H1917</f>
        <v>0</v>
      </c>
      <c r="AR1917" s="140" t="s">
        <v>204</v>
      </c>
      <c r="AT1917" s="140" t="s">
        <v>653</v>
      </c>
      <c r="AU1917" s="140" t="s">
        <v>92</v>
      </c>
      <c r="AY1917" s="17" t="s">
        <v>140</v>
      </c>
      <c r="BE1917" s="141">
        <f>IF(N1917="základní",J1917,0)</f>
        <v>0</v>
      </c>
      <c r="BF1917" s="141">
        <f>IF(N1917="snížená",J1917,0)</f>
        <v>0</v>
      </c>
      <c r="BG1917" s="141">
        <f>IF(N1917="zákl. přenesená",J1917,0)</f>
        <v>0</v>
      </c>
      <c r="BH1917" s="141">
        <f>IF(N1917="sníž. přenesená",J1917,0)</f>
        <v>0</v>
      </c>
      <c r="BI1917" s="141">
        <f>IF(N1917="nulová",J1917,0)</f>
        <v>0</v>
      </c>
      <c r="BJ1917" s="17" t="s">
        <v>90</v>
      </c>
      <c r="BK1917" s="141">
        <f>ROUND(I1917*H1917,2)</f>
        <v>0</v>
      </c>
      <c r="BL1917" s="17" t="s">
        <v>173</v>
      </c>
      <c r="BM1917" s="140" t="s">
        <v>2164</v>
      </c>
    </row>
    <row r="1918" spans="2:65" s="11" customFormat="1">
      <c r="B1918" s="142"/>
      <c r="D1918" s="143" t="s">
        <v>146</v>
      </c>
      <c r="E1918" s="144" t="s">
        <v>1</v>
      </c>
      <c r="F1918" s="145" t="s">
        <v>2075</v>
      </c>
      <c r="H1918" s="146">
        <v>1</v>
      </c>
      <c r="I1918" s="147"/>
      <c r="L1918" s="142"/>
      <c r="M1918" s="148"/>
      <c r="T1918" s="149"/>
      <c r="AT1918" s="144" t="s">
        <v>146</v>
      </c>
      <c r="AU1918" s="144" t="s">
        <v>92</v>
      </c>
      <c r="AV1918" s="11" t="s">
        <v>92</v>
      </c>
      <c r="AW1918" s="11" t="s">
        <v>38</v>
      </c>
      <c r="AX1918" s="11" t="s">
        <v>90</v>
      </c>
      <c r="AY1918" s="144" t="s">
        <v>140</v>
      </c>
    </row>
    <row r="1919" spans="2:65" s="1" customFormat="1" ht="24.2" customHeight="1">
      <c r="B1919" s="33"/>
      <c r="C1919" s="185" t="s">
        <v>2165</v>
      </c>
      <c r="D1919" s="185" t="s">
        <v>653</v>
      </c>
      <c r="E1919" s="186" t="s">
        <v>2166</v>
      </c>
      <c r="F1919" s="187" t="s">
        <v>2167</v>
      </c>
      <c r="G1919" s="188" t="s">
        <v>157</v>
      </c>
      <c r="H1919" s="189">
        <v>9</v>
      </c>
      <c r="I1919" s="190"/>
      <c r="J1919" s="191">
        <f>ROUND(I1919*H1919,2)</f>
        <v>0</v>
      </c>
      <c r="K1919" s="192"/>
      <c r="L1919" s="193"/>
      <c r="M1919" s="194" t="s">
        <v>1</v>
      </c>
      <c r="N1919" s="195" t="s">
        <v>47</v>
      </c>
      <c r="P1919" s="138">
        <f>O1919*H1919</f>
        <v>0</v>
      </c>
      <c r="Q1919" s="138">
        <v>0.16300000000000001</v>
      </c>
      <c r="R1919" s="138">
        <f>Q1919*H1919</f>
        <v>1.4670000000000001</v>
      </c>
      <c r="S1919" s="138">
        <v>0</v>
      </c>
      <c r="T1919" s="139">
        <f>S1919*H1919</f>
        <v>0</v>
      </c>
      <c r="AR1919" s="140" t="s">
        <v>204</v>
      </c>
      <c r="AT1919" s="140" t="s">
        <v>653</v>
      </c>
      <c r="AU1919" s="140" t="s">
        <v>92</v>
      </c>
      <c r="AY1919" s="17" t="s">
        <v>140</v>
      </c>
      <c r="BE1919" s="141">
        <f>IF(N1919="základní",J1919,0)</f>
        <v>0</v>
      </c>
      <c r="BF1919" s="141">
        <f>IF(N1919="snížená",J1919,0)</f>
        <v>0</v>
      </c>
      <c r="BG1919" s="141">
        <f>IF(N1919="zákl. přenesená",J1919,0)</f>
        <v>0</v>
      </c>
      <c r="BH1919" s="141">
        <f>IF(N1919="sníž. přenesená",J1919,0)</f>
        <v>0</v>
      </c>
      <c r="BI1919" s="141">
        <f>IF(N1919="nulová",J1919,0)</f>
        <v>0</v>
      </c>
      <c r="BJ1919" s="17" t="s">
        <v>90</v>
      </c>
      <c r="BK1919" s="141">
        <f>ROUND(I1919*H1919,2)</f>
        <v>0</v>
      </c>
      <c r="BL1919" s="17" t="s">
        <v>173</v>
      </c>
      <c r="BM1919" s="140" t="s">
        <v>2168</v>
      </c>
    </row>
    <row r="1920" spans="2:65" s="11" customFormat="1">
      <c r="B1920" s="142"/>
      <c r="D1920" s="143" t="s">
        <v>146</v>
      </c>
      <c r="E1920" s="144" t="s">
        <v>1</v>
      </c>
      <c r="F1920" s="145" t="s">
        <v>2169</v>
      </c>
      <c r="H1920" s="146">
        <v>9</v>
      </c>
      <c r="I1920" s="147"/>
      <c r="L1920" s="142"/>
      <c r="M1920" s="148"/>
      <c r="T1920" s="149"/>
      <c r="AT1920" s="144" t="s">
        <v>146</v>
      </c>
      <c r="AU1920" s="144" t="s">
        <v>92</v>
      </c>
      <c r="AV1920" s="11" t="s">
        <v>92</v>
      </c>
      <c r="AW1920" s="11" t="s">
        <v>38</v>
      </c>
      <c r="AX1920" s="11" t="s">
        <v>90</v>
      </c>
      <c r="AY1920" s="144" t="s">
        <v>140</v>
      </c>
    </row>
    <row r="1921" spans="2:65" s="1" customFormat="1" ht="24.2" customHeight="1">
      <c r="B1921" s="33"/>
      <c r="C1921" s="185" t="s">
        <v>2170</v>
      </c>
      <c r="D1921" s="185" t="s">
        <v>653</v>
      </c>
      <c r="E1921" s="186" t="s">
        <v>2171</v>
      </c>
      <c r="F1921" s="187" t="s">
        <v>2172</v>
      </c>
      <c r="G1921" s="188" t="s">
        <v>157</v>
      </c>
      <c r="H1921" s="189">
        <v>3</v>
      </c>
      <c r="I1921" s="190"/>
      <c r="J1921" s="191">
        <f>ROUND(I1921*H1921,2)</f>
        <v>0</v>
      </c>
      <c r="K1921" s="192"/>
      <c r="L1921" s="193"/>
      <c r="M1921" s="194" t="s">
        <v>1</v>
      </c>
      <c r="N1921" s="195" t="s">
        <v>47</v>
      </c>
      <c r="P1921" s="138">
        <f>O1921*H1921</f>
        <v>0</v>
      </c>
      <c r="Q1921" s="138">
        <v>0.107</v>
      </c>
      <c r="R1921" s="138">
        <f>Q1921*H1921</f>
        <v>0.32100000000000001</v>
      </c>
      <c r="S1921" s="138">
        <v>0</v>
      </c>
      <c r="T1921" s="139">
        <f>S1921*H1921</f>
        <v>0</v>
      </c>
      <c r="AR1921" s="140" t="s">
        <v>204</v>
      </c>
      <c r="AT1921" s="140" t="s">
        <v>653</v>
      </c>
      <c r="AU1921" s="140" t="s">
        <v>92</v>
      </c>
      <c r="AY1921" s="17" t="s">
        <v>140</v>
      </c>
      <c r="BE1921" s="141">
        <f>IF(N1921="základní",J1921,0)</f>
        <v>0</v>
      </c>
      <c r="BF1921" s="141">
        <f>IF(N1921="snížená",J1921,0)</f>
        <v>0</v>
      </c>
      <c r="BG1921" s="141">
        <f>IF(N1921="zákl. přenesená",J1921,0)</f>
        <v>0</v>
      </c>
      <c r="BH1921" s="141">
        <f>IF(N1921="sníž. přenesená",J1921,0)</f>
        <v>0</v>
      </c>
      <c r="BI1921" s="141">
        <f>IF(N1921="nulová",J1921,0)</f>
        <v>0</v>
      </c>
      <c r="BJ1921" s="17" t="s">
        <v>90</v>
      </c>
      <c r="BK1921" s="141">
        <f>ROUND(I1921*H1921,2)</f>
        <v>0</v>
      </c>
      <c r="BL1921" s="17" t="s">
        <v>173</v>
      </c>
      <c r="BM1921" s="140" t="s">
        <v>2173</v>
      </c>
    </row>
    <row r="1922" spans="2:65" s="11" customFormat="1">
      <c r="B1922" s="142"/>
      <c r="D1922" s="143" t="s">
        <v>146</v>
      </c>
      <c r="E1922" s="144" t="s">
        <v>1</v>
      </c>
      <c r="F1922" s="145" t="s">
        <v>2174</v>
      </c>
      <c r="H1922" s="146">
        <v>3</v>
      </c>
      <c r="I1922" s="147"/>
      <c r="L1922" s="142"/>
      <c r="M1922" s="148"/>
      <c r="T1922" s="149"/>
      <c r="AT1922" s="144" t="s">
        <v>146</v>
      </c>
      <c r="AU1922" s="144" t="s">
        <v>92</v>
      </c>
      <c r="AV1922" s="11" t="s">
        <v>92</v>
      </c>
      <c r="AW1922" s="11" t="s">
        <v>38</v>
      </c>
      <c r="AX1922" s="11" t="s">
        <v>90</v>
      </c>
      <c r="AY1922" s="144" t="s">
        <v>140</v>
      </c>
    </row>
    <row r="1923" spans="2:65" s="1" customFormat="1" ht="24.2" customHeight="1">
      <c r="B1923" s="33"/>
      <c r="C1923" s="185" t="s">
        <v>2175</v>
      </c>
      <c r="D1923" s="185" t="s">
        <v>653</v>
      </c>
      <c r="E1923" s="186" t="s">
        <v>2176</v>
      </c>
      <c r="F1923" s="187" t="s">
        <v>2177</v>
      </c>
      <c r="G1923" s="188" t="s">
        <v>157</v>
      </c>
      <c r="H1923" s="189">
        <v>9</v>
      </c>
      <c r="I1923" s="190"/>
      <c r="J1923" s="191">
        <f>ROUND(I1923*H1923,2)</f>
        <v>0</v>
      </c>
      <c r="K1923" s="192"/>
      <c r="L1923" s="193"/>
      <c r="M1923" s="194" t="s">
        <v>1</v>
      </c>
      <c r="N1923" s="195" t="s">
        <v>47</v>
      </c>
      <c r="P1923" s="138">
        <f>O1923*H1923</f>
        <v>0</v>
      </c>
      <c r="Q1923" s="138">
        <v>0.13500000000000001</v>
      </c>
      <c r="R1923" s="138">
        <f>Q1923*H1923</f>
        <v>1.2150000000000001</v>
      </c>
      <c r="S1923" s="138">
        <v>0</v>
      </c>
      <c r="T1923" s="139">
        <f>S1923*H1923</f>
        <v>0</v>
      </c>
      <c r="AR1923" s="140" t="s">
        <v>204</v>
      </c>
      <c r="AT1923" s="140" t="s">
        <v>653</v>
      </c>
      <c r="AU1923" s="140" t="s">
        <v>92</v>
      </c>
      <c r="AY1923" s="17" t="s">
        <v>140</v>
      </c>
      <c r="BE1923" s="141">
        <f>IF(N1923="základní",J1923,0)</f>
        <v>0</v>
      </c>
      <c r="BF1923" s="141">
        <f>IF(N1923="snížená",J1923,0)</f>
        <v>0</v>
      </c>
      <c r="BG1923" s="141">
        <f>IF(N1923="zákl. přenesená",J1923,0)</f>
        <v>0</v>
      </c>
      <c r="BH1923" s="141">
        <f>IF(N1923="sníž. přenesená",J1923,0)</f>
        <v>0</v>
      </c>
      <c r="BI1923" s="141">
        <f>IF(N1923="nulová",J1923,0)</f>
        <v>0</v>
      </c>
      <c r="BJ1923" s="17" t="s">
        <v>90</v>
      </c>
      <c r="BK1923" s="141">
        <f>ROUND(I1923*H1923,2)</f>
        <v>0</v>
      </c>
      <c r="BL1923" s="17" t="s">
        <v>173</v>
      </c>
      <c r="BM1923" s="140" t="s">
        <v>2178</v>
      </c>
    </row>
    <row r="1924" spans="2:65" s="11" customFormat="1">
      <c r="B1924" s="142"/>
      <c r="D1924" s="143" t="s">
        <v>146</v>
      </c>
      <c r="E1924" s="144" t="s">
        <v>1</v>
      </c>
      <c r="F1924" s="145" t="s">
        <v>2169</v>
      </c>
      <c r="H1924" s="146">
        <v>9</v>
      </c>
      <c r="I1924" s="147"/>
      <c r="L1924" s="142"/>
      <c r="M1924" s="148"/>
      <c r="T1924" s="149"/>
      <c r="AT1924" s="144" t="s">
        <v>146</v>
      </c>
      <c r="AU1924" s="144" t="s">
        <v>92</v>
      </c>
      <c r="AV1924" s="11" t="s">
        <v>92</v>
      </c>
      <c r="AW1924" s="11" t="s">
        <v>38</v>
      </c>
      <c r="AX1924" s="11" t="s">
        <v>90</v>
      </c>
      <c r="AY1924" s="144" t="s">
        <v>140</v>
      </c>
    </row>
    <row r="1925" spans="2:65" s="1" customFormat="1" ht="24.2" customHeight="1">
      <c r="B1925" s="33"/>
      <c r="C1925" s="185" t="s">
        <v>2179</v>
      </c>
      <c r="D1925" s="185" t="s">
        <v>653</v>
      </c>
      <c r="E1925" s="186" t="s">
        <v>2180</v>
      </c>
      <c r="F1925" s="187" t="s">
        <v>2181</v>
      </c>
      <c r="G1925" s="188" t="s">
        <v>157</v>
      </c>
      <c r="H1925" s="189">
        <v>3</v>
      </c>
      <c r="I1925" s="190"/>
      <c r="J1925" s="191">
        <f>ROUND(I1925*H1925,2)</f>
        <v>0</v>
      </c>
      <c r="K1925" s="192"/>
      <c r="L1925" s="193"/>
      <c r="M1925" s="194" t="s">
        <v>1</v>
      </c>
      <c r="N1925" s="195" t="s">
        <v>47</v>
      </c>
      <c r="P1925" s="138">
        <f>O1925*H1925</f>
        <v>0</v>
      </c>
      <c r="Q1925" s="138">
        <v>0.16300000000000001</v>
      </c>
      <c r="R1925" s="138">
        <f>Q1925*H1925</f>
        <v>0.48899999999999999</v>
      </c>
      <c r="S1925" s="138">
        <v>0</v>
      </c>
      <c r="T1925" s="139">
        <f>S1925*H1925</f>
        <v>0</v>
      </c>
      <c r="AR1925" s="140" t="s">
        <v>204</v>
      </c>
      <c r="AT1925" s="140" t="s">
        <v>653</v>
      </c>
      <c r="AU1925" s="140" t="s">
        <v>92</v>
      </c>
      <c r="AY1925" s="17" t="s">
        <v>140</v>
      </c>
      <c r="BE1925" s="141">
        <f>IF(N1925="základní",J1925,0)</f>
        <v>0</v>
      </c>
      <c r="BF1925" s="141">
        <f>IF(N1925="snížená",J1925,0)</f>
        <v>0</v>
      </c>
      <c r="BG1925" s="141">
        <f>IF(N1925="zákl. přenesená",J1925,0)</f>
        <v>0</v>
      </c>
      <c r="BH1925" s="141">
        <f>IF(N1925="sníž. přenesená",J1925,0)</f>
        <v>0</v>
      </c>
      <c r="BI1925" s="141">
        <f>IF(N1925="nulová",J1925,0)</f>
        <v>0</v>
      </c>
      <c r="BJ1925" s="17" t="s">
        <v>90</v>
      </c>
      <c r="BK1925" s="141">
        <f>ROUND(I1925*H1925,2)</f>
        <v>0</v>
      </c>
      <c r="BL1925" s="17" t="s">
        <v>173</v>
      </c>
      <c r="BM1925" s="140" t="s">
        <v>2182</v>
      </c>
    </row>
    <row r="1926" spans="2:65" s="11" customFormat="1">
      <c r="B1926" s="142"/>
      <c r="D1926" s="143" t="s">
        <v>146</v>
      </c>
      <c r="E1926" s="144" t="s">
        <v>1</v>
      </c>
      <c r="F1926" s="145" t="s">
        <v>2174</v>
      </c>
      <c r="H1926" s="146">
        <v>3</v>
      </c>
      <c r="I1926" s="147"/>
      <c r="L1926" s="142"/>
      <c r="M1926" s="148"/>
      <c r="T1926" s="149"/>
      <c r="AT1926" s="144" t="s">
        <v>146</v>
      </c>
      <c r="AU1926" s="144" t="s">
        <v>92</v>
      </c>
      <c r="AV1926" s="11" t="s">
        <v>92</v>
      </c>
      <c r="AW1926" s="11" t="s">
        <v>38</v>
      </c>
      <c r="AX1926" s="11" t="s">
        <v>90</v>
      </c>
      <c r="AY1926" s="144" t="s">
        <v>140</v>
      </c>
    </row>
    <row r="1927" spans="2:65" s="1" customFormat="1" ht="24.2" customHeight="1">
      <c r="B1927" s="33"/>
      <c r="C1927" s="185" t="s">
        <v>2183</v>
      </c>
      <c r="D1927" s="185" t="s">
        <v>653</v>
      </c>
      <c r="E1927" s="186" t="s">
        <v>2184</v>
      </c>
      <c r="F1927" s="187" t="s">
        <v>2185</v>
      </c>
      <c r="G1927" s="188" t="s">
        <v>157</v>
      </c>
      <c r="H1927" s="189">
        <v>1</v>
      </c>
      <c r="I1927" s="190"/>
      <c r="J1927" s="191">
        <f>ROUND(I1927*H1927,2)</f>
        <v>0</v>
      </c>
      <c r="K1927" s="192"/>
      <c r="L1927" s="193"/>
      <c r="M1927" s="194" t="s">
        <v>1</v>
      </c>
      <c r="N1927" s="195" t="s">
        <v>47</v>
      </c>
      <c r="P1927" s="138">
        <f>O1927*H1927</f>
        <v>0</v>
      </c>
      <c r="Q1927" s="138">
        <v>0.16800000000000001</v>
      </c>
      <c r="R1927" s="138">
        <f>Q1927*H1927</f>
        <v>0.16800000000000001</v>
      </c>
      <c r="S1927" s="138">
        <v>0</v>
      </c>
      <c r="T1927" s="139">
        <f>S1927*H1927</f>
        <v>0</v>
      </c>
      <c r="AR1927" s="140" t="s">
        <v>204</v>
      </c>
      <c r="AT1927" s="140" t="s">
        <v>653</v>
      </c>
      <c r="AU1927" s="140" t="s">
        <v>92</v>
      </c>
      <c r="AY1927" s="17" t="s">
        <v>140</v>
      </c>
      <c r="BE1927" s="141">
        <f>IF(N1927="základní",J1927,0)</f>
        <v>0</v>
      </c>
      <c r="BF1927" s="141">
        <f>IF(N1927="snížená",J1927,0)</f>
        <v>0</v>
      </c>
      <c r="BG1927" s="141">
        <f>IF(N1927="zákl. přenesená",J1927,0)</f>
        <v>0</v>
      </c>
      <c r="BH1927" s="141">
        <f>IF(N1927="sníž. přenesená",J1927,0)</f>
        <v>0</v>
      </c>
      <c r="BI1927" s="141">
        <f>IF(N1927="nulová",J1927,0)</f>
        <v>0</v>
      </c>
      <c r="BJ1927" s="17" t="s">
        <v>90</v>
      </c>
      <c r="BK1927" s="141">
        <f>ROUND(I1927*H1927,2)</f>
        <v>0</v>
      </c>
      <c r="BL1927" s="17" t="s">
        <v>173</v>
      </c>
      <c r="BM1927" s="140" t="s">
        <v>2186</v>
      </c>
    </row>
    <row r="1928" spans="2:65" s="11" customFormat="1">
      <c r="B1928" s="142"/>
      <c r="D1928" s="143" t="s">
        <v>146</v>
      </c>
      <c r="E1928" s="144" t="s">
        <v>1</v>
      </c>
      <c r="F1928" s="145" t="s">
        <v>2075</v>
      </c>
      <c r="H1928" s="146">
        <v>1</v>
      </c>
      <c r="I1928" s="147"/>
      <c r="L1928" s="142"/>
      <c r="M1928" s="148"/>
      <c r="T1928" s="149"/>
      <c r="AT1928" s="144" t="s">
        <v>146</v>
      </c>
      <c r="AU1928" s="144" t="s">
        <v>92</v>
      </c>
      <c r="AV1928" s="11" t="s">
        <v>92</v>
      </c>
      <c r="AW1928" s="11" t="s">
        <v>38</v>
      </c>
      <c r="AX1928" s="11" t="s">
        <v>90</v>
      </c>
      <c r="AY1928" s="144" t="s">
        <v>140</v>
      </c>
    </row>
    <row r="1929" spans="2:65" s="1" customFormat="1" ht="24.2" customHeight="1">
      <c r="B1929" s="33"/>
      <c r="C1929" s="185" t="s">
        <v>2187</v>
      </c>
      <c r="D1929" s="185" t="s">
        <v>653</v>
      </c>
      <c r="E1929" s="186" t="s">
        <v>2188</v>
      </c>
      <c r="F1929" s="187" t="s">
        <v>2189</v>
      </c>
      <c r="G1929" s="188" t="s">
        <v>157</v>
      </c>
      <c r="H1929" s="189">
        <v>2</v>
      </c>
      <c r="I1929" s="190"/>
      <c r="J1929" s="191">
        <f>ROUND(I1929*H1929,2)</f>
        <v>0</v>
      </c>
      <c r="K1929" s="192"/>
      <c r="L1929" s="193"/>
      <c r="M1929" s="194" t="s">
        <v>1</v>
      </c>
      <c r="N1929" s="195" t="s">
        <v>47</v>
      </c>
      <c r="P1929" s="138">
        <f>O1929*H1929</f>
        <v>0</v>
      </c>
      <c r="Q1929" s="138">
        <v>0.126</v>
      </c>
      <c r="R1929" s="138">
        <f>Q1929*H1929</f>
        <v>0.252</v>
      </c>
      <c r="S1929" s="138">
        <v>0</v>
      </c>
      <c r="T1929" s="139">
        <f>S1929*H1929</f>
        <v>0</v>
      </c>
      <c r="AR1929" s="140" t="s">
        <v>204</v>
      </c>
      <c r="AT1929" s="140" t="s">
        <v>653</v>
      </c>
      <c r="AU1929" s="140" t="s">
        <v>92</v>
      </c>
      <c r="AY1929" s="17" t="s">
        <v>140</v>
      </c>
      <c r="BE1929" s="141">
        <f>IF(N1929="základní",J1929,0)</f>
        <v>0</v>
      </c>
      <c r="BF1929" s="141">
        <f>IF(N1929="snížená",J1929,0)</f>
        <v>0</v>
      </c>
      <c r="BG1929" s="141">
        <f>IF(N1929="zákl. přenesená",J1929,0)</f>
        <v>0</v>
      </c>
      <c r="BH1929" s="141">
        <f>IF(N1929="sníž. přenesená",J1929,0)</f>
        <v>0</v>
      </c>
      <c r="BI1929" s="141">
        <f>IF(N1929="nulová",J1929,0)</f>
        <v>0</v>
      </c>
      <c r="BJ1929" s="17" t="s">
        <v>90</v>
      </c>
      <c r="BK1929" s="141">
        <f>ROUND(I1929*H1929,2)</f>
        <v>0</v>
      </c>
      <c r="BL1929" s="17" t="s">
        <v>173</v>
      </c>
      <c r="BM1929" s="140" t="s">
        <v>2190</v>
      </c>
    </row>
    <row r="1930" spans="2:65" s="11" customFormat="1">
      <c r="B1930" s="142"/>
      <c r="D1930" s="143" t="s">
        <v>146</v>
      </c>
      <c r="E1930" s="144" t="s">
        <v>1</v>
      </c>
      <c r="F1930" s="145" t="s">
        <v>2084</v>
      </c>
      <c r="H1930" s="146">
        <v>2</v>
      </c>
      <c r="I1930" s="147"/>
      <c r="L1930" s="142"/>
      <c r="M1930" s="148"/>
      <c r="T1930" s="149"/>
      <c r="AT1930" s="144" t="s">
        <v>146</v>
      </c>
      <c r="AU1930" s="144" t="s">
        <v>92</v>
      </c>
      <c r="AV1930" s="11" t="s">
        <v>92</v>
      </c>
      <c r="AW1930" s="11" t="s">
        <v>38</v>
      </c>
      <c r="AX1930" s="11" t="s">
        <v>90</v>
      </c>
      <c r="AY1930" s="144" t="s">
        <v>140</v>
      </c>
    </row>
    <row r="1931" spans="2:65" s="1" customFormat="1" ht="24.2" customHeight="1">
      <c r="B1931" s="33"/>
      <c r="C1931" s="128" t="s">
        <v>2191</v>
      </c>
      <c r="D1931" s="128" t="s">
        <v>141</v>
      </c>
      <c r="E1931" s="129" t="s">
        <v>2192</v>
      </c>
      <c r="F1931" s="130" t="s">
        <v>2193</v>
      </c>
      <c r="G1931" s="131" t="s">
        <v>144</v>
      </c>
      <c r="H1931" s="132">
        <v>21.326000000000001</v>
      </c>
      <c r="I1931" s="133"/>
      <c r="J1931" s="134">
        <f>ROUND(I1931*H1931,2)</f>
        <v>0</v>
      </c>
      <c r="K1931" s="135"/>
      <c r="L1931" s="33"/>
      <c r="M1931" s="136" t="s">
        <v>1</v>
      </c>
      <c r="N1931" s="137" t="s">
        <v>47</v>
      </c>
      <c r="P1931" s="138">
        <f>O1931*H1931</f>
        <v>0</v>
      </c>
      <c r="Q1931" s="138">
        <v>2.7E-4</v>
      </c>
      <c r="R1931" s="138">
        <f>Q1931*H1931</f>
        <v>5.75802E-3</v>
      </c>
      <c r="S1931" s="138">
        <v>0</v>
      </c>
      <c r="T1931" s="139">
        <f>S1931*H1931</f>
        <v>0</v>
      </c>
      <c r="AR1931" s="140" t="s">
        <v>173</v>
      </c>
      <c r="AT1931" s="140" t="s">
        <v>141</v>
      </c>
      <c r="AU1931" s="140" t="s">
        <v>92</v>
      </c>
      <c r="AY1931" s="17" t="s">
        <v>140</v>
      </c>
      <c r="BE1931" s="141">
        <f>IF(N1931="základní",J1931,0)</f>
        <v>0</v>
      </c>
      <c r="BF1931" s="141">
        <f>IF(N1931="snížená",J1931,0)</f>
        <v>0</v>
      </c>
      <c r="BG1931" s="141">
        <f>IF(N1931="zákl. přenesená",J1931,0)</f>
        <v>0</v>
      </c>
      <c r="BH1931" s="141">
        <f>IF(N1931="sníž. přenesená",J1931,0)</f>
        <v>0</v>
      </c>
      <c r="BI1931" s="141">
        <f>IF(N1931="nulová",J1931,0)</f>
        <v>0</v>
      </c>
      <c r="BJ1931" s="17" t="s">
        <v>90</v>
      </c>
      <c r="BK1931" s="141">
        <f>ROUND(I1931*H1931,2)</f>
        <v>0</v>
      </c>
      <c r="BL1931" s="17" t="s">
        <v>173</v>
      </c>
      <c r="BM1931" s="140" t="s">
        <v>2194</v>
      </c>
    </row>
    <row r="1932" spans="2:65" s="11" customFormat="1">
      <c r="B1932" s="142"/>
      <c r="D1932" s="143" t="s">
        <v>146</v>
      </c>
      <c r="E1932" s="144" t="s">
        <v>1</v>
      </c>
      <c r="F1932" s="145" t="s">
        <v>2195</v>
      </c>
      <c r="H1932" s="146">
        <v>15.683</v>
      </c>
      <c r="I1932" s="147"/>
      <c r="L1932" s="142"/>
      <c r="M1932" s="148"/>
      <c r="T1932" s="149"/>
      <c r="AT1932" s="144" t="s">
        <v>146</v>
      </c>
      <c r="AU1932" s="144" t="s">
        <v>92</v>
      </c>
      <c r="AV1932" s="11" t="s">
        <v>92</v>
      </c>
      <c r="AW1932" s="11" t="s">
        <v>38</v>
      </c>
      <c r="AX1932" s="11" t="s">
        <v>82</v>
      </c>
      <c r="AY1932" s="144" t="s">
        <v>140</v>
      </c>
    </row>
    <row r="1933" spans="2:65" s="11" customFormat="1">
      <c r="B1933" s="142"/>
      <c r="D1933" s="143" t="s">
        <v>146</v>
      </c>
      <c r="E1933" s="144" t="s">
        <v>1</v>
      </c>
      <c r="F1933" s="145" t="s">
        <v>2196</v>
      </c>
      <c r="H1933" s="146">
        <v>5.6429999999999998</v>
      </c>
      <c r="I1933" s="147"/>
      <c r="L1933" s="142"/>
      <c r="M1933" s="148"/>
      <c r="T1933" s="149"/>
      <c r="AT1933" s="144" t="s">
        <v>146</v>
      </c>
      <c r="AU1933" s="144" t="s">
        <v>92</v>
      </c>
      <c r="AV1933" s="11" t="s">
        <v>92</v>
      </c>
      <c r="AW1933" s="11" t="s">
        <v>38</v>
      </c>
      <c r="AX1933" s="11" t="s">
        <v>82</v>
      </c>
      <c r="AY1933" s="144" t="s">
        <v>140</v>
      </c>
    </row>
    <row r="1934" spans="2:65" s="14" customFormat="1">
      <c r="B1934" s="167"/>
      <c r="D1934" s="143" t="s">
        <v>146</v>
      </c>
      <c r="E1934" s="168" t="s">
        <v>1</v>
      </c>
      <c r="F1934" s="169" t="s">
        <v>287</v>
      </c>
      <c r="H1934" s="170">
        <v>21.326000000000001</v>
      </c>
      <c r="I1934" s="171"/>
      <c r="L1934" s="167"/>
      <c r="M1934" s="172"/>
      <c r="T1934" s="173"/>
      <c r="AT1934" s="168" t="s">
        <v>146</v>
      </c>
      <c r="AU1934" s="168" t="s">
        <v>92</v>
      </c>
      <c r="AV1934" s="14" t="s">
        <v>145</v>
      </c>
      <c r="AW1934" s="14" t="s">
        <v>38</v>
      </c>
      <c r="AX1934" s="14" t="s">
        <v>90</v>
      </c>
      <c r="AY1934" s="168" t="s">
        <v>140</v>
      </c>
    </row>
    <row r="1935" spans="2:65" s="1" customFormat="1" ht="24.2" customHeight="1">
      <c r="B1935" s="33"/>
      <c r="C1935" s="185" t="s">
        <v>2197</v>
      </c>
      <c r="D1935" s="185" t="s">
        <v>653</v>
      </c>
      <c r="E1935" s="186" t="s">
        <v>2198</v>
      </c>
      <c r="F1935" s="187" t="s">
        <v>2199</v>
      </c>
      <c r="G1935" s="188" t="s">
        <v>157</v>
      </c>
      <c r="H1935" s="189">
        <v>3</v>
      </c>
      <c r="I1935" s="190"/>
      <c r="J1935" s="191">
        <f>ROUND(I1935*H1935,2)</f>
        <v>0</v>
      </c>
      <c r="K1935" s="192"/>
      <c r="L1935" s="193"/>
      <c r="M1935" s="194" t="s">
        <v>1</v>
      </c>
      <c r="N1935" s="195" t="s">
        <v>47</v>
      </c>
      <c r="P1935" s="138">
        <f>O1935*H1935</f>
        <v>0</v>
      </c>
      <c r="Q1935" s="138">
        <v>0.247</v>
      </c>
      <c r="R1935" s="138">
        <f>Q1935*H1935</f>
        <v>0.74099999999999999</v>
      </c>
      <c r="S1935" s="138">
        <v>0</v>
      </c>
      <c r="T1935" s="139">
        <f>S1935*H1935</f>
        <v>0</v>
      </c>
      <c r="AR1935" s="140" t="s">
        <v>204</v>
      </c>
      <c r="AT1935" s="140" t="s">
        <v>653</v>
      </c>
      <c r="AU1935" s="140" t="s">
        <v>92</v>
      </c>
      <c r="AY1935" s="17" t="s">
        <v>140</v>
      </c>
      <c r="BE1935" s="141">
        <f>IF(N1935="základní",J1935,0)</f>
        <v>0</v>
      </c>
      <c r="BF1935" s="141">
        <f>IF(N1935="snížená",J1935,0)</f>
        <v>0</v>
      </c>
      <c r="BG1935" s="141">
        <f>IF(N1935="zákl. přenesená",J1935,0)</f>
        <v>0</v>
      </c>
      <c r="BH1935" s="141">
        <f>IF(N1935="sníž. přenesená",J1935,0)</f>
        <v>0</v>
      </c>
      <c r="BI1935" s="141">
        <f>IF(N1935="nulová",J1935,0)</f>
        <v>0</v>
      </c>
      <c r="BJ1935" s="17" t="s">
        <v>90</v>
      </c>
      <c r="BK1935" s="141">
        <f>ROUND(I1935*H1935,2)</f>
        <v>0</v>
      </c>
      <c r="BL1935" s="17" t="s">
        <v>173</v>
      </c>
      <c r="BM1935" s="140" t="s">
        <v>2200</v>
      </c>
    </row>
    <row r="1936" spans="2:65" s="11" customFormat="1">
      <c r="B1936" s="142"/>
      <c r="D1936" s="143" t="s">
        <v>146</v>
      </c>
      <c r="E1936" s="144" t="s">
        <v>1</v>
      </c>
      <c r="F1936" s="145" t="s">
        <v>2174</v>
      </c>
      <c r="H1936" s="146">
        <v>3</v>
      </c>
      <c r="I1936" s="147"/>
      <c r="L1936" s="142"/>
      <c r="M1936" s="148"/>
      <c r="T1936" s="149"/>
      <c r="AT1936" s="144" t="s">
        <v>146</v>
      </c>
      <c r="AU1936" s="144" t="s">
        <v>92</v>
      </c>
      <c r="AV1936" s="11" t="s">
        <v>92</v>
      </c>
      <c r="AW1936" s="11" t="s">
        <v>38</v>
      </c>
      <c r="AX1936" s="11" t="s">
        <v>90</v>
      </c>
      <c r="AY1936" s="144" t="s">
        <v>140</v>
      </c>
    </row>
    <row r="1937" spans="2:65" s="1" customFormat="1" ht="24.2" customHeight="1">
      <c r="B1937" s="33"/>
      <c r="C1937" s="185" t="s">
        <v>2201</v>
      </c>
      <c r="D1937" s="185" t="s">
        <v>653</v>
      </c>
      <c r="E1937" s="186" t="s">
        <v>2202</v>
      </c>
      <c r="F1937" s="187" t="s">
        <v>2203</v>
      </c>
      <c r="G1937" s="188" t="s">
        <v>157</v>
      </c>
      <c r="H1937" s="189">
        <v>1</v>
      </c>
      <c r="I1937" s="190"/>
      <c r="J1937" s="191">
        <f>ROUND(I1937*H1937,2)</f>
        <v>0</v>
      </c>
      <c r="K1937" s="192"/>
      <c r="L1937" s="193"/>
      <c r="M1937" s="194" t="s">
        <v>1</v>
      </c>
      <c r="N1937" s="195" t="s">
        <v>47</v>
      </c>
      <c r="P1937" s="138">
        <f>O1937*H1937</f>
        <v>0</v>
      </c>
      <c r="Q1937" s="138">
        <v>0.246</v>
      </c>
      <c r="R1937" s="138">
        <f>Q1937*H1937</f>
        <v>0.246</v>
      </c>
      <c r="S1937" s="138">
        <v>0</v>
      </c>
      <c r="T1937" s="139">
        <f>S1937*H1937</f>
        <v>0</v>
      </c>
      <c r="AR1937" s="140" t="s">
        <v>204</v>
      </c>
      <c r="AT1937" s="140" t="s">
        <v>653</v>
      </c>
      <c r="AU1937" s="140" t="s">
        <v>92</v>
      </c>
      <c r="AY1937" s="17" t="s">
        <v>140</v>
      </c>
      <c r="BE1937" s="141">
        <f>IF(N1937="základní",J1937,0)</f>
        <v>0</v>
      </c>
      <c r="BF1937" s="141">
        <f>IF(N1937="snížená",J1937,0)</f>
        <v>0</v>
      </c>
      <c r="BG1937" s="141">
        <f>IF(N1937="zákl. přenesená",J1937,0)</f>
        <v>0</v>
      </c>
      <c r="BH1937" s="141">
        <f>IF(N1937="sníž. přenesená",J1937,0)</f>
        <v>0</v>
      </c>
      <c r="BI1937" s="141">
        <f>IF(N1937="nulová",J1937,0)</f>
        <v>0</v>
      </c>
      <c r="BJ1937" s="17" t="s">
        <v>90</v>
      </c>
      <c r="BK1937" s="141">
        <f>ROUND(I1937*H1937,2)</f>
        <v>0</v>
      </c>
      <c r="BL1937" s="17" t="s">
        <v>173</v>
      </c>
      <c r="BM1937" s="140" t="s">
        <v>2204</v>
      </c>
    </row>
    <row r="1938" spans="2:65" s="11" customFormat="1">
      <c r="B1938" s="142"/>
      <c r="D1938" s="143" t="s">
        <v>146</v>
      </c>
      <c r="E1938" s="144" t="s">
        <v>1</v>
      </c>
      <c r="F1938" s="145" t="s">
        <v>2075</v>
      </c>
      <c r="H1938" s="146">
        <v>1</v>
      </c>
      <c r="I1938" s="147"/>
      <c r="L1938" s="142"/>
      <c r="M1938" s="148"/>
      <c r="T1938" s="149"/>
      <c r="AT1938" s="144" t="s">
        <v>146</v>
      </c>
      <c r="AU1938" s="144" t="s">
        <v>92</v>
      </c>
      <c r="AV1938" s="11" t="s">
        <v>92</v>
      </c>
      <c r="AW1938" s="11" t="s">
        <v>38</v>
      </c>
      <c r="AX1938" s="11" t="s">
        <v>90</v>
      </c>
      <c r="AY1938" s="144" t="s">
        <v>140</v>
      </c>
    </row>
    <row r="1939" spans="2:65" s="1" customFormat="1" ht="24.2" customHeight="1">
      <c r="B1939" s="33"/>
      <c r="C1939" s="128" t="s">
        <v>2205</v>
      </c>
      <c r="D1939" s="128" t="s">
        <v>141</v>
      </c>
      <c r="E1939" s="129" t="s">
        <v>2206</v>
      </c>
      <c r="F1939" s="130" t="s">
        <v>2207</v>
      </c>
      <c r="G1939" s="131" t="s">
        <v>157</v>
      </c>
      <c r="H1939" s="132">
        <v>20</v>
      </c>
      <c r="I1939" s="133"/>
      <c r="J1939" s="134">
        <f>ROUND(I1939*H1939,2)</f>
        <v>0</v>
      </c>
      <c r="K1939" s="135"/>
      <c r="L1939" s="33"/>
      <c r="M1939" s="136" t="s">
        <v>1</v>
      </c>
      <c r="N1939" s="137" t="s">
        <v>47</v>
      </c>
      <c r="P1939" s="138">
        <f>O1939*H1939</f>
        <v>0</v>
      </c>
      <c r="Q1939" s="138">
        <v>2.7E-4</v>
      </c>
      <c r="R1939" s="138">
        <f>Q1939*H1939</f>
        <v>5.4000000000000003E-3</v>
      </c>
      <c r="S1939" s="138">
        <v>0</v>
      </c>
      <c r="T1939" s="139">
        <f>S1939*H1939</f>
        <v>0</v>
      </c>
      <c r="AR1939" s="140" t="s">
        <v>173</v>
      </c>
      <c r="AT1939" s="140" t="s">
        <v>141</v>
      </c>
      <c r="AU1939" s="140" t="s">
        <v>92</v>
      </c>
      <c r="AY1939" s="17" t="s">
        <v>140</v>
      </c>
      <c r="BE1939" s="141">
        <f>IF(N1939="základní",J1939,0)</f>
        <v>0</v>
      </c>
      <c r="BF1939" s="141">
        <f>IF(N1939="snížená",J1939,0)</f>
        <v>0</v>
      </c>
      <c r="BG1939" s="141">
        <f>IF(N1939="zákl. přenesená",J1939,0)</f>
        <v>0</v>
      </c>
      <c r="BH1939" s="141">
        <f>IF(N1939="sníž. přenesená",J1939,0)</f>
        <v>0</v>
      </c>
      <c r="BI1939" s="141">
        <f>IF(N1939="nulová",J1939,0)</f>
        <v>0</v>
      </c>
      <c r="BJ1939" s="17" t="s">
        <v>90</v>
      </c>
      <c r="BK1939" s="141">
        <f>ROUND(I1939*H1939,2)</f>
        <v>0</v>
      </c>
      <c r="BL1939" s="17" t="s">
        <v>173</v>
      </c>
      <c r="BM1939" s="140" t="s">
        <v>2208</v>
      </c>
    </row>
    <row r="1940" spans="2:65" s="11" customFormat="1">
      <c r="B1940" s="142"/>
      <c r="D1940" s="143" t="s">
        <v>146</v>
      </c>
      <c r="E1940" s="144" t="s">
        <v>1</v>
      </c>
      <c r="F1940" s="145" t="s">
        <v>2209</v>
      </c>
      <c r="H1940" s="146">
        <v>1</v>
      </c>
      <c r="I1940" s="147"/>
      <c r="L1940" s="142"/>
      <c r="M1940" s="148"/>
      <c r="T1940" s="149"/>
      <c r="AT1940" s="144" t="s">
        <v>146</v>
      </c>
      <c r="AU1940" s="144" t="s">
        <v>92</v>
      </c>
      <c r="AV1940" s="11" t="s">
        <v>92</v>
      </c>
      <c r="AW1940" s="11" t="s">
        <v>38</v>
      </c>
      <c r="AX1940" s="11" t="s">
        <v>82</v>
      </c>
      <c r="AY1940" s="144" t="s">
        <v>140</v>
      </c>
    </row>
    <row r="1941" spans="2:65" s="11" customFormat="1">
      <c r="B1941" s="142"/>
      <c r="D1941" s="143" t="s">
        <v>146</v>
      </c>
      <c r="E1941" s="144" t="s">
        <v>1</v>
      </c>
      <c r="F1941" s="145" t="s">
        <v>2210</v>
      </c>
      <c r="H1941" s="146">
        <v>9</v>
      </c>
      <c r="I1941" s="147"/>
      <c r="L1941" s="142"/>
      <c r="M1941" s="148"/>
      <c r="T1941" s="149"/>
      <c r="AT1941" s="144" t="s">
        <v>146</v>
      </c>
      <c r="AU1941" s="144" t="s">
        <v>92</v>
      </c>
      <c r="AV1941" s="11" t="s">
        <v>92</v>
      </c>
      <c r="AW1941" s="11" t="s">
        <v>38</v>
      </c>
      <c r="AX1941" s="11" t="s">
        <v>82</v>
      </c>
      <c r="AY1941" s="144" t="s">
        <v>140</v>
      </c>
    </row>
    <row r="1942" spans="2:65" s="11" customFormat="1">
      <c r="B1942" s="142"/>
      <c r="D1942" s="143" t="s">
        <v>146</v>
      </c>
      <c r="E1942" s="144" t="s">
        <v>1</v>
      </c>
      <c r="F1942" s="145" t="s">
        <v>2211</v>
      </c>
      <c r="H1942" s="146">
        <v>2</v>
      </c>
      <c r="I1942" s="147"/>
      <c r="L1942" s="142"/>
      <c r="M1942" s="148"/>
      <c r="T1942" s="149"/>
      <c r="AT1942" s="144" t="s">
        <v>146</v>
      </c>
      <c r="AU1942" s="144" t="s">
        <v>92</v>
      </c>
      <c r="AV1942" s="11" t="s">
        <v>92</v>
      </c>
      <c r="AW1942" s="11" t="s">
        <v>38</v>
      </c>
      <c r="AX1942" s="11" t="s">
        <v>82</v>
      </c>
      <c r="AY1942" s="144" t="s">
        <v>140</v>
      </c>
    </row>
    <row r="1943" spans="2:65" s="11" customFormat="1">
      <c r="B1943" s="142"/>
      <c r="D1943" s="143" t="s">
        <v>146</v>
      </c>
      <c r="E1943" s="144" t="s">
        <v>1</v>
      </c>
      <c r="F1943" s="145" t="s">
        <v>2212</v>
      </c>
      <c r="H1943" s="146">
        <v>2</v>
      </c>
      <c r="I1943" s="147"/>
      <c r="L1943" s="142"/>
      <c r="M1943" s="148"/>
      <c r="T1943" s="149"/>
      <c r="AT1943" s="144" t="s">
        <v>146</v>
      </c>
      <c r="AU1943" s="144" t="s">
        <v>92</v>
      </c>
      <c r="AV1943" s="11" t="s">
        <v>92</v>
      </c>
      <c r="AW1943" s="11" t="s">
        <v>38</v>
      </c>
      <c r="AX1943" s="11" t="s">
        <v>82</v>
      </c>
      <c r="AY1943" s="144" t="s">
        <v>140</v>
      </c>
    </row>
    <row r="1944" spans="2:65" s="11" customFormat="1">
      <c r="B1944" s="142"/>
      <c r="D1944" s="143" t="s">
        <v>146</v>
      </c>
      <c r="E1944" s="144" t="s">
        <v>1</v>
      </c>
      <c r="F1944" s="145" t="s">
        <v>2213</v>
      </c>
      <c r="H1944" s="146">
        <v>1</v>
      </c>
      <c r="I1944" s="147"/>
      <c r="L1944" s="142"/>
      <c r="M1944" s="148"/>
      <c r="T1944" s="149"/>
      <c r="AT1944" s="144" t="s">
        <v>146</v>
      </c>
      <c r="AU1944" s="144" t="s">
        <v>92</v>
      </c>
      <c r="AV1944" s="11" t="s">
        <v>92</v>
      </c>
      <c r="AW1944" s="11" t="s">
        <v>38</v>
      </c>
      <c r="AX1944" s="11" t="s">
        <v>82</v>
      </c>
      <c r="AY1944" s="144" t="s">
        <v>140</v>
      </c>
    </row>
    <row r="1945" spans="2:65" s="11" customFormat="1">
      <c r="B1945" s="142"/>
      <c r="D1945" s="143" t="s">
        <v>146</v>
      </c>
      <c r="E1945" s="144" t="s">
        <v>1</v>
      </c>
      <c r="F1945" s="145" t="s">
        <v>2214</v>
      </c>
      <c r="H1945" s="146">
        <v>2</v>
      </c>
      <c r="I1945" s="147"/>
      <c r="L1945" s="142"/>
      <c r="M1945" s="148"/>
      <c r="T1945" s="149"/>
      <c r="AT1945" s="144" t="s">
        <v>146</v>
      </c>
      <c r="AU1945" s="144" t="s">
        <v>92</v>
      </c>
      <c r="AV1945" s="11" t="s">
        <v>92</v>
      </c>
      <c r="AW1945" s="11" t="s">
        <v>38</v>
      </c>
      <c r="AX1945" s="11" t="s">
        <v>82</v>
      </c>
      <c r="AY1945" s="144" t="s">
        <v>140</v>
      </c>
    </row>
    <row r="1946" spans="2:65" s="11" customFormat="1">
      <c r="B1946" s="142"/>
      <c r="D1946" s="143" t="s">
        <v>146</v>
      </c>
      <c r="E1946" s="144" t="s">
        <v>1</v>
      </c>
      <c r="F1946" s="145" t="s">
        <v>2215</v>
      </c>
      <c r="H1946" s="146">
        <v>2</v>
      </c>
      <c r="I1946" s="147"/>
      <c r="L1946" s="142"/>
      <c r="M1946" s="148"/>
      <c r="T1946" s="149"/>
      <c r="AT1946" s="144" t="s">
        <v>146</v>
      </c>
      <c r="AU1946" s="144" t="s">
        <v>92</v>
      </c>
      <c r="AV1946" s="11" t="s">
        <v>92</v>
      </c>
      <c r="AW1946" s="11" t="s">
        <v>38</v>
      </c>
      <c r="AX1946" s="11" t="s">
        <v>82</v>
      </c>
      <c r="AY1946" s="144" t="s">
        <v>140</v>
      </c>
    </row>
    <row r="1947" spans="2:65" s="11" customFormat="1">
      <c r="B1947" s="142"/>
      <c r="D1947" s="143" t="s">
        <v>146</v>
      </c>
      <c r="E1947" s="144" t="s">
        <v>1</v>
      </c>
      <c r="F1947" s="145" t="s">
        <v>2216</v>
      </c>
      <c r="H1947" s="146">
        <v>1</v>
      </c>
      <c r="I1947" s="147"/>
      <c r="L1947" s="142"/>
      <c r="M1947" s="148"/>
      <c r="T1947" s="149"/>
      <c r="AT1947" s="144" t="s">
        <v>146</v>
      </c>
      <c r="AU1947" s="144" t="s">
        <v>92</v>
      </c>
      <c r="AV1947" s="11" t="s">
        <v>92</v>
      </c>
      <c r="AW1947" s="11" t="s">
        <v>38</v>
      </c>
      <c r="AX1947" s="11" t="s">
        <v>82</v>
      </c>
      <c r="AY1947" s="144" t="s">
        <v>140</v>
      </c>
    </row>
    <row r="1948" spans="2:65" s="14" customFormat="1">
      <c r="B1948" s="167"/>
      <c r="D1948" s="143" t="s">
        <v>146</v>
      </c>
      <c r="E1948" s="168" t="s">
        <v>1</v>
      </c>
      <c r="F1948" s="169" t="s">
        <v>287</v>
      </c>
      <c r="H1948" s="170">
        <v>20</v>
      </c>
      <c r="I1948" s="171"/>
      <c r="L1948" s="167"/>
      <c r="M1948" s="172"/>
      <c r="T1948" s="173"/>
      <c r="AT1948" s="168" t="s">
        <v>146</v>
      </c>
      <c r="AU1948" s="168" t="s">
        <v>92</v>
      </c>
      <c r="AV1948" s="14" t="s">
        <v>145</v>
      </c>
      <c r="AW1948" s="14" t="s">
        <v>38</v>
      </c>
      <c r="AX1948" s="14" t="s">
        <v>90</v>
      </c>
      <c r="AY1948" s="168" t="s">
        <v>140</v>
      </c>
    </row>
    <row r="1949" spans="2:65" s="1" customFormat="1" ht="24.2" customHeight="1">
      <c r="B1949" s="33"/>
      <c r="C1949" s="185" t="s">
        <v>2217</v>
      </c>
      <c r="D1949" s="185" t="s">
        <v>653</v>
      </c>
      <c r="E1949" s="186" t="s">
        <v>2218</v>
      </c>
      <c r="F1949" s="187" t="s">
        <v>2219</v>
      </c>
      <c r="G1949" s="188" t="s">
        <v>157</v>
      </c>
      <c r="H1949" s="189">
        <v>1</v>
      </c>
      <c r="I1949" s="190"/>
      <c r="J1949" s="191">
        <f>ROUND(I1949*H1949,2)</f>
        <v>0</v>
      </c>
      <c r="K1949" s="192"/>
      <c r="L1949" s="193"/>
      <c r="M1949" s="194" t="s">
        <v>1</v>
      </c>
      <c r="N1949" s="195" t="s">
        <v>47</v>
      </c>
      <c r="P1949" s="138">
        <f>O1949*H1949</f>
        <v>0</v>
      </c>
      <c r="Q1949" s="138">
        <v>5.0999999999999997E-2</v>
      </c>
      <c r="R1949" s="138">
        <f>Q1949*H1949</f>
        <v>5.0999999999999997E-2</v>
      </c>
      <c r="S1949" s="138">
        <v>0</v>
      </c>
      <c r="T1949" s="139">
        <f>S1949*H1949</f>
        <v>0</v>
      </c>
      <c r="AR1949" s="140" t="s">
        <v>204</v>
      </c>
      <c r="AT1949" s="140" t="s">
        <v>653</v>
      </c>
      <c r="AU1949" s="140" t="s">
        <v>92</v>
      </c>
      <c r="AY1949" s="17" t="s">
        <v>140</v>
      </c>
      <c r="BE1949" s="141">
        <f>IF(N1949="základní",J1949,0)</f>
        <v>0</v>
      </c>
      <c r="BF1949" s="141">
        <f>IF(N1949="snížená",J1949,0)</f>
        <v>0</v>
      </c>
      <c r="BG1949" s="141">
        <f>IF(N1949="zákl. přenesená",J1949,0)</f>
        <v>0</v>
      </c>
      <c r="BH1949" s="141">
        <f>IF(N1949="sníž. přenesená",J1949,0)</f>
        <v>0</v>
      </c>
      <c r="BI1949" s="141">
        <f>IF(N1949="nulová",J1949,0)</f>
        <v>0</v>
      </c>
      <c r="BJ1949" s="17" t="s">
        <v>90</v>
      </c>
      <c r="BK1949" s="141">
        <f>ROUND(I1949*H1949,2)</f>
        <v>0</v>
      </c>
      <c r="BL1949" s="17" t="s">
        <v>173</v>
      </c>
      <c r="BM1949" s="140" t="s">
        <v>2220</v>
      </c>
    </row>
    <row r="1950" spans="2:65" s="11" customFormat="1">
      <c r="B1950" s="142"/>
      <c r="D1950" s="143" t="s">
        <v>146</v>
      </c>
      <c r="E1950" s="144" t="s">
        <v>1</v>
      </c>
      <c r="F1950" s="145" t="s">
        <v>2075</v>
      </c>
      <c r="H1950" s="146">
        <v>1</v>
      </c>
      <c r="I1950" s="147"/>
      <c r="L1950" s="142"/>
      <c r="M1950" s="148"/>
      <c r="T1950" s="149"/>
      <c r="AT1950" s="144" t="s">
        <v>146</v>
      </c>
      <c r="AU1950" s="144" t="s">
        <v>92</v>
      </c>
      <c r="AV1950" s="11" t="s">
        <v>92</v>
      </c>
      <c r="AW1950" s="11" t="s">
        <v>38</v>
      </c>
      <c r="AX1950" s="11" t="s">
        <v>90</v>
      </c>
      <c r="AY1950" s="144" t="s">
        <v>140</v>
      </c>
    </row>
    <row r="1951" spans="2:65" s="1" customFormat="1" ht="24.2" customHeight="1">
      <c r="B1951" s="33"/>
      <c r="C1951" s="185" t="s">
        <v>2221</v>
      </c>
      <c r="D1951" s="185" t="s">
        <v>653</v>
      </c>
      <c r="E1951" s="186" t="s">
        <v>2222</v>
      </c>
      <c r="F1951" s="187" t="s">
        <v>2223</v>
      </c>
      <c r="G1951" s="188" t="s">
        <v>157</v>
      </c>
      <c r="H1951" s="189">
        <v>9</v>
      </c>
      <c r="I1951" s="190"/>
      <c r="J1951" s="191">
        <f>ROUND(I1951*H1951,2)</f>
        <v>0</v>
      </c>
      <c r="K1951" s="192"/>
      <c r="L1951" s="193"/>
      <c r="M1951" s="194" t="s">
        <v>1</v>
      </c>
      <c r="N1951" s="195" t="s">
        <v>47</v>
      </c>
      <c r="P1951" s="138">
        <f>O1951*H1951</f>
        <v>0</v>
      </c>
      <c r="Q1951" s="138">
        <v>2.9000000000000001E-2</v>
      </c>
      <c r="R1951" s="138">
        <f>Q1951*H1951</f>
        <v>0.26100000000000001</v>
      </c>
      <c r="S1951" s="138">
        <v>0</v>
      </c>
      <c r="T1951" s="139">
        <f>S1951*H1951</f>
        <v>0</v>
      </c>
      <c r="AR1951" s="140" t="s">
        <v>204</v>
      </c>
      <c r="AT1951" s="140" t="s">
        <v>653</v>
      </c>
      <c r="AU1951" s="140" t="s">
        <v>92</v>
      </c>
      <c r="AY1951" s="17" t="s">
        <v>140</v>
      </c>
      <c r="BE1951" s="141">
        <f>IF(N1951="základní",J1951,0)</f>
        <v>0</v>
      </c>
      <c r="BF1951" s="141">
        <f>IF(N1951="snížená",J1951,0)</f>
        <v>0</v>
      </c>
      <c r="BG1951" s="141">
        <f>IF(N1951="zákl. přenesená",J1951,0)</f>
        <v>0</v>
      </c>
      <c r="BH1951" s="141">
        <f>IF(N1951="sníž. přenesená",J1951,0)</f>
        <v>0</v>
      </c>
      <c r="BI1951" s="141">
        <f>IF(N1951="nulová",J1951,0)</f>
        <v>0</v>
      </c>
      <c r="BJ1951" s="17" t="s">
        <v>90</v>
      </c>
      <c r="BK1951" s="141">
        <f>ROUND(I1951*H1951,2)</f>
        <v>0</v>
      </c>
      <c r="BL1951" s="17" t="s">
        <v>173</v>
      </c>
      <c r="BM1951" s="140" t="s">
        <v>2224</v>
      </c>
    </row>
    <row r="1952" spans="2:65" s="11" customFormat="1">
      <c r="B1952" s="142"/>
      <c r="D1952" s="143" t="s">
        <v>146</v>
      </c>
      <c r="E1952" s="144" t="s">
        <v>1</v>
      </c>
      <c r="F1952" s="145" t="s">
        <v>2169</v>
      </c>
      <c r="H1952" s="146">
        <v>9</v>
      </c>
      <c r="I1952" s="147"/>
      <c r="L1952" s="142"/>
      <c r="M1952" s="148"/>
      <c r="T1952" s="149"/>
      <c r="AT1952" s="144" t="s">
        <v>146</v>
      </c>
      <c r="AU1952" s="144" t="s">
        <v>92</v>
      </c>
      <c r="AV1952" s="11" t="s">
        <v>92</v>
      </c>
      <c r="AW1952" s="11" t="s">
        <v>38</v>
      </c>
      <c r="AX1952" s="11" t="s">
        <v>90</v>
      </c>
      <c r="AY1952" s="144" t="s">
        <v>140</v>
      </c>
    </row>
    <row r="1953" spans="2:65" s="1" customFormat="1" ht="24.2" customHeight="1">
      <c r="B1953" s="33"/>
      <c r="C1953" s="185" t="s">
        <v>2225</v>
      </c>
      <c r="D1953" s="185" t="s">
        <v>653</v>
      </c>
      <c r="E1953" s="186" t="s">
        <v>2226</v>
      </c>
      <c r="F1953" s="187" t="s">
        <v>2227</v>
      </c>
      <c r="G1953" s="188" t="s">
        <v>157</v>
      </c>
      <c r="H1953" s="189">
        <v>2</v>
      </c>
      <c r="I1953" s="190"/>
      <c r="J1953" s="191">
        <f>ROUND(I1953*H1953,2)</f>
        <v>0</v>
      </c>
      <c r="K1953" s="192"/>
      <c r="L1953" s="193"/>
      <c r="M1953" s="194" t="s">
        <v>1</v>
      </c>
      <c r="N1953" s="195" t="s">
        <v>47</v>
      </c>
      <c r="P1953" s="138">
        <f>O1953*H1953</f>
        <v>0</v>
      </c>
      <c r="Q1953" s="138">
        <v>1.7000000000000001E-2</v>
      </c>
      <c r="R1953" s="138">
        <f>Q1953*H1953</f>
        <v>3.4000000000000002E-2</v>
      </c>
      <c r="S1953" s="138">
        <v>0</v>
      </c>
      <c r="T1953" s="139">
        <f>S1953*H1953</f>
        <v>0</v>
      </c>
      <c r="AR1953" s="140" t="s">
        <v>204</v>
      </c>
      <c r="AT1953" s="140" t="s">
        <v>653</v>
      </c>
      <c r="AU1953" s="140" t="s">
        <v>92</v>
      </c>
      <c r="AY1953" s="17" t="s">
        <v>140</v>
      </c>
      <c r="BE1953" s="141">
        <f>IF(N1953="základní",J1953,0)</f>
        <v>0</v>
      </c>
      <c r="BF1953" s="141">
        <f>IF(N1953="snížená",J1953,0)</f>
        <v>0</v>
      </c>
      <c r="BG1953" s="141">
        <f>IF(N1953="zákl. přenesená",J1953,0)</f>
        <v>0</v>
      </c>
      <c r="BH1953" s="141">
        <f>IF(N1953="sníž. přenesená",J1953,0)</f>
        <v>0</v>
      </c>
      <c r="BI1953" s="141">
        <f>IF(N1953="nulová",J1953,0)</f>
        <v>0</v>
      </c>
      <c r="BJ1953" s="17" t="s">
        <v>90</v>
      </c>
      <c r="BK1953" s="141">
        <f>ROUND(I1953*H1953,2)</f>
        <v>0</v>
      </c>
      <c r="BL1953" s="17" t="s">
        <v>173</v>
      </c>
      <c r="BM1953" s="140" t="s">
        <v>2228</v>
      </c>
    </row>
    <row r="1954" spans="2:65" s="11" customFormat="1">
      <c r="B1954" s="142"/>
      <c r="D1954" s="143" t="s">
        <v>146</v>
      </c>
      <c r="E1954" s="144" t="s">
        <v>1</v>
      </c>
      <c r="F1954" s="145" t="s">
        <v>2084</v>
      </c>
      <c r="H1954" s="146">
        <v>2</v>
      </c>
      <c r="I1954" s="147"/>
      <c r="L1954" s="142"/>
      <c r="M1954" s="148"/>
      <c r="T1954" s="149"/>
      <c r="AT1954" s="144" t="s">
        <v>146</v>
      </c>
      <c r="AU1954" s="144" t="s">
        <v>92</v>
      </c>
      <c r="AV1954" s="11" t="s">
        <v>92</v>
      </c>
      <c r="AW1954" s="11" t="s">
        <v>38</v>
      </c>
      <c r="AX1954" s="11" t="s">
        <v>90</v>
      </c>
      <c r="AY1954" s="144" t="s">
        <v>140</v>
      </c>
    </row>
    <row r="1955" spans="2:65" s="1" customFormat="1" ht="24.2" customHeight="1">
      <c r="B1955" s="33"/>
      <c r="C1955" s="185" t="s">
        <v>2229</v>
      </c>
      <c r="D1955" s="185" t="s">
        <v>653</v>
      </c>
      <c r="E1955" s="186" t="s">
        <v>2230</v>
      </c>
      <c r="F1955" s="187" t="s">
        <v>2231</v>
      </c>
      <c r="G1955" s="188" t="s">
        <v>157</v>
      </c>
      <c r="H1955" s="189">
        <v>2</v>
      </c>
      <c r="I1955" s="190"/>
      <c r="J1955" s="191">
        <f>ROUND(I1955*H1955,2)</f>
        <v>0</v>
      </c>
      <c r="K1955" s="192"/>
      <c r="L1955" s="193"/>
      <c r="M1955" s="194" t="s">
        <v>1</v>
      </c>
      <c r="N1955" s="195" t="s">
        <v>47</v>
      </c>
      <c r="P1955" s="138">
        <f>O1955*H1955</f>
        <v>0</v>
      </c>
      <c r="Q1955" s="138">
        <v>1.7999999999999999E-2</v>
      </c>
      <c r="R1955" s="138">
        <f>Q1955*H1955</f>
        <v>3.5999999999999997E-2</v>
      </c>
      <c r="S1955" s="138">
        <v>0</v>
      </c>
      <c r="T1955" s="139">
        <f>S1955*H1955</f>
        <v>0</v>
      </c>
      <c r="AR1955" s="140" t="s">
        <v>204</v>
      </c>
      <c r="AT1955" s="140" t="s">
        <v>653</v>
      </c>
      <c r="AU1955" s="140" t="s">
        <v>92</v>
      </c>
      <c r="AY1955" s="17" t="s">
        <v>140</v>
      </c>
      <c r="BE1955" s="141">
        <f>IF(N1955="základní",J1955,0)</f>
        <v>0</v>
      </c>
      <c r="BF1955" s="141">
        <f>IF(N1955="snížená",J1955,0)</f>
        <v>0</v>
      </c>
      <c r="BG1955" s="141">
        <f>IF(N1955="zákl. přenesená",J1955,0)</f>
        <v>0</v>
      </c>
      <c r="BH1955" s="141">
        <f>IF(N1955="sníž. přenesená",J1955,0)</f>
        <v>0</v>
      </c>
      <c r="BI1955" s="141">
        <f>IF(N1955="nulová",J1955,0)</f>
        <v>0</v>
      </c>
      <c r="BJ1955" s="17" t="s">
        <v>90</v>
      </c>
      <c r="BK1955" s="141">
        <f>ROUND(I1955*H1955,2)</f>
        <v>0</v>
      </c>
      <c r="BL1955" s="17" t="s">
        <v>173</v>
      </c>
      <c r="BM1955" s="140" t="s">
        <v>2232</v>
      </c>
    </row>
    <row r="1956" spans="2:65" s="11" customFormat="1">
      <c r="B1956" s="142"/>
      <c r="D1956" s="143" t="s">
        <v>146</v>
      </c>
      <c r="E1956" s="144" t="s">
        <v>1</v>
      </c>
      <c r="F1956" s="145" t="s">
        <v>2084</v>
      </c>
      <c r="H1956" s="146">
        <v>2</v>
      </c>
      <c r="I1956" s="147"/>
      <c r="L1956" s="142"/>
      <c r="M1956" s="148"/>
      <c r="T1956" s="149"/>
      <c r="AT1956" s="144" t="s">
        <v>146</v>
      </c>
      <c r="AU1956" s="144" t="s">
        <v>92</v>
      </c>
      <c r="AV1956" s="11" t="s">
        <v>92</v>
      </c>
      <c r="AW1956" s="11" t="s">
        <v>38</v>
      </c>
      <c r="AX1956" s="11" t="s">
        <v>90</v>
      </c>
      <c r="AY1956" s="144" t="s">
        <v>140</v>
      </c>
    </row>
    <row r="1957" spans="2:65" s="1" customFormat="1" ht="24.2" customHeight="1">
      <c r="B1957" s="33"/>
      <c r="C1957" s="185" t="s">
        <v>2233</v>
      </c>
      <c r="D1957" s="185" t="s">
        <v>653</v>
      </c>
      <c r="E1957" s="186" t="s">
        <v>2234</v>
      </c>
      <c r="F1957" s="187" t="s">
        <v>2235</v>
      </c>
      <c r="G1957" s="188" t="s">
        <v>157</v>
      </c>
      <c r="H1957" s="189">
        <v>2</v>
      </c>
      <c r="I1957" s="190"/>
      <c r="J1957" s="191">
        <f>ROUND(I1957*H1957,2)</f>
        <v>0</v>
      </c>
      <c r="K1957" s="192"/>
      <c r="L1957" s="193"/>
      <c r="M1957" s="194" t="s">
        <v>1</v>
      </c>
      <c r="N1957" s="195" t="s">
        <v>47</v>
      </c>
      <c r="P1957" s="138">
        <f>O1957*H1957</f>
        <v>0</v>
      </c>
      <c r="Q1957" s="138">
        <v>1.2E-2</v>
      </c>
      <c r="R1957" s="138">
        <f>Q1957*H1957</f>
        <v>2.4E-2</v>
      </c>
      <c r="S1957" s="138">
        <v>0</v>
      </c>
      <c r="T1957" s="139">
        <f>S1957*H1957</f>
        <v>0</v>
      </c>
      <c r="AR1957" s="140" t="s">
        <v>204</v>
      </c>
      <c r="AT1957" s="140" t="s">
        <v>653</v>
      </c>
      <c r="AU1957" s="140" t="s">
        <v>92</v>
      </c>
      <c r="AY1957" s="17" t="s">
        <v>140</v>
      </c>
      <c r="BE1957" s="141">
        <f>IF(N1957="základní",J1957,0)</f>
        <v>0</v>
      </c>
      <c r="BF1957" s="141">
        <f>IF(N1957="snížená",J1957,0)</f>
        <v>0</v>
      </c>
      <c r="BG1957" s="141">
        <f>IF(N1957="zákl. přenesená",J1957,0)</f>
        <v>0</v>
      </c>
      <c r="BH1957" s="141">
        <f>IF(N1957="sníž. přenesená",J1957,0)</f>
        <v>0</v>
      </c>
      <c r="BI1957" s="141">
        <f>IF(N1957="nulová",J1957,0)</f>
        <v>0</v>
      </c>
      <c r="BJ1957" s="17" t="s">
        <v>90</v>
      </c>
      <c r="BK1957" s="141">
        <f>ROUND(I1957*H1957,2)</f>
        <v>0</v>
      </c>
      <c r="BL1957" s="17" t="s">
        <v>173</v>
      </c>
      <c r="BM1957" s="140" t="s">
        <v>2236</v>
      </c>
    </row>
    <row r="1958" spans="2:65" s="11" customFormat="1">
      <c r="B1958" s="142"/>
      <c r="D1958" s="143" t="s">
        <v>146</v>
      </c>
      <c r="E1958" s="144" t="s">
        <v>1</v>
      </c>
      <c r="F1958" s="145" t="s">
        <v>2084</v>
      </c>
      <c r="H1958" s="146">
        <v>2</v>
      </c>
      <c r="I1958" s="147"/>
      <c r="L1958" s="142"/>
      <c r="M1958" s="148"/>
      <c r="T1958" s="149"/>
      <c r="AT1958" s="144" t="s">
        <v>146</v>
      </c>
      <c r="AU1958" s="144" t="s">
        <v>92</v>
      </c>
      <c r="AV1958" s="11" t="s">
        <v>92</v>
      </c>
      <c r="AW1958" s="11" t="s">
        <v>38</v>
      </c>
      <c r="AX1958" s="11" t="s">
        <v>90</v>
      </c>
      <c r="AY1958" s="144" t="s">
        <v>140</v>
      </c>
    </row>
    <row r="1959" spans="2:65" s="1" customFormat="1" ht="24.2" customHeight="1">
      <c r="B1959" s="33"/>
      <c r="C1959" s="185" t="s">
        <v>2237</v>
      </c>
      <c r="D1959" s="185" t="s">
        <v>653</v>
      </c>
      <c r="E1959" s="186" t="s">
        <v>2238</v>
      </c>
      <c r="F1959" s="187" t="s">
        <v>2239</v>
      </c>
      <c r="G1959" s="188" t="s">
        <v>157</v>
      </c>
      <c r="H1959" s="189">
        <v>1</v>
      </c>
      <c r="I1959" s="190"/>
      <c r="J1959" s="191">
        <f>ROUND(I1959*H1959,2)</f>
        <v>0</v>
      </c>
      <c r="K1959" s="192"/>
      <c r="L1959" s="193"/>
      <c r="M1959" s="194" t="s">
        <v>1</v>
      </c>
      <c r="N1959" s="195" t="s">
        <v>47</v>
      </c>
      <c r="P1959" s="138">
        <f>O1959*H1959</f>
        <v>0</v>
      </c>
      <c r="Q1959" s="138">
        <v>1.2999999999999999E-2</v>
      </c>
      <c r="R1959" s="138">
        <f>Q1959*H1959</f>
        <v>1.2999999999999999E-2</v>
      </c>
      <c r="S1959" s="138">
        <v>0</v>
      </c>
      <c r="T1959" s="139">
        <f>S1959*H1959</f>
        <v>0</v>
      </c>
      <c r="AR1959" s="140" t="s">
        <v>204</v>
      </c>
      <c r="AT1959" s="140" t="s">
        <v>653</v>
      </c>
      <c r="AU1959" s="140" t="s">
        <v>92</v>
      </c>
      <c r="AY1959" s="17" t="s">
        <v>140</v>
      </c>
      <c r="BE1959" s="141">
        <f>IF(N1959="základní",J1959,0)</f>
        <v>0</v>
      </c>
      <c r="BF1959" s="141">
        <f>IF(N1959="snížená",J1959,0)</f>
        <v>0</v>
      </c>
      <c r="BG1959" s="141">
        <f>IF(N1959="zákl. přenesená",J1959,0)</f>
        <v>0</v>
      </c>
      <c r="BH1959" s="141">
        <f>IF(N1959="sníž. přenesená",J1959,0)</f>
        <v>0</v>
      </c>
      <c r="BI1959" s="141">
        <f>IF(N1959="nulová",J1959,0)</f>
        <v>0</v>
      </c>
      <c r="BJ1959" s="17" t="s">
        <v>90</v>
      </c>
      <c r="BK1959" s="141">
        <f>ROUND(I1959*H1959,2)</f>
        <v>0</v>
      </c>
      <c r="BL1959" s="17" t="s">
        <v>173</v>
      </c>
      <c r="BM1959" s="140" t="s">
        <v>2240</v>
      </c>
    </row>
    <row r="1960" spans="2:65" s="11" customFormat="1">
      <c r="B1960" s="142"/>
      <c r="D1960" s="143" t="s">
        <v>146</v>
      </c>
      <c r="E1960" s="144" t="s">
        <v>1</v>
      </c>
      <c r="F1960" s="145" t="s">
        <v>2075</v>
      </c>
      <c r="H1960" s="146">
        <v>1</v>
      </c>
      <c r="I1960" s="147"/>
      <c r="L1960" s="142"/>
      <c r="M1960" s="148"/>
      <c r="T1960" s="149"/>
      <c r="AT1960" s="144" t="s">
        <v>146</v>
      </c>
      <c r="AU1960" s="144" t="s">
        <v>92</v>
      </c>
      <c r="AV1960" s="11" t="s">
        <v>92</v>
      </c>
      <c r="AW1960" s="11" t="s">
        <v>38</v>
      </c>
      <c r="AX1960" s="11" t="s">
        <v>90</v>
      </c>
      <c r="AY1960" s="144" t="s">
        <v>140</v>
      </c>
    </row>
    <row r="1961" spans="2:65" s="1" customFormat="1" ht="24.2" customHeight="1">
      <c r="B1961" s="33"/>
      <c r="C1961" s="185" t="s">
        <v>2241</v>
      </c>
      <c r="D1961" s="185" t="s">
        <v>653</v>
      </c>
      <c r="E1961" s="186" t="s">
        <v>2242</v>
      </c>
      <c r="F1961" s="187" t="s">
        <v>2243</v>
      </c>
      <c r="G1961" s="188" t="s">
        <v>157</v>
      </c>
      <c r="H1961" s="189">
        <v>1</v>
      </c>
      <c r="I1961" s="190"/>
      <c r="J1961" s="191">
        <f>ROUND(I1961*H1961,2)</f>
        <v>0</v>
      </c>
      <c r="K1961" s="192"/>
      <c r="L1961" s="193"/>
      <c r="M1961" s="194" t="s">
        <v>1</v>
      </c>
      <c r="N1961" s="195" t="s">
        <v>47</v>
      </c>
      <c r="P1961" s="138">
        <f>O1961*H1961</f>
        <v>0</v>
      </c>
      <c r="Q1961" s="138">
        <v>3.5999999999999997E-2</v>
      </c>
      <c r="R1961" s="138">
        <f>Q1961*H1961</f>
        <v>3.5999999999999997E-2</v>
      </c>
      <c r="S1961" s="138">
        <v>0</v>
      </c>
      <c r="T1961" s="139">
        <f>S1961*H1961</f>
        <v>0</v>
      </c>
      <c r="AR1961" s="140" t="s">
        <v>204</v>
      </c>
      <c r="AT1961" s="140" t="s">
        <v>653</v>
      </c>
      <c r="AU1961" s="140" t="s">
        <v>92</v>
      </c>
      <c r="AY1961" s="17" t="s">
        <v>140</v>
      </c>
      <c r="BE1961" s="141">
        <f>IF(N1961="základní",J1961,0)</f>
        <v>0</v>
      </c>
      <c r="BF1961" s="141">
        <f>IF(N1961="snížená",J1961,0)</f>
        <v>0</v>
      </c>
      <c r="BG1961" s="141">
        <f>IF(N1961="zákl. přenesená",J1961,0)</f>
        <v>0</v>
      </c>
      <c r="BH1961" s="141">
        <f>IF(N1961="sníž. přenesená",J1961,0)</f>
        <v>0</v>
      </c>
      <c r="BI1961" s="141">
        <f>IF(N1961="nulová",J1961,0)</f>
        <v>0</v>
      </c>
      <c r="BJ1961" s="17" t="s">
        <v>90</v>
      </c>
      <c r="BK1961" s="141">
        <f>ROUND(I1961*H1961,2)</f>
        <v>0</v>
      </c>
      <c r="BL1961" s="17" t="s">
        <v>173</v>
      </c>
      <c r="BM1961" s="140" t="s">
        <v>2244</v>
      </c>
    </row>
    <row r="1962" spans="2:65" s="11" customFormat="1">
      <c r="B1962" s="142"/>
      <c r="D1962" s="143" t="s">
        <v>146</v>
      </c>
      <c r="E1962" s="144" t="s">
        <v>1</v>
      </c>
      <c r="F1962" s="145" t="s">
        <v>2075</v>
      </c>
      <c r="H1962" s="146">
        <v>1</v>
      </c>
      <c r="I1962" s="147"/>
      <c r="L1962" s="142"/>
      <c r="M1962" s="148"/>
      <c r="T1962" s="149"/>
      <c r="AT1962" s="144" t="s">
        <v>146</v>
      </c>
      <c r="AU1962" s="144" t="s">
        <v>92</v>
      </c>
      <c r="AV1962" s="11" t="s">
        <v>92</v>
      </c>
      <c r="AW1962" s="11" t="s">
        <v>38</v>
      </c>
      <c r="AX1962" s="11" t="s">
        <v>90</v>
      </c>
      <c r="AY1962" s="144" t="s">
        <v>140</v>
      </c>
    </row>
    <row r="1963" spans="2:65" s="1" customFormat="1" ht="24.2" customHeight="1">
      <c r="B1963" s="33"/>
      <c r="C1963" s="185" t="s">
        <v>2245</v>
      </c>
      <c r="D1963" s="185" t="s">
        <v>653</v>
      </c>
      <c r="E1963" s="186" t="s">
        <v>2246</v>
      </c>
      <c r="F1963" s="187" t="s">
        <v>2247</v>
      </c>
      <c r="G1963" s="188" t="s">
        <v>157</v>
      </c>
      <c r="H1963" s="189">
        <v>2</v>
      </c>
      <c r="I1963" s="190"/>
      <c r="J1963" s="191">
        <f>ROUND(I1963*H1963,2)</f>
        <v>0</v>
      </c>
      <c r="K1963" s="192"/>
      <c r="L1963" s="193"/>
      <c r="M1963" s="194" t="s">
        <v>1</v>
      </c>
      <c r="N1963" s="195" t="s">
        <v>47</v>
      </c>
      <c r="P1963" s="138">
        <f>O1963*H1963</f>
        <v>0</v>
      </c>
      <c r="Q1963" s="138">
        <v>4.4999999999999998E-2</v>
      </c>
      <c r="R1963" s="138">
        <f>Q1963*H1963</f>
        <v>0.09</v>
      </c>
      <c r="S1963" s="138">
        <v>0</v>
      </c>
      <c r="T1963" s="139">
        <f>S1963*H1963</f>
        <v>0</v>
      </c>
      <c r="AR1963" s="140" t="s">
        <v>204</v>
      </c>
      <c r="AT1963" s="140" t="s">
        <v>653</v>
      </c>
      <c r="AU1963" s="140" t="s">
        <v>92</v>
      </c>
      <c r="AY1963" s="17" t="s">
        <v>140</v>
      </c>
      <c r="BE1963" s="141">
        <f>IF(N1963="základní",J1963,0)</f>
        <v>0</v>
      </c>
      <c r="BF1963" s="141">
        <f>IF(N1963="snížená",J1963,0)</f>
        <v>0</v>
      </c>
      <c r="BG1963" s="141">
        <f>IF(N1963="zákl. přenesená",J1963,0)</f>
        <v>0</v>
      </c>
      <c r="BH1963" s="141">
        <f>IF(N1963="sníž. přenesená",J1963,0)</f>
        <v>0</v>
      </c>
      <c r="BI1963" s="141">
        <f>IF(N1963="nulová",J1963,0)</f>
        <v>0</v>
      </c>
      <c r="BJ1963" s="17" t="s">
        <v>90</v>
      </c>
      <c r="BK1963" s="141">
        <f>ROUND(I1963*H1963,2)</f>
        <v>0</v>
      </c>
      <c r="BL1963" s="17" t="s">
        <v>173</v>
      </c>
      <c r="BM1963" s="140" t="s">
        <v>2248</v>
      </c>
    </row>
    <row r="1964" spans="2:65" s="11" customFormat="1">
      <c r="B1964" s="142"/>
      <c r="D1964" s="143" t="s">
        <v>146</v>
      </c>
      <c r="E1964" s="144" t="s">
        <v>1</v>
      </c>
      <c r="F1964" s="145" t="s">
        <v>2084</v>
      </c>
      <c r="H1964" s="146">
        <v>2</v>
      </c>
      <c r="I1964" s="147"/>
      <c r="L1964" s="142"/>
      <c r="M1964" s="148"/>
      <c r="T1964" s="149"/>
      <c r="AT1964" s="144" t="s">
        <v>146</v>
      </c>
      <c r="AU1964" s="144" t="s">
        <v>92</v>
      </c>
      <c r="AV1964" s="11" t="s">
        <v>92</v>
      </c>
      <c r="AW1964" s="11" t="s">
        <v>38</v>
      </c>
      <c r="AX1964" s="11" t="s">
        <v>90</v>
      </c>
      <c r="AY1964" s="144" t="s">
        <v>140</v>
      </c>
    </row>
    <row r="1965" spans="2:65" s="1" customFormat="1" ht="24.2" customHeight="1">
      <c r="B1965" s="33"/>
      <c r="C1965" s="128" t="s">
        <v>2249</v>
      </c>
      <c r="D1965" s="128" t="s">
        <v>141</v>
      </c>
      <c r="E1965" s="129" t="s">
        <v>2250</v>
      </c>
      <c r="F1965" s="130" t="s">
        <v>2251</v>
      </c>
      <c r="G1965" s="131" t="s">
        <v>157</v>
      </c>
      <c r="H1965" s="132">
        <v>23</v>
      </c>
      <c r="I1965" s="133"/>
      <c r="J1965" s="134">
        <f>ROUND(I1965*H1965,2)</f>
        <v>0</v>
      </c>
      <c r="K1965" s="135"/>
      <c r="L1965" s="33"/>
      <c r="M1965" s="136" t="s">
        <v>1</v>
      </c>
      <c r="N1965" s="137" t="s">
        <v>47</v>
      </c>
      <c r="P1965" s="138">
        <f>O1965*H1965</f>
        <v>0</v>
      </c>
      <c r="Q1965" s="138">
        <v>0</v>
      </c>
      <c r="R1965" s="138">
        <f>Q1965*H1965</f>
        <v>0</v>
      </c>
      <c r="S1965" s="138">
        <v>0</v>
      </c>
      <c r="T1965" s="139">
        <f>S1965*H1965</f>
        <v>0</v>
      </c>
      <c r="AR1965" s="140" t="s">
        <v>173</v>
      </c>
      <c r="AT1965" s="140" t="s">
        <v>141</v>
      </c>
      <c r="AU1965" s="140" t="s">
        <v>92</v>
      </c>
      <c r="AY1965" s="17" t="s">
        <v>140</v>
      </c>
      <c r="BE1965" s="141">
        <f>IF(N1965="základní",J1965,0)</f>
        <v>0</v>
      </c>
      <c r="BF1965" s="141">
        <f>IF(N1965="snížená",J1965,0)</f>
        <v>0</v>
      </c>
      <c r="BG1965" s="141">
        <f>IF(N1965="zákl. přenesená",J1965,0)</f>
        <v>0</v>
      </c>
      <c r="BH1965" s="141">
        <f>IF(N1965="sníž. přenesená",J1965,0)</f>
        <v>0</v>
      </c>
      <c r="BI1965" s="141">
        <f>IF(N1965="nulová",J1965,0)</f>
        <v>0</v>
      </c>
      <c r="BJ1965" s="17" t="s">
        <v>90</v>
      </c>
      <c r="BK1965" s="141">
        <f>ROUND(I1965*H1965,2)</f>
        <v>0</v>
      </c>
      <c r="BL1965" s="17" t="s">
        <v>173</v>
      </c>
      <c r="BM1965" s="140" t="s">
        <v>2252</v>
      </c>
    </row>
    <row r="1966" spans="2:65" s="12" customFormat="1">
      <c r="B1966" s="153"/>
      <c r="D1966" s="143" t="s">
        <v>146</v>
      </c>
      <c r="E1966" s="154" t="s">
        <v>1</v>
      </c>
      <c r="F1966" s="155" t="s">
        <v>2253</v>
      </c>
      <c r="H1966" s="154" t="s">
        <v>1</v>
      </c>
      <c r="I1966" s="156"/>
      <c r="L1966" s="153"/>
      <c r="M1966" s="157"/>
      <c r="T1966" s="158"/>
      <c r="AT1966" s="154" t="s">
        <v>146</v>
      </c>
      <c r="AU1966" s="154" t="s">
        <v>92</v>
      </c>
      <c r="AV1966" s="12" t="s">
        <v>90</v>
      </c>
      <c r="AW1966" s="12" t="s">
        <v>38</v>
      </c>
      <c r="AX1966" s="12" t="s">
        <v>82</v>
      </c>
      <c r="AY1966" s="154" t="s">
        <v>140</v>
      </c>
    </row>
    <row r="1967" spans="2:65" s="12" customFormat="1">
      <c r="B1967" s="153"/>
      <c r="D1967" s="143" t="s">
        <v>146</v>
      </c>
      <c r="E1967" s="154" t="s">
        <v>1</v>
      </c>
      <c r="F1967" s="155" t="s">
        <v>711</v>
      </c>
      <c r="H1967" s="154" t="s">
        <v>1</v>
      </c>
      <c r="I1967" s="156"/>
      <c r="L1967" s="153"/>
      <c r="M1967" s="157"/>
      <c r="T1967" s="158"/>
      <c r="AT1967" s="154" t="s">
        <v>146</v>
      </c>
      <c r="AU1967" s="154" t="s">
        <v>92</v>
      </c>
      <c r="AV1967" s="12" t="s">
        <v>90</v>
      </c>
      <c r="AW1967" s="12" t="s">
        <v>38</v>
      </c>
      <c r="AX1967" s="12" t="s">
        <v>82</v>
      </c>
      <c r="AY1967" s="154" t="s">
        <v>140</v>
      </c>
    </row>
    <row r="1968" spans="2:65" s="11" customFormat="1">
      <c r="B1968" s="142"/>
      <c r="D1968" s="143" t="s">
        <v>146</v>
      </c>
      <c r="E1968" s="144" t="s">
        <v>1</v>
      </c>
      <c r="F1968" s="145" t="s">
        <v>2254</v>
      </c>
      <c r="H1968" s="146">
        <v>3</v>
      </c>
      <c r="I1968" s="147"/>
      <c r="L1968" s="142"/>
      <c r="M1968" s="148"/>
      <c r="T1968" s="149"/>
      <c r="AT1968" s="144" t="s">
        <v>146</v>
      </c>
      <c r="AU1968" s="144" t="s">
        <v>92</v>
      </c>
      <c r="AV1968" s="11" t="s">
        <v>92</v>
      </c>
      <c r="AW1968" s="11" t="s">
        <v>38</v>
      </c>
      <c r="AX1968" s="11" t="s">
        <v>82</v>
      </c>
      <c r="AY1968" s="144" t="s">
        <v>140</v>
      </c>
    </row>
    <row r="1969" spans="2:51" s="11" customFormat="1">
      <c r="B1969" s="142"/>
      <c r="D1969" s="143" t="s">
        <v>146</v>
      </c>
      <c r="E1969" s="144" t="s">
        <v>1</v>
      </c>
      <c r="F1969" s="145" t="s">
        <v>2255</v>
      </c>
      <c r="H1969" s="146">
        <v>2</v>
      </c>
      <c r="I1969" s="147"/>
      <c r="L1969" s="142"/>
      <c r="M1969" s="148"/>
      <c r="T1969" s="149"/>
      <c r="AT1969" s="144" t="s">
        <v>146</v>
      </c>
      <c r="AU1969" s="144" t="s">
        <v>92</v>
      </c>
      <c r="AV1969" s="11" t="s">
        <v>92</v>
      </c>
      <c r="AW1969" s="11" t="s">
        <v>38</v>
      </c>
      <c r="AX1969" s="11" t="s">
        <v>82</v>
      </c>
      <c r="AY1969" s="144" t="s">
        <v>140</v>
      </c>
    </row>
    <row r="1970" spans="2:51" s="11" customFormat="1">
      <c r="B1970" s="142"/>
      <c r="D1970" s="143" t="s">
        <v>146</v>
      </c>
      <c r="E1970" s="144" t="s">
        <v>1</v>
      </c>
      <c r="F1970" s="145" t="s">
        <v>2256</v>
      </c>
      <c r="H1970" s="146">
        <v>3</v>
      </c>
      <c r="I1970" s="147"/>
      <c r="L1970" s="142"/>
      <c r="M1970" s="148"/>
      <c r="T1970" s="149"/>
      <c r="AT1970" s="144" t="s">
        <v>146</v>
      </c>
      <c r="AU1970" s="144" t="s">
        <v>92</v>
      </c>
      <c r="AV1970" s="11" t="s">
        <v>92</v>
      </c>
      <c r="AW1970" s="11" t="s">
        <v>38</v>
      </c>
      <c r="AX1970" s="11" t="s">
        <v>82</v>
      </c>
      <c r="AY1970" s="144" t="s">
        <v>140</v>
      </c>
    </row>
    <row r="1971" spans="2:51" s="11" customFormat="1">
      <c r="B1971" s="142"/>
      <c r="D1971" s="143" t="s">
        <v>146</v>
      </c>
      <c r="E1971" s="144" t="s">
        <v>1</v>
      </c>
      <c r="F1971" s="145" t="s">
        <v>2257</v>
      </c>
      <c r="H1971" s="146">
        <v>1</v>
      </c>
      <c r="I1971" s="147"/>
      <c r="L1971" s="142"/>
      <c r="M1971" s="148"/>
      <c r="T1971" s="149"/>
      <c r="AT1971" s="144" t="s">
        <v>146</v>
      </c>
      <c r="AU1971" s="144" t="s">
        <v>92</v>
      </c>
      <c r="AV1971" s="11" t="s">
        <v>92</v>
      </c>
      <c r="AW1971" s="11" t="s">
        <v>38</v>
      </c>
      <c r="AX1971" s="11" t="s">
        <v>82</v>
      </c>
      <c r="AY1971" s="144" t="s">
        <v>140</v>
      </c>
    </row>
    <row r="1972" spans="2:51" s="11" customFormat="1">
      <c r="B1972" s="142"/>
      <c r="D1972" s="143" t="s">
        <v>146</v>
      </c>
      <c r="E1972" s="144" t="s">
        <v>1</v>
      </c>
      <c r="F1972" s="145" t="s">
        <v>2258</v>
      </c>
      <c r="H1972" s="146">
        <v>3</v>
      </c>
      <c r="I1972" s="147"/>
      <c r="L1972" s="142"/>
      <c r="M1972" s="148"/>
      <c r="T1972" s="149"/>
      <c r="AT1972" s="144" t="s">
        <v>146</v>
      </c>
      <c r="AU1972" s="144" t="s">
        <v>92</v>
      </c>
      <c r="AV1972" s="11" t="s">
        <v>92</v>
      </c>
      <c r="AW1972" s="11" t="s">
        <v>38</v>
      </c>
      <c r="AX1972" s="11" t="s">
        <v>82</v>
      </c>
      <c r="AY1972" s="144" t="s">
        <v>140</v>
      </c>
    </row>
    <row r="1973" spans="2:51" s="13" customFormat="1">
      <c r="B1973" s="160"/>
      <c r="D1973" s="143" t="s">
        <v>146</v>
      </c>
      <c r="E1973" s="161" t="s">
        <v>1</v>
      </c>
      <c r="F1973" s="162" t="s">
        <v>286</v>
      </c>
      <c r="H1973" s="163">
        <v>12</v>
      </c>
      <c r="I1973" s="164"/>
      <c r="L1973" s="160"/>
      <c r="M1973" s="165"/>
      <c r="T1973" s="166"/>
      <c r="AT1973" s="161" t="s">
        <v>146</v>
      </c>
      <c r="AU1973" s="161" t="s">
        <v>92</v>
      </c>
      <c r="AV1973" s="13" t="s">
        <v>151</v>
      </c>
      <c r="AW1973" s="13" t="s">
        <v>38</v>
      </c>
      <c r="AX1973" s="13" t="s">
        <v>82</v>
      </c>
      <c r="AY1973" s="161" t="s">
        <v>140</v>
      </c>
    </row>
    <row r="1974" spans="2:51" s="12" customFormat="1">
      <c r="B1974" s="153"/>
      <c r="D1974" s="143" t="s">
        <v>146</v>
      </c>
      <c r="E1974" s="154" t="s">
        <v>1</v>
      </c>
      <c r="F1974" s="155" t="s">
        <v>902</v>
      </c>
      <c r="H1974" s="154" t="s">
        <v>1</v>
      </c>
      <c r="I1974" s="156"/>
      <c r="L1974" s="153"/>
      <c r="M1974" s="157"/>
      <c r="T1974" s="158"/>
      <c r="AT1974" s="154" t="s">
        <v>146</v>
      </c>
      <c r="AU1974" s="154" t="s">
        <v>92</v>
      </c>
      <c r="AV1974" s="12" t="s">
        <v>90</v>
      </c>
      <c r="AW1974" s="12" t="s">
        <v>38</v>
      </c>
      <c r="AX1974" s="12" t="s">
        <v>82</v>
      </c>
      <c r="AY1974" s="154" t="s">
        <v>140</v>
      </c>
    </row>
    <row r="1975" spans="2:51" s="11" customFormat="1">
      <c r="B1975" s="142"/>
      <c r="D1975" s="143" t="s">
        <v>146</v>
      </c>
      <c r="E1975" s="144" t="s">
        <v>1</v>
      </c>
      <c r="F1975" s="145" t="s">
        <v>2259</v>
      </c>
      <c r="H1975" s="146">
        <v>1</v>
      </c>
      <c r="I1975" s="147"/>
      <c r="L1975" s="142"/>
      <c r="M1975" s="148"/>
      <c r="T1975" s="149"/>
      <c r="AT1975" s="144" t="s">
        <v>146</v>
      </c>
      <c r="AU1975" s="144" t="s">
        <v>92</v>
      </c>
      <c r="AV1975" s="11" t="s">
        <v>92</v>
      </c>
      <c r="AW1975" s="11" t="s">
        <v>38</v>
      </c>
      <c r="AX1975" s="11" t="s">
        <v>82</v>
      </c>
      <c r="AY1975" s="144" t="s">
        <v>140</v>
      </c>
    </row>
    <row r="1976" spans="2:51" s="11" customFormat="1">
      <c r="B1976" s="142"/>
      <c r="D1976" s="143" t="s">
        <v>146</v>
      </c>
      <c r="E1976" s="144" t="s">
        <v>1</v>
      </c>
      <c r="F1976" s="145" t="s">
        <v>2254</v>
      </c>
      <c r="H1976" s="146">
        <v>3</v>
      </c>
      <c r="I1976" s="147"/>
      <c r="L1976" s="142"/>
      <c r="M1976" s="148"/>
      <c r="T1976" s="149"/>
      <c r="AT1976" s="144" t="s">
        <v>146</v>
      </c>
      <c r="AU1976" s="144" t="s">
        <v>92</v>
      </c>
      <c r="AV1976" s="11" t="s">
        <v>92</v>
      </c>
      <c r="AW1976" s="11" t="s">
        <v>38</v>
      </c>
      <c r="AX1976" s="11" t="s">
        <v>82</v>
      </c>
      <c r="AY1976" s="144" t="s">
        <v>140</v>
      </c>
    </row>
    <row r="1977" spans="2:51" s="11" customFormat="1">
      <c r="B1977" s="142"/>
      <c r="D1977" s="143" t="s">
        <v>146</v>
      </c>
      <c r="E1977" s="144" t="s">
        <v>1</v>
      </c>
      <c r="F1977" s="145" t="s">
        <v>2260</v>
      </c>
      <c r="H1977" s="146">
        <v>1</v>
      </c>
      <c r="I1977" s="147"/>
      <c r="L1977" s="142"/>
      <c r="M1977" s="148"/>
      <c r="T1977" s="149"/>
      <c r="AT1977" s="144" t="s">
        <v>146</v>
      </c>
      <c r="AU1977" s="144" t="s">
        <v>92</v>
      </c>
      <c r="AV1977" s="11" t="s">
        <v>92</v>
      </c>
      <c r="AW1977" s="11" t="s">
        <v>38</v>
      </c>
      <c r="AX1977" s="11" t="s">
        <v>82</v>
      </c>
      <c r="AY1977" s="144" t="s">
        <v>140</v>
      </c>
    </row>
    <row r="1978" spans="2:51" s="13" customFormat="1">
      <c r="B1978" s="160"/>
      <c r="D1978" s="143" t="s">
        <v>146</v>
      </c>
      <c r="E1978" s="161" t="s">
        <v>1</v>
      </c>
      <c r="F1978" s="162" t="s">
        <v>286</v>
      </c>
      <c r="H1978" s="163">
        <v>5</v>
      </c>
      <c r="I1978" s="164"/>
      <c r="L1978" s="160"/>
      <c r="M1978" s="165"/>
      <c r="T1978" s="166"/>
      <c r="AT1978" s="161" t="s">
        <v>146</v>
      </c>
      <c r="AU1978" s="161" t="s">
        <v>92</v>
      </c>
      <c r="AV1978" s="13" t="s">
        <v>151</v>
      </c>
      <c r="AW1978" s="13" t="s">
        <v>38</v>
      </c>
      <c r="AX1978" s="13" t="s">
        <v>82</v>
      </c>
      <c r="AY1978" s="161" t="s">
        <v>140</v>
      </c>
    </row>
    <row r="1979" spans="2:51" s="12" customFormat="1">
      <c r="B1979" s="153"/>
      <c r="D1979" s="143" t="s">
        <v>146</v>
      </c>
      <c r="E1979" s="154" t="s">
        <v>1</v>
      </c>
      <c r="F1979" s="155" t="s">
        <v>914</v>
      </c>
      <c r="H1979" s="154" t="s">
        <v>1</v>
      </c>
      <c r="I1979" s="156"/>
      <c r="L1979" s="153"/>
      <c r="M1979" s="157"/>
      <c r="T1979" s="158"/>
      <c r="AT1979" s="154" t="s">
        <v>146</v>
      </c>
      <c r="AU1979" s="154" t="s">
        <v>92</v>
      </c>
      <c r="AV1979" s="12" t="s">
        <v>90</v>
      </c>
      <c r="AW1979" s="12" t="s">
        <v>38</v>
      </c>
      <c r="AX1979" s="12" t="s">
        <v>82</v>
      </c>
      <c r="AY1979" s="154" t="s">
        <v>140</v>
      </c>
    </row>
    <row r="1980" spans="2:51" s="11" customFormat="1">
      <c r="B1980" s="142"/>
      <c r="D1980" s="143" t="s">
        <v>146</v>
      </c>
      <c r="E1980" s="144" t="s">
        <v>1</v>
      </c>
      <c r="F1980" s="145" t="s">
        <v>2259</v>
      </c>
      <c r="H1980" s="146">
        <v>1</v>
      </c>
      <c r="I1980" s="147"/>
      <c r="L1980" s="142"/>
      <c r="M1980" s="148"/>
      <c r="T1980" s="149"/>
      <c r="AT1980" s="144" t="s">
        <v>146</v>
      </c>
      <c r="AU1980" s="144" t="s">
        <v>92</v>
      </c>
      <c r="AV1980" s="11" t="s">
        <v>92</v>
      </c>
      <c r="AW1980" s="11" t="s">
        <v>38</v>
      </c>
      <c r="AX1980" s="11" t="s">
        <v>82</v>
      </c>
      <c r="AY1980" s="144" t="s">
        <v>140</v>
      </c>
    </row>
    <row r="1981" spans="2:51" s="11" customFormat="1">
      <c r="B1981" s="142"/>
      <c r="D1981" s="143" t="s">
        <v>146</v>
      </c>
      <c r="E1981" s="144" t="s">
        <v>1</v>
      </c>
      <c r="F1981" s="145" t="s">
        <v>2254</v>
      </c>
      <c r="H1981" s="146">
        <v>3</v>
      </c>
      <c r="I1981" s="147"/>
      <c r="L1981" s="142"/>
      <c r="M1981" s="148"/>
      <c r="T1981" s="149"/>
      <c r="AT1981" s="144" t="s">
        <v>146</v>
      </c>
      <c r="AU1981" s="144" t="s">
        <v>92</v>
      </c>
      <c r="AV1981" s="11" t="s">
        <v>92</v>
      </c>
      <c r="AW1981" s="11" t="s">
        <v>38</v>
      </c>
      <c r="AX1981" s="11" t="s">
        <v>82</v>
      </c>
      <c r="AY1981" s="144" t="s">
        <v>140</v>
      </c>
    </row>
    <row r="1982" spans="2:51" s="11" customFormat="1">
      <c r="B1982" s="142"/>
      <c r="D1982" s="143" t="s">
        <v>146</v>
      </c>
      <c r="E1982" s="144" t="s">
        <v>1</v>
      </c>
      <c r="F1982" s="145" t="s">
        <v>2260</v>
      </c>
      <c r="H1982" s="146">
        <v>1</v>
      </c>
      <c r="I1982" s="147"/>
      <c r="L1982" s="142"/>
      <c r="M1982" s="148"/>
      <c r="T1982" s="149"/>
      <c r="AT1982" s="144" t="s">
        <v>146</v>
      </c>
      <c r="AU1982" s="144" t="s">
        <v>92</v>
      </c>
      <c r="AV1982" s="11" t="s">
        <v>92</v>
      </c>
      <c r="AW1982" s="11" t="s">
        <v>38</v>
      </c>
      <c r="AX1982" s="11" t="s">
        <v>82</v>
      </c>
      <c r="AY1982" s="144" t="s">
        <v>140</v>
      </c>
    </row>
    <row r="1983" spans="2:51" s="11" customFormat="1">
      <c r="B1983" s="142"/>
      <c r="D1983" s="143" t="s">
        <v>146</v>
      </c>
      <c r="E1983" s="144" t="s">
        <v>1</v>
      </c>
      <c r="F1983" s="145" t="s">
        <v>2261</v>
      </c>
      <c r="H1983" s="146">
        <v>1</v>
      </c>
      <c r="I1983" s="147"/>
      <c r="L1983" s="142"/>
      <c r="M1983" s="148"/>
      <c r="T1983" s="149"/>
      <c r="AT1983" s="144" t="s">
        <v>146</v>
      </c>
      <c r="AU1983" s="144" t="s">
        <v>92</v>
      </c>
      <c r="AV1983" s="11" t="s">
        <v>92</v>
      </c>
      <c r="AW1983" s="11" t="s">
        <v>38</v>
      </c>
      <c r="AX1983" s="11" t="s">
        <v>82</v>
      </c>
      <c r="AY1983" s="144" t="s">
        <v>140</v>
      </c>
    </row>
    <row r="1984" spans="2:51" s="13" customFormat="1">
      <c r="B1984" s="160"/>
      <c r="D1984" s="143" t="s">
        <v>146</v>
      </c>
      <c r="E1984" s="161" t="s">
        <v>1</v>
      </c>
      <c r="F1984" s="162" t="s">
        <v>286</v>
      </c>
      <c r="H1984" s="163">
        <v>6</v>
      </c>
      <c r="I1984" s="164"/>
      <c r="L1984" s="160"/>
      <c r="M1984" s="165"/>
      <c r="T1984" s="166"/>
      <c r="AT1984" s="161" t="s">
        <v>146</v>
      </c>
      <c r="AU1984" s="161" t="s">
        <v>92</v>
      </c>
      <c r="AV1984" s="13" t="s">
        <v>151</v>
      </c>
      <c r="AW1984" s="13" t="s">
        <v>38</v>
      </c>
      <c r="AX1984" s="13" t="s">
        <v>82</v>
      </c>
      <c r="AY1984" s="161" t="s">
        <v>140</v>
      </c>
    </row>
    <row r="1985" spans="2:65" s="14" customFormat="1">
      <c r="B1985" s="167"/>
      <c r="D1985" s="143" t="s">
        <v>146</v>
      </c>
      <c r="E1985" s="168" t="s">
        <v>1</v>
      </c>
      <c r="F1985" s="169" t="s">
        <v>287</v>
      </c>
      <c r="H1985" s="170">
        <v>23</v>
      </c>
      <c r="I1985" s="171"/>
      <c r="L1985" s="167"/>
      <c r="M1985" s="172"/>
      <c r="T1985" s="173"/>
      <c r="AT1985" s="168" t="s">
        <v>146</v>
      </c>
      <c r="AU1985" s="168" t="s">
        <v>92</v>
      </c>
      <c r="AV1985" s="14" t="s">
        <v>145</v>
      </c>
      <c r="AW1985" s="14" t="s">
        <v>38</v>
      </c>
      <c r="AX1985" s="14" t="s">
        <v>90</v>
      </c>
      <c r="AY1985" s="168" t="s">
        <v>140</v>
      </c>
    </row>
    <row r="1986" spans="2:65" s="1" customFormat="1" ht="24.2" customHeight="1">
      <c r="B1986" s="33"/>
      <c r="C1986" s="128" t="s">
        <v>2262</v>
      </c>
      <c r="D1986" s="128" t="s">
        <v>141</v>
      </c>
      <c r="E1986" s="129" t="s">
        <v>2263</v>
      </c>
      <c r="F1986" s="130" t="s">
        <v>2264</v>
      </c>
      <c r="G1986" s="131" t="s">
        <v>150</v>
      </c>
      <c r="H1986" s="132">
        <v>990</v>
      </c>
      <c r="I1986" s="133"/>
      <c r="J1986" s="134">
        <f>ROUND(I1986*H1986,2)</f>
        <v>0</v>
      </c>
      <c r="K1986" s="135"/>
      <c r="L1986" s="33"/>
      <c r="M1986" s="136" t="s">
        <v>1</v>
      </c>
      <c r="N1986" s="137" t="s">
        <v>47</v>
      </c>
      <c r="P1986" s="138">
        <f>O1986*H1986</f>
        <v>0</v>
      </c>
      <c r="Q1986" s="138">
        <v>2.7999999999999998E-4</v>
      </c>
      <c r="R1986" s="138">
        <f>Q1986*H1986</f>
        <v>0.2772</v>
      </c>
      <c r="S1986" s="138">
        <v>0</v>
      </c>
      <c r="T1986" s="139">
        <f>S1986*H1986</f>
        <v>0</v>
      </c>
      <c r="AR1986" s="140" t="s">
        <v>173</v>
      </c>
      <c r="AT1986" s="140" t="s">
        <v>141</v>
      </c>
      <c r="AU1986" s="140" t="s">
        <v>92</v>
      </c>
      <c r="AY1986" s="17" t="s">
        <v>140</v>
      </c>
      <c r="BE1986" s="141">
        <f>IF(N1986="základní",J1986,0)</f>
        <v>0</v>
      </c>
      <c r="BF1986" s="141">
        <f>IF(N1986="snížená",J1986,0)</f>
        <v>0</v>
      </c>
      <c r="BG1986" s="141">
        <f>IF(N1986="zákl. přenesená",J1986,0)</f>
        <v>0</v>
      </c>
      <c r="BH1986" s="141">
        <f>IF(N1986="sníž. přenesená",J1986,0)</f>
        <v>0</v>
      </c>
      <c r="BI1986" s="141">
        <f>IF(N1986="nulová",J1986,0)</f>
        <v>0</v>
      </c>
      <c r="BJ1986" s="17" t="s">
        <v>90</v>
      </c>
      <c r="BK1986" s="141">
        <f>ROUND(I1986*H1986,2)</f>
        <v>0</v>
      </c>
      <c r="BL1986" s="17" t="s">
        <v>173</v>
      </c>
      <c r="BM1986" s="140" t="s">
        <v>2265</v>
      </c>
    </row>
    <row r="1987" spans="2:65" s="11" customFormat="1">
      <c r="B1987" s="142"/>
      <c r="D1987" s="143" t="s">
        <v>146</v>
      </c>
      <c r="E1987" s="144" t="s">
        <v>1</v>
      </c>
      <c r="F1987" s="145" t="s">
        <v>2266</v>
      </c>
      <c r="H1987" s="146">
        <v>76</v>
      </c>
      <c r="I1987" s="147"/>
      <c r="L1987" s="142"/>
      <c r="M1987" s="148"/>
      <c r="T1987" s="149"/>
      <c r="AT1987" s="144" t="s">
        <v>146</v>
      </c>
      <c r="AU1987" s="144" t="s">
        <v>92</v>
      </c>
      <c r="AV1987" s="11" t="s">
        <v>92</v>
      </c>
      <c r="AW1987" s="11" t="s">
        <v>38</v>
      </c>
      <c r="AX1987" s="11" t="s">
        <v>82</v>
      </c>
      <c r="AY1987" s="144" t="s">
        <v>140</v>
      </c>
    </row>
    <row r="1988" spans="2:65" s="11" customFormat="1">
      <c r="B1988" s="142"/>
      <c r="D1988" s="143" t="s">
        <v>146</v>
      </c>
      <c r="E1988" s="144" t="s">
        <v>1</v>
      </c>
      <c r="F1988" s="145" t="s">
        <v>2267</v>
      </c>
      <c r="H1988" s="146">
        <v>56</v>
      </c>
      <c r="I1988" s="147"/>
      <c r="L1988" s="142"/>
      <c r="M1988" s="148"/>
      <c r="T1988" s="149"/>
      <c r="AT1988" s="144" t="s">
        <v>146</v>
      </c>
      <c r="AU1988" s="144" t="s">
        <v>92</v>
      </c>
      <c r="AV1988" s="11" t="s">
        <v>92</v>
      </c>
      <c r="AW1988" s="11" t="s">
        <v>38</v>
      </c>
      <c r="AX1988" s="11" t="s">
        <v>82</v>
      </c>
      <c r="AY1988" s="144" t="s">
        <v>140</v>
      </c>
    </row>
    <row r="1989" spans="2:65" s="11" customFormat="1">
      <c r="B1989" s="142"/>
      <c r="D1989" s="143" t="s">
        <v>146</v>
      </c>
      <c r="E1989" s="144" t="s">
        <v>1</v>
      </c>
      <c r="F1989" s="145" t="s">
        <v>2268</v>
      </c>
      <c r="H1989" s="146">
        <v>214.4</v>
      </c>
      <c r="I1989" s="147"/>
      <c r="L1989" s="142"/>
      <c r="M1989" s="148"/>
      <c r="T1989" s="149"/>
      <c r="AT1989" s="144" t="s">
        <v>146</v>
      </c>
      <c r="AU1989" s="144" t="s">
        <v>92</v>
      </c>
      <c r="AV1989" s="11" t="s">
        <v>92</v>
      </c>
      <c r="AW1989" s="11" t="s">
        <v>38</v>
      </c>
      <c r="AX1989" s="11" t="s">
        <v>82</v>
      </c>
      <c r="AY1989" s="144" t="s">
        <v>140</v>
      </c>
    </row>
    <row r="1990" spans="2:65" s="11" customFormat="1">
      <c r="B1990" s="142"/>
      <c r="D1990" s="143" t="s">
        <v>146</v>
      </c>
      <c r="E1990" s="144" t="s">
        <v>1</v>
      </c>
      <c r="F1990" s="145" t="s">
        <v>2269</v>
      </c>
      <c r="H1990" s="146">
        <v>129.6</v>
      </c>
      <c r="I1990" s="147"/>
      <c r="L1990" s="142"/>
      <c r="M1990" s="148"/>
      <c r="T1990" s="149"/>
      <c r="AT1990" s="144" t="s">
        <v>146</v>
      </c>
      <c r="AU1990" s="144" t="s">
        <v>92</v>
      </c>
      <c r="AV1990" s="11" t="s">
        <v>92</v>
      </c>
      <c r="AW1990" s="11" t="s">
        <v>38</v>
      </c>
      <c r="AX1990" s="11" t="s">
        <v>82</v>
      </c>
      <c r="AY1990" s="144" t="s">
        <v>140</v>
      </c>
    </row>
    <row r="1991" spans="2:65" s="11" customFormat="1">
      <c r="B1991" s="142"/>
      <c r="D1991" s="143" t="s">
        <v>146</v>
      </c>
      <c r="E1991" s="144" t="s">
        <v>1</v>
      </c>
      <c r="F1991" s="145" t="s">
        <v>2270</v>
      </c>
      <c r="H1991" s="146">
        <v>66.599999999999994</v>
      </c>
      <c r="I1991" s="147"/>
      <c r="L1991" s="142"/>
      <c r="M1991" s="148"/>
      <c r="T1991" s="149"/>
      <c r="AT1991" s="144" t="s">
        <v>146</v>
      </c>
      <c r="AU1991" s="144" t="s">
        <v>92</v>
      </c>
      <c r="AV1991" s="11" t="s">
        <v>92</v>
      </c>
      <c r="AW1991" s="11" t="s">
        <v>38</v>
      </c>
      <c r="AX1991" s="11" t="s">
        <v>82</v>
      </c>
      <c r="AY1991" s="144" t="s">
        <v>140</v>
      </c>
    </row>
    <row r="1992" spans="2:65" s="11" customFormat="1">
      <c r="B1992" s="142"/>
      <c r="D1992" s="143" t="s">
        <v>146</v>
      </c>
      <c r="E1992" s="144" t="s">
        <v>1</v>
      </c>
      <c r="F1992" s="145" t="s">
        <v>2271</v>
      </c>
      <c r="H1992" s="146">
        <v>3.9</v>
      </c>
      <c r="I1992" s="147"/>
      <c r="L1992" s="142"/>
      <c r="M1992" s="148"/>
      <c r="T1992" s="149"/>
      <c r="AT1992" s="144" t="s">
        <v>146</v>
      </c>
      <c r="AU1992" s="144" t="s">
        <v>92</v>
      </c>
      <c r="AV1992" s="11" t="s">
        <v>92</v>
      </c>
      <c r="AW1992" s="11" t="s">
        <v>38</v>
      </c>
      <c r="AX1992" s="11" t="s">
        <v>82</v>
      </c>
      <c r="AY1992" s="144" t="s">
        <v>140</v>
      </c>
    </row>
    <row r="1993" spans="2:65" s="11" customFormat="1">
      <c r="B1993" s="142"/>
      <c r="D1993" s="143" t="s">
        <v>146</v>
      </c>
      <c r="E1993" s="144" t="s">
        <v>1</v>
      </c>
      <c r="F1993" s="145" t="s">
        <v>2272</v>
      </c>
      <c r="H1993" s="146">
        <v>32.4</v>
      </c>
      <c r="I1993" s="147"/>
      <c r="L1993" s="142"/>
      <c r="M1993" s="148"/>
      <c r="T1993" s="149"/>
      <c r="AT1993" s="144" t="s">
        <v>146</v>
      </c>
      <c r="AU1993" s="144" t="s">
        <v>92</v>
      </c>
      <c r="AV1993" s="11" t="s">
        <v>92</v>
      </c>
      <c r="AW1993" s="11" t="s">
        <v>38</v>
      </c>
      <c r="AX1993" s="11" t="s">
        <v>82</v>
      </c>
      <c r="AY1993" s="144" t="s">
        <v>140</v>
      </c>
    </row>
    <row r="1994" spans="2:65" s="11" customFormat="1">
      <c r="B1994" s="142"/>
      <c r="D1994" s="143" t="s">
        <v>146</v>
      </c>
      <c r="E1994" s="144" t="s">
        <v>1</v>
      </c>
      <c r="F1994" s="145" t="s">
        <v>2273</v>
      </c>
      <c r="H1994" s="146">
        <v>18.899999999999999</v>
      </c>
      <c r="I1994" s="147"/>
      <c r="L1994" s="142"/>
      <c r="M1994" s="148"/>
      <c r="T1994" s="149"/>
      <c r="AT1994" s="144" t="s">
        <v>146</v>
      </c>
      <c r="AU1994" s="144" t="s">
        <v>92</v>
      </c>
      <c r="AV1994" s="11" t="s">
        <v>92</v>
      </c>
      <c r="AW1994" s="11" t="s">
        <v>38</v>
      </c>
      <c r="AX1994" s="11" t="s">
        <v>82</v>
      </c>
      <c r="AY1994" s="144" t="s">
        <v>140</v>
      </c>
    </row>
    <row r="1995" spans="2:65" s="11" customFormat="1">
      <c r="B1995" s="142"/>
      <c r="D1995" s="143" t="s">
        <v>146</v>
      </c>
      <c r="E1995" s="144" t="s">
        <v>1</v>
      </c>
      <c r="F1995" s="145" t="s">
        <v>2274</v>
      </c>
      <c r="H1995" s="146">
        <v>5.6</v>
      </c>
      <c r="I1995" s="147"/>
      <c r="L1995" s="142"/>
      <c r="M1995" s="148"/>
      <c r="T1995" s="149"/>
      <c r="AT1995" s="144" t="s">
        <v>146</v>
      </c>
      <c r="AU1995" s="144" t="s">
        <v>92</v>
      </c>
      <c r="AV1995" s="11" t="s">
        <v>92</v>
      </c>
      <c r="AW1995" s="11" t="s">
        <v>38</v>
      </c>
      <c r="AX1995" s="11" t="s">
        <v>82</v>
      </c>
      <c r="AY1995" s="144" t="s">
        <v>140</v>
      </c>
    </row>
    <row r="1996" spans="2:65" s="11" customFormat="1">
      <c r="B1996" s="142"/>
      <c r="D1996" s="143" t="s">
        <v>146</v>
      </c>
      <c r="E1996" s="144" t="s">
        <v>1</v>
      </c>
      <c r="F1996" s="145" t="s">
        <v>2275</v>
      </c>
      <c r="H1996" s="146">
        <v>5.4</v>
      </c>
      <c r="I1996" s="147"/>
      <c r="L1996" s="142"/>
      <c r="M1996" s="148"/>
      <c r="T1996" s="149"/>
      <c r="AT1996" s="144" t="s">
        <v>146</v>
      </c>
      <c r="AU1996" s="144" t="s">
        <v>92</v>
      </c>
      <c r="AV1996" s="11" t="s">
        <v>92</v>
      </c>
      <c r="AW1996" s="11" t="s">
        <v>38</v>
      </c>
      <c r="AX1996" s="11" t="s">
        <v>82</v>
      </c>
      <c r="AY1996" s="144" t="s">
        <v>140</v>
      </c>
    </row>
    <row r="1997" spans="2:65" s="11" customFormat="1">
      <c r="B1997" s="142"/>
      <c r="D1997" s="143" t="s">
        <v>146</v>
      </c>
      <c r="E1997" s="144" t="s">
        <v>1</v>
      </c>
      <c r="F1997" s="145" t="s">
        <v>2276</v>
      </c>
      <c r="H1997" s="146">
        <v>3.2</v>
      </c>
      <c r="I1997" s="147"/>
      <c r="L1997" s="142"/>
      <c r="M1997" s="148"/>
      <c r="T1997" s="149"/>
      <c r="AT1997" s="144" t="s">
        <v>146</v>
      </c>
      <c r="AU1997" s="144" t="s">
        <v>92</v>
      </c>
      <c r="AV1997" s="11" t="s">
        <v>92</v>
      </c>
      <c r="AW1997" s="11" t="s">
        <v>38</v>
      </c>
      <c r="AX1997" s="11" t="s">
        <v>82</v>
      </c>
      <c r="AY1997" s="144" t="s">
        <v>140</v>
      </c>
    </row>
    <row r="1998" spans="2:65" s="11" customFormat="1">
      <c r="B1998" s="142"/>
      <c r="D1998" s="143" t="s">
        <v>146</v>
      </c>
      <c r="E1998" s="144" t="s">
        <v>1</v>
      </c>
      <c r="F1998" s="145" t="s">
        <v>2277</v>
      </c>
      <c r="H1998" s="146">
        <v>62.1</v>
      </c>
      <c r="I1998" s="147"/>
      <c r="L1998" s="142"/>
      <c r="M1998" s="148"/>
      <c r="T1998" s="149"/>
      <c r="AT1998" s="144" t="s">
        <v>146</v>
      </c>
      <c r="AU1998" s="144" t="s">
        <v>92</v>
      </c>
      <c r="AV1998" s="11" t="s">
        <v>92</v>
      </c>
      <c r="AW1998" s="11" t="s">
        <v>38</v>
      </c>
      <c r="AX1998" s="11" t="s">
        <v>82</v>
      </c>
      <c r="AY1998" s="144" t="s">
        <v>140</v>
      </c>
    </row>
    <row r="1999" spans="2:65" s="11" customFormat="1">
      <c r="B1999" s="142"/>
      <c r="D1999" s="143" t="s">
        <v>146</v>
      </c>
      <c r="E1999" s="144" t="s">
        <v>1</v>
      </c>
      <c r="F1999" s="145" t="s">
        <v>2278</v>
      </c>
      <c r="H1999" s="146">
        <v>23.2</v>
      </c>
      <c r="I1999" s="147"/>
      <c r="L1999" s="142"/>
      <c r="M1999" s="148"/>
      <c r="T1999" s="149"/>
      <c r="AT1999" s="144" t="s">
        <v>146</v>
      </c>
      <c r="AU1999" s="144" t="s">
        <v>92</v>
      </c>
      <c r="AV1999" s="11" t="s">
        <v>92</v>
      </c>
      <c r="AW1999" s="11" t="s">
        <v>38</v>
      </c>
      <c r="AX1999" s="11" t="s">
        <v>82</v>
      </c>
      <c r="AY1999" s="144" t="s">
        <v>140</v>
      </c>
    </row>
    <row r="2000" spans="2:65" s="11" customFormat="1">
      <c r="B2000" s="142"/>
      <c r="D2000" s="143" t="s">
        <v>146</v>
      </c>
      <c r="E2000" s="144" t="s">
        <v>1</v>
      </c>
      <c r="F2000" s="145" t="s">
        <v>2279</v>
      </c>
      <c r="H2000" s="146">
        <v>4.4000000000000004</v>
      </c>
      <c r="I2000" s="147"/>
      <c r="L2000" s="142"/>
      <c r="M2000" s="148"/>
      <c r="T2000" s="149"/>
      <c r="AT2000" s="144" t="s">
        <v>146</v>
      </c>
      <c r="AU2000" s="144" t="s">
        <v>92</v>
      </c>
      <c r="AV2000" s="11" t="s">
        <v>92</v>
      </c>
      <c r="AW2000" s="11" t="s">
        <v>38</v>
      </c>
      <c r="AX2000" s="11" t="s">
        <v>82</v>
      </c>
      <c r="AY2000" s="144" t="s">
        <v>140</v>
      </c>
    </row>
    <row r="2001" spans="2:51" s="11" customFormat="1">
      <c r="B2001" s="142"/>
      <c r="D2001" s="143" t="s">
        <v>146</v>
      </c>
      <c r="E2001" s="144" t="s">
        <v>1</v>
      </c>
      <c r="F2001" s="145" t="s">
        <v>2280</v>
      </c>
      <c r="H2001" s="146">
        <v>4.3</v>
      </c>
      <c r="I2001" s="147"/>
      <c r="L2001" s="142"/>
      <c r="M2001" s="148"/>
      <c r="T2001" s="149"/>
      <c r="AT2001" s="144" t="s">
        <v>146</v>
      </c>
      <c r="AU2001" s="144" t="s">
        <v>92</v>
      </c>
      <c r="AV2001" s="11" t="s">
        <v>92</v>
      </c>
      <c r="AW2001" s="11" t="s">
        <v>38</v>
      </c>
      <c r="AX2001" s="11" t="s">
        <v>82</v>
      </c>
      <c r="AY2001" s="144" t="s">
        <v>140</v>
      </c>
    </row>
    <row r="2002" spans="2:51" s="11" customFormat="1">
      <c r="B2002" s="142"/>
      <c r="D2002" s="143" t="s">
        <v>146</v>
      </c>
      <c r="E2002" s="144" t="s">
        <v>1</v>
      </c>
      <c r="F2002" s="145" t="s">
        <v>2281</v>
      </c>
      <c r="H2002" s="146">
        <v>27.6</v>
      </c>
      <c r="I2002" s="147"/>
      <c r="L2002" s="142"/>
      <c r="M2002" s="148"/>
      <c r="T2002" s="149"/>
      <c r="AT2002" s="144" t="s">
        <v>146</v>
      </c>
      <c r="AU2002" s="144" t="s">
        <v>92</v>
      </c>
      <c r="AV2002" s="11" t="s">
        <v>92</v>
      </c>
      <c r="AW2002" s="11" t="s">
        <v>38</v>
      </c>
      <c r="AX2002" s="11" t="s">
        <v>82</v>
      </c>
      <c r="AY2002" s="144" t="s">
        <v>140</v>
      </c>
    </row>
    <row r="2003" spans="2:51" s="11" customFormat="1">
      <c r="B2003" s="142"/>
      <c r="D2003" s="143" t="s">
        <v>146</v>
      </c>
      <c r="E2003" s="144" t="s">
        <v>1</v>
      </c>
      <c r="F2003" s="145" t="s">
        <v>2282</v>
      </c>
      <c r="H2003" s="146">
        <v>12.8</v>
      </c>
      <c r="I2003" s="147"/>
      <c r="L2003" s="142"/>
      <c r="M2003" s="148"/>
      <c r="T2003" s="149"/>
      <c r="AT2003" s="144" t="s">
        <v>146</v>
      </c>
      <c r="AU2003" s="144" t="s">
        <v>92</v>
      </c>
      <c r="AV2003" s="11" t="s">
        <v>92</v>
      </c>
      <c r="AW2003" s="11" t="s">
        <v>38</v>
      </c>
      <c r="AX2003" s="11" t="s">
        <v>82</v>
      </c>
      <c r="AY2003" s="144" t="s">
        <v>140</v>
      </c>
    </row>
    <row r="2004" spans="2:51" s="11" customFormat="1">
      <c r="B2004" s="142"/>
      <c r="D2004" s="143" t="s">
        <v>146</v>
      </c>
      <c r="E2004" s="144" t="s">
        <v>1</v>
      </c>
      <c r="F2004" s="145" t="s">
        <v>2283</v>
      </c>
      <c r="H2004" s="146">
        <v>8.6</v>
      </c>
      <c r="I2004" s="147"/>
      <c r="L2004" s="142"/>
      <c r="M2004" s="148"/>
      <c r="T2004" s="149"/>
      <c r="AT2004" s="144" t="s">
        <v>146</v>
      </c>
      <c r="AU2004" s="144" t="s">
        <v>92</v>
      </c>
      <c r="AV2004" s="11" t="s">
        <v>92</v>
      </c>
      <c r="AW2004" s="11" t="s">
        <v>38</v>
      </c>
      <c r="AX2004" s="11" t="s">
        <v>82</v>
      </c>
      <c r="AY2004" s="144" t="s">
        <v>140</v>
      </c>
    </row>
    <row r="2005" spans="2:51" s="11" customFormat="1">
      <c r="B2005" s="142"/>
      <c r="D2005" s="143" t="s">
        <v>146</v>
      </c>
      <c r="E2005" s="144" t="s">
        <v>1</v>
      </c>
      <c r="F2005" s="145" t="s">
        <v>2284</v>
      </c>
      <c r="H2005" s="146">
        <v>14.2</v>
      </c>
      <c r="I2005" s="147"/>
      <c r="L2005" s="142"/>
      <c r="M2005" s="148"/>
      <c r="T2005" s="149"/>
      <c r="AT2005" s="144" t="s">
        <v>146</v>
      </c>
      <c r="AU2005" s="144" t="s">
        <v>92</v>
      </c>
      <c r="AV2005" s="11" t="s">
        <v>92</v>
      </c>
      <c r="AW2005" s="11" t="s">
        <v>38</v>
      </c>
      <c r="AX2005" s="11" t="s">
        <v>82</v>
      </c>
      <c r="AY2005" s="144" t="s">
        <v>140</v>
      </c>
    </row>
    <row r="2006" spans="2:51" s="11" customFormat="1">
      <c r="B2006" s="142"/>
      <c r="D2006" s="143" t="s">
        <v>146</v>
      </c>
      <c r="E2006" s="144" t="s">
        <v>1</v>
      </c>
      <c r="F2006" s="145" t="s">
        <v>2285</v>
      </c>
      <c r="H2006" s="146">
        <v>26.8</v>
      </c>
      <c r="I2006" s="147"/>
      <c r="L2006" s="142"/>
      <c r="M2006" s="148"/>
      <c r="T2006" s="149"/>
      <c r="AT2006" s="144" t="s">
        <v>146</v>
      </c>
      <c r="AU2006" s="144" t="s">
        <v>92</v>
      </c>
      <c r="AV2006" s="11" t="s">
        <v>92</v>
      </c>
      <c r="AW2006" s="11" t="s">
        <v>38</v>
      </c>
      <c r="AX2006" s="11" t="s">
        <v>82</v>
      </c>
      <c r="AY2006" s="144" t="s">
        <v>140</v>
      </c>
    </row>
    <row r="2007" spans="2:51" s="11" customFormat="1">
      <c r="B2007" s="142"/>
      <c r="D2007" s="143" t="s">
        <v>146</v>
      </c>
      <c r="E2007" s="144" t="s">
        <v>1</v>
      </c>
      <c r="F2007" s="145" t="s">
        <v>2286</v>
      </c>
      <c r="H2007" s="146">
        <v>7.3</v>
      </c>
      <c r="I2007" s="147"/>
      <c r="L2007" s="142"/>
      <c r="M2007" s="148"/>
      <c r="T2007" s="149"/>
      <c r="AT2007" s="144" t="s">
        <v>146</v>
      </c>
      <c r="AU2007" s="144" t="s">
        <v>92</v>
      </c>
      <c r="AV2007" s="11" t="s">
        <v>92</v>
      </c>
      <c r="AW2007" s="11" t="s">
        <v>38</v>
      </c>
      <c r="AX2007" s="11" t="s">
        <v>82</v>
      </c>
      <c r="AY2007" s="144" t="s">
        <v>140</v>
      </c>
    </row>
    <row r="2008" spans="2:51" s="11" customFormat="1">
      <c r="B2008" s="142"/>
      <c r="D2008" s="143" t="s">
        <v>146</v>
      </c>
      <c r="E2008" s="144" t="s">
        <v>1</v>
      </c>
      <c r="F2008" s="145" t="s">
        <v>2287</v>
      </c>
      <c r="H2008" s="146">
        <v>9.8000000000000007</v>
      </c>
      <c r="I2008" s="147"/>
      <c r="L2008" s="142"/>
      <c r="M2008" s="148"/>
      <c r="T2008" s="149"/>
      <c r="AT2008" s="144" t="s">
        <v>146</v>
      </c>
      <c r="AU2008" s="144" t="s">
        <v>92</v>
      </c>
      <c r="AV2008" s="11" t="s">
        <v>92</v>
      </c>
      <c r="AW2008" s="11" t="s">
        <v>38</v>
      </c>
      <c r="AX2008" s="11" t="s">
        <v>82</v>
      </c>
      <c r="AY2008" s="144" t="s">
        <v>140</v>
      </c>
    </row>
    <row r="2009" spans="2:51" s="11" customFormat="1">
      <c r="B2009" s="142"/>
      <c r="D2009" s="143" t="s">
        <v>146</v>
      </c>
      <c r="E2009" s="144" t="s">
        <v>1</v>
      </c>
      <c r="F2009" s="145" t="s">
        <v>2288</v>
      </c>
      <c r="H2009" s="146">
        <v>5</v>
      </c>
      <c r="I2009" s="147"/>
      <c r="L2009" s="142"/>
      <c r="M2009" s="148"/>
      <c r="T2009" s="149"/>
      <c r="AT2009" s="144" t="s">
        <v>146</v>
      </c>
      <c r="AU2009" s="144" t="s">
        <v>92</v>
      </c>
      <c r="AV2009" s="11" t="s">
        <v>92</v>
      </c>
      <c r="AW2009" s="11" t="s">
        <v>38</v>
      </c>
      <c r="AX2009" s="11" t="s">
        <v>82</v>
      </c>
      <c r="AY2009" s="144" t="s">
        <v>140</v>
      </c>
    </row>
    <row r="2010" spans="2:51" s="11" customFormat="1">
      <c r="B2010" s="142"/>
      <c r="D2010" s="143" t="s">
        <v>146</v>
      </c>
      <c r="E2010" s="144" t="s">
        <v>1</v>
      </c>
      <c r="F2010" s="145" t="s">
        <v>2289</v>
      </c>
      <c r="H2010" s="146">
        <v>6.6</v>
      </c>
      <c r="I2010" s="147"/>
      <c r="L2010" s="142"/>
      <c r="M2010" s="148"/>
      <c r="T2010" s="149"/>
      <c r="AT2010" s="144" t="s">
        <v>146</v>
      </c>
      <c r="AU2010" s="144" t="s">
        <v>92</v>
      </c>
      <c r="AV2010" s="11" t="s">
        <v>92</v>
      </c>
      <c r="AW2010" s="11" t="s">
        <v>38</v>
      </c>
      <c r="AX2010" s="11" t="s">
        <v>82</v>
      </c>
      <c r="AY2010" s="144" t="s">
        <v>140</v>
      </c>
    </row>
    <row r="2011" spans="2:51" s="11" customFormat="1">
      <c r="B2011" s="142"/>
      <c r="D2011" s="143" t="s">
        <v>146</v>
      </c>
      <c r="E2011" s="144" t="s">
        <v>1</v>
      </c>
      <c r="F2011" s="145" t="s">
        <v>2290</v>
      </c>
      <c r="H2011" s="146">
        <v>21.2</v>
      </c>
      <c r="I2011" s="147"/>
      <c r="L2011" s="142"/>
      <c r="M2011" s="148"/>
      <c r="T2011" s="149"/>
      <c r="AT2011" s="144" t="s">
        <v>146</v>
      </c>
      <c r="AU2011" s="144" t="s">
        <v>92</v>
      </c>
      <c r="AV2011" s="11" t="s">
        <v>92</v>
      </c>
      <c r="AW2011" s="11" t="s">
        <v>38</v>
      </c>
      <c r="AX2011" s="11" t="s">
        <v>82</v>
      </c>
      <c r="AY2011" s="144" t="s">
        <v>140</v>
      </c>
    </row>
    <row r="2012" spans="2:51" s="11" customFormat="1">
      <c r="B2012" s="142"/>
      <c r="D2012" s="143" t="s">
        <v>146</v>
      </c>
      <c r="E2012" s="144" t="s">
        <v>1</v>
      </c>
      <c r="F2012" s="145" t="s">
        <v>2291</v>
      </c>
      <c r="H2012" s="146">
        <v>6.1</v>
      </c>
      <c r="I2012" s="147"/>
      <c r="L2012" s="142"/>
      <c r="M2012" s="148"/>
      <c r="T2012" s="149"/>
      <c r="AT2012" s="144" t="s">
        <v>146</v>
      </c>
      <c r="AU2012" s="144" t="s">
        <v>92</v>
      </c>
      <c r="AV2012" s="11" t="s">
        <v>92</v>
      </c>
      <c r="AW2012" s="11" t="s">
        <v>38</v>
      </c>
      <c r="AX2012" s="11" t="s">
        <v>82</v>
      </c>
      <c r="AY2012" s="144" t="s">
        <v>140</v>
      </c>
    </row>
    <row r="2013" spans="2:51" s="11" customFormat="1">
      <c r="B2013" s="142"/>
      <c r="D2013" s="143" t="s">
        <v>146</v>
      </c>
      <c r="E2013" s="144" t="s">
        <v>1</v>
      </c>
      <c r="F2013" s="145" t="s">
        <v>2292</v>
      </c>
      <c r="H2013" s="146">
        <v>23.7</v>
      </c>
      <c r="I2013" s="147"/>
      <c r="L2013" s="142"/>
      <c r="M2013" s="148"/>
      <c r="T2013" s="149"/>
      <c r="AT2013" s="144" t="s">
        <v>146</v>
      </c>
      <c r="AU2013" s="144" t="s">
        <v>92</v>
      </c>
      <c r="AV2013" s="11" t="s">
        <v>92</v>
      </c>
      <c r="AW2013" s="11" t="s">
        <v>38</v>
      </c>
      <c r="AX2013" s="11" t="s">
        <v>82</v>
      </c>
      <c r="AY2013" s="144" t="s">
        <v>140</v>
      </c>
    </row>
    <row r="2014" spans="2:51" s="11" customFormat="1">
      <c r="B2014" s="142"/>
      <c r="D2014" s="143" t="s">
        <v>146</v>
      </c>
      <c r="E2014" s="144" t="s">
        <v>1</v>
      </c>
      <c r="F2014" s="145" t="s">
        <v>2293</v>
      </c>
      <c r="H2014" s="146">
        <v>2.2999999999999998</v>
      </c>
      <c r="I2014" s="147"/>
      <c r="L2014" s="142"/>
      <c r="M2014" s="148"/>
      <c r="T2014" s="149"/>
      <c r="AT2014" s="144" t="s">
        <v>146</v>
      </c>
      <c r="AU2014" s="144" t="s">
        <v>92</v>
      </c>
      <c r="AV2014" s="11" t="s">
        <v>92</v>
      </c>
      <c r="AW2014" s="11" t="s">
        <v>38</v>
      </c>
      <c r="AX2014" s="11" t="s">
        <v>82</v>
      </c>
      <c r="AY2014" s="144" t="s">
        <v>140</v>
      </c>
    </row>
    <row r="2015" spans="2:51" s="11" customFormat="1">
      <c r="B2015" s="142"/>
      <c r="D2015" s="143" t="s">
        <v>146</v>
      </c>
      <c r="E2015" s="144" t="s">
        <v>1</v>
      </c>
      <c r="F2015" s="145" t="s">
        <v>2294</v>
      </c>
      <c r="H2015" s="146">
        <v>36.5</v>
      </c>
      <c r="I2015" s="147"/>
      <c r="L2015" s="142"/>
      <c r="M2015" s="148"/>
      <c r="T2015" s="149"/>
      <c r="AT2015" s="144" t="s">
        <v>146</v>
      </c>
      <c r="AU2015" s="144" t="s">
        <v>92</v>
      </c>
      <c r="AV2015" s="11" t="s">
        <v>92</v>
      </c>
      <c r="AW2015" s="11" t="s">
        <v>38</v>
      </c>
      <c r="AX2015" s="11" t="s">
        <v>82</v>
      </c>
      <c r="AY2015" s="144" t="s">
        <v>140</v>
      </c>
    </row>
    <row r="2016" spans="2:51" s="11" customFormat="1">
      <c r="B2016" s="142"/>
      <c r="D2016" s="143" t="s">
        <v>146</v>
      </c>
      <c r="E2016" s="144" t="s">
        <v>1</v>
      </c>
      <c r="F2016" s="145" t="s">
        <v>2295</v>
      </c>
      <c r="H2016" s="146">
        <v>7.4</v>
      </c>
      <c r="I2016" s="147"/>
      <c r="L2016" s="142"/>
      <c r="M2016" s="148"/>
      <c r="T2016" s="149"/>
      <c r="AT2016" s="144" t="s">
        <v>146</v>
      </c>
      <c r="AU2016" s="144" t="s">
        <v>92</v>
      </c>
      <c r="AV2016" s="11" t="s">
        <v>92</v>
      </c>
      <c r="AW2016" s="11" t="s">
        <v>38</v>
      </c>
      <c r="AX2016" s="11" t="s">
        <v>82</v>
      </c>
      <c r="AY2016" s="144" t="s">
        <v>140</v>
      </c>
    </row>
    <row r="2017" spans="2:65" s="11" customFormat="1">
      <c r="B2017" s="142"/>
      <c r="D2017" s="143" t="s">
        <v>146</v>
      </c>
      <c r="E2017" s="144" t="s">
        <v>1</v>
      </c>
      <c r="F2017" s="145" t="s">
        <v>2296</v>
      </c>
      <c r="H2017" s="146">
        <v>40.200000000000003</v>
      </c>
      <c r="I2017" s="147"/>
      <c r="L2017" s="142"/>
      <c r="M2017" s="148"/>
      <c r="T2017" s="149"/>
      <c r="AT2017" s="144" t="s">
        <v>146</v>
      </c>
      <c r="AU2017" s="144" t="s">
        <v>92</v>
      </c>
      <c r="AV2017" s="11" t="s">
        <v>92</v>
      </c>
      <c r="AW2017" s="11" t="s">
        <v>38</v>
      </c>
      <c r="AX2017" s="11" t="s">
        <v>82</v>
      </c>
      <c r="AY2017" s="144" t="s">
        <v>140</v>
      </c>
    </row>
    <row r="2018" spans="2:65" s="11" customFormat="1">
      <c r="B2018" s="142"/>
      <c r="D2018" s="143" t="s">
        <v>146</v>
      </c>
      <c r="E2018" s="144" t="s">
        <v>1</v>
      </c>
      <c r="F2018" s="145" t="s">
        <v>2297</v>
      </c>
      <c r="H2018" s="146">
        <v>13</v>
      </c>
      <c r="I2018" s="147"/>
      <c r="L2018" s="142"/>
      <c r="M2018" s="148"/>
      <c r="T2018" s="149"/>
      <c r="AT2018" s="144" t="s">
        <v>146</v>
      </c>
      <c r="AU2018" s="144" t="s">
        <v>92</v>
      </c>
      <c r="AV2018" s="11" t="s">
        <v>92</v>
      </c>
      <c r="AW2018" s="11" t="s">
        <v>38</v>
      </c>
      <c r="AX2018" s="11" t="s">
        <v>82</v>
      </c>
      <c r="AY2018" s="144" t="s">
        <v>140</v>
      </c>
    </row>
    <row r="2019" spans="2:65" s="11" customFormat="1">
      <c r="B2019" s="142"/>
      <c r="D2019" s="143" t="s">
        <v>146</v>
      </c>
      <c r="E2019" s="144" t="s">
        <v>1</v>
      </c>
      <c r="F2019" s="145" t="s">
        <v>2298</v>
      </c>
      <c r="H2019" s="146">
        <v>7.9</v>
      </c>
      <c r="I2019" s="147"/>
      <c r="L2019" s="142"/>
      <c r="M2019" s="148"/>
      <c r="T2019" s="149"/>
      <c r="AT2019" s="144" t="s">
        <v>146</v>
      </c>
      <c r="AU2019" s="144" t="s">
        <v>92</v>
      </c>
      <c r="AV2019" s="11" t="s">
        <v>92</v>
      </c>
      <c r="AW2019" s="11" t="s">
        <v>38</v>
      </c>
      <c r="AX2019" s="11" t="s">
        <v>82</v>
      </c>
      <c r="AY2019" s="144" t="s">
        <v>140</v>
      </c>
    </row>
    <row r="2020" spans="2:65" s="11" customFormat="1">
      <c r="B2020" s="142"/>
      <c r="D2020" s="143" t="s">
        <v>146</v>
      </c>
      <c r="E2020" s="144" t="s">
        <v>1</v>
      </c>
      <c r="F2020" s="145" t="s">
        <v>2299</v>
      </c>
      <c r="H2020" s="146">
        <v>7</v>
      </c>
      <c r="I2020" s="147"/>
      <c r="L2020" s="142"/>
      <c r="M2020" s="148"/>
      <c r="T2020" s="149"/>
      <c r="AT2020" s="144" t="s">
        <v>146</v>
      </c>
      <c r="AU2020" s="144" t="s">
        <v>92</v>
      </c>
      <c r="AV2020" s="11" t="s">
        <v>92</v>
      </c>
      <c r="AW2020" s="11" t="s">
        <v>38</v>
      </c>
      <c r="AX2020" s="11" t="s">
        <v>82</v>
      </c>
      <c r="AY2020" s="144" t="s">
        <v>140</v>
      </c>
    </row>
    <row r="2021" spans="2:65" s="14" customFormat="1">
      <c r="B2021" s="167"/>
      <c r="D2021" s="143" t="s">
        <v>146</v>
      </c>
      <c r="E2021" s="168" t="s">
        <v>1</v>
      </c>
      <c r="F2021" s="169" t="s">
        <v>287</v>
      </c>
      <c r="H2021" s="170">
        <v>990</v>
      </c>
      <c r="I2021" s="171"/>
      <c r="L2021" s="167"/>
      <c r="M2021" s="172"/>
      <c r="T2021" s="173"/>
      <c r="AT2021" s="168" t="s">
        <v>146</v>
      </c>
      <c r="AU2021" s="168" t="s">
        <v>92</v>
      </c>
      <c r="AV2021" s="14" t="s">
        <v>145</v>
      </c>
      <c r="AW2021" s="14" t="s">
        <v>38</v>
      </c>
      <c r="AX2021" s="14" t="s">
        <v>90</v>
      </c>
      <c r="AY2021" s="168" t="s">
        <v>140</v>
      </c>
    </row>
    <row r="2022" spans="2:65" s="1" customFormat="1" ht="24.2" customHeight="1">
      <c r="B2022" s="33"/>
      <c r="C2022" s="128" t="s">
        <v>2300</v>
      </c>
      <c r="D2022" s="128" t="s">
        <v>141</v>
      </c>
      <c r="E2022" s="129" t="s">
        <v>2301</v>
      </c>
      <c r="F2022" s="130" t="s">
        <v>2302</v>
      </c>
      <c r="G2022" s="131" t="s">
        <v>157</v>
      </c>
      <c r="H2022" s="132">
        <v>1</v>
      </c>
      <c r="I2022" s="133"/>
      <c r="J2022" s="134">
        <f>ROUND(I2022*H2022,2)</f>
        <v>0</v>
      </c>
      <c r="K2022" s="135"/>
      <c r="L2022" s="33"/>
      <c r="M2022" s="136" t="s">
        <v>1</v>
      </c>
      <c r="N2022" s="137" t="s">
        <v>47</v>
      </c>
      <c r="P2022" s="138">
        <f>O2022*H2022</f>
        <v>0</v>
      </c>
      <c r="Q2022" s="138">
        <v>0</v>
      </c>
      <c r="R2022" s="138">
        <f>Q2022*H2022</f>
        <v>0</v>
      </c>
      <c r="S2022" s="138">
        <v>0</v>
      </c>
      <c r="T2022" s="139">
        <f>S2022*H2022</f>
        <v>0</v>
      </c>
      <c r="AR2022" s="140" t="s">
        <v>173</v>
      </c>
      <c r="AT2022" s="140" t="s">
        <v>141</v>
      </c>
      <c r="AU2022" s="140" t="s">
        <v>92</v>
      </c>
      <c r="AY2022" s="17" t="s">
        <v>140</v>
      </c>
      <c r="BE2022" s="141">
        <f>IF(N2022="základní",J2022,0)</f>
        <v>0</v>
      </c>
      <c r="BF2022" s="141">
        <f>IF(N2022="snížená",J2022,0)</f>
        <v>0</v>
      </c>
      <c r="BG2022" s="141">
        <f>IF(N2022="zákl. přenesená",J2022,0)</f>
        <v>0</v>
      </c>
      <c r="BH2022" s="141">
        <f>IF(N2022="sníž. přenesená",J2022,0)</f>
        <v>0</v>
      </c>
      <c r="BI2022" s="141">
        <f>IF(N2022="nulová",J2022,0)</f>
        <v>0</v>
      </c>
      <c r="BJ2022" s="17" t="s">
        <v>90</v>
      </c>
      <c r="BK2022" s="141">
        <f>ROUND(I2022*H2022,2)</f>
        <v>0</v>
      </c>
      <c r="BL2022" s="17" t="s">
        <v>173</v>
      </c>
      <c r="BM2022" s="140" t="s">
        <v>2303</v>
      </c>
    </row>
    <row r="2023" spans="2:65" s="11" customFormat="1">
      <c r="B2023" s="142"/>
      <c r="D2023" s="143" t="s">
        <v>146</v>
      </c>
      <c r="E2023" s="144" t="s">
        <v>1</v>
      </c>
      <c r="F2023" s="145" t="s">
        <v>1064</v>
      </c>
      <c r="H2023" s="146">
        <v>1</v>
      </c>
      <c r="I2023" s="147"/>
      <c r="L2023" s="142"/>
      <c r="M2023" s="148"/>
      <c r="T2023" s="149"/>
      <c r="AT2023" s="144" t="s">
        <v>146</v>
      </c>
      <c r="AU2023" s="144" t="s">
        <v>92</v>
      </c>
      <c r="AV2023" s="11" t="s">
        <v>92</v>
      </c>
      <c r="AW2023" s="11" t="s">
        <v>38</v>
      </c>
      <c r="AX2023" s="11" t="s">
        <v>90</v>
      </c>
      <c r="AY2023" s="144" t="s">
        <v>140</v>
      </c>
    </row>
    <row r="2024" spans="2:65" s="1" customFormat="1" ht="24.2" customHeight="1">
      <c r="B2024" s="33"/>
      <c r="C2024" s="185" t="s">
        <v>2304</v>
      </c>
      <c r="D2024" s="185" t="s">
        <v>653</v>
      </c>
      <c r="E2024" s="186" t="s">
        <v>2305</v>
      </c>
      <c r="F2024" s="187" t="s">
        <v>2306</v>
      </c>
      <c r="G2024" s="188" t="s">
        <v>157</v>
      </c>
      <c r="H2024" s="189">
        <v>1</v>
      </c>
      <c r="I2024" s="190"/>
      <c r="J2024" s="191">
        <f>ROUND(I2024*H2024,2)</f>
        <v>0</v>
      </c>
      <c r="K2024" s="192"/>
      <c r="L2024" s="193"/>
      <c r="M2024" s="194" t="s">
        <v>1</v>
      </c>
      <c r="N2024" s="195" t="s">
        <v>47</v>
      </c>
      <c r="P2024" s="138">
        <f>O2024*H2024</f>
        <v>0</v>
      </c>
      <c r="Q2024" s="138">
        <v>2.0500000000000001E-2</v>
      </c>
      <c r="R2024" s="138">
        <f>Q2024*H2024</f>
        <v>2.0500000000000001E-2</v>
      </c>
      <c r="S2024" s="138">
        <v>0</v>
      </c>
      <c r="T2024" s="139">
        <f>S2024*H2024</f>
        <v>0</v>
      </c>
      <c r="AR2024" s="140" t="s">
        <v>204</v>
      </c>
      <c r="AT2024" s="140" t="s">
        <v>653</v>
      </c>
      <c r="AU2024" s="140" t="s">
        <v>92</v>
      </c>
      <c r="AY2024" s="17" t="s">
        <v>140</v>
      </c>
      <c r="BE2024" s="141">
        <f>IF(N2024="základní",J2024,0)</f>
        <v>0</v>
      </c>
      <c r="BF2024" s="141">
        <f>IF(N2024="snížená",J2024,0)</f>
        <v>0</v>
      </c>
      <c r="BG2024" s="141">
        <f>IF(N2024="zákl. přenesená",J2024,0)</f>
        <v>0</v>
      </c>
      <c r="BH2024" s="141">
        <f>IF(N2024="sníž. přenesená",J2024,0)</f>
        <v>0</v>
      </c>
      <c r="BI2024" s="141">
        <f>IF(N2024="nulová",J2024,0)</f>
        <v>0</v>
      </c>
      <c r="BJ2024" s="17" t="s">
        <v>90</v>
      </c>
      <c r="BK2024" s="141">
        <f>ROUND(I2024*H2024,2)</f>
        <v>0</v>
      </c>
      <c r="BL2024" s="17" t="s">
        <v>173</v>
      </c>
      <c r="BM2024" s="140" t="s">
        <v>2307</v>
      </c>
    </row>
    <row r="2025" spans="2:65" s="11" customFormat="1">
      <c r="B2025" s="142"/>
      <c r="D2025" s="143" t="s">
        <v>146</v>
      </c>
      <c r="E2025" s="144" t="s">
        <v>1</v>
      </c>
      <c r="F2025" s="145" t="s">
        <v>1064</v>
      </c>
      <c r="H2025" s="146">
        <v>1</v>
      </c>
      <c r="I2025" s="147"/>
      <c r="L2025" s="142"/>
      <c r="M2025" s="148"/>
      <c r="T2025" s="149"/>
      <c r="AT2025" s="144" t="s">
        <v>146</v>
      </c>
      <c r="AU2025" s="144" t="s">
        <v>92</v>
      </c>
      <c r="AV2025" s="11" t="s">
        <v>92</v>
      </c>
      <c r="AW2025" s="11" t="s">
        <v>38</v>
      </c>
      <c r="AX2025" s="11" t="s">
        <v>90</v>
      </c>
      <c r="AY2025" s="144" t="s">
        <v>140</v>
      </c>
    </row>
    <row r="2026" spans="2:65" s="1" customFormat="1" ht="21.75" customHeight="1">
      <c r="B2026" s="33"/>
      <c r="C2026" s="128" t="s">
        <v>2308</v>
      </c>
      <c r="D2026" s="128" t="s">
        <v>141</v>
      </c>
      <c r="E2026" s="129" t="s">
        <v>2309</v>
      </c>
      <c r="F2026" s="130" t="s">
        <v>2310</v>
      </c>
      <c r="G2026" s="131" t="s">
        <v>157</v>
      </c>
      <c r="H2026" s="132">
        <v>1</v>
      </c>
      <c r="I2026" s="133"/>
      <c r="J2026" s="134">
        <f>ROUND(I2026*H2026,2)</f>
        <v>0</v>
      </c>
      <c r="K2026" s="135"/>
      <c r="L2026" s="33"/>
      <c r="M2026" s="136" t="s">
        <v>1</v>
      </c>
      <c r="N2026" s="137" t="s">
        <v>47</v>
      </c>
      <c r="P2026" s="138">
        <f>O2026*H2026</f>
        <v>0</v>
      </c>
      <c r="Q2026" s="138">
        <v>0</v>
      </c>
      <c r="R2026" s="138">
        <f>Q2026*H2026</f>
        <v>0</v>
      </c>
      <c r="S2026" s="138">
        <v>0</v>
      </c>
      <c r="T2026" s="139">
        <f>S2026*H2026</f>
        <v>0</v>
      </c>
      <c r="AR2026" s="140" t="s">
        <v>173</v>
      </c>
      <c r="AT2026" s="140" t="s">
        <v>141</v>
      </c>
      <c r="AU2026" s="140" t="s">
        <v>92</v>
      </c>
      <c r="AY2026" s="17" t="s">
        <v>140</v>
      </c>
      <c r="BE2026" s="141">
        <f>IF(N2026="základní",J2026,0)</f>
        <v>0</v>
      </c>
      <c r="BF2026" s="141">
        <f>IF(N2026="snížená",J2026,0)</f>
        <v>0</v>
      </c>
      <c r="BG2026" s="141">
        <f>IF(N2026="zákl. přenesená",J2026,0)</f>
        <v>0</v>
      </c>
      <c r="BH2026" s="141">
        <f>IF(N2026="sníž. přenesená",J2026,0)</f>
        <v>0</v>
      </c>
      <c r="BI2026" s="141">
        <f>IF(N2026="nulová",J2026,0)</f>
        <v>0</v>
      </c>
      <c r="BJ2026" s="17" t="s">
        <v>90</v>
      </c>
      <c r="BK2026" s="141">
        <f>ROUND(I2026*H2026,2)</f>
        <v>0</v>
      </c>
      <c r="BL2026" s="17" t="s">
        <v>173</v>
      </c>
      <c r="BM2026" s="140" t="s">
        <v>2311</v>
      </c>
    </row>
    <row r="2027" spans="2:65" s="11" customFormat="1">
      <c r="B2027" s="142"/>
      <c r="D2027" s="143" t="s">
        <v>146</v>
      </c>
      <c r="E2027" s="144" t="s">
        <v>1</v>
      </c>
      <c r="F2027" s="145" t="s">
        <v>1064</v>
      </c>
      <c r="H2027" s="146">
        <v>1</v>
      </c>
      <c r="I2027" s="147"/>
      <c r="L2027" s="142"/>
      <c r="M2027" s="148"/>
      <c r="T2027" s="149"/>
      <c r="AT2027" s="144" t="s">
        <v>146</v>
      </c>
      <c r="AU2027" s="144" t="s">
        <v>92</v>
      </c>
      <c r="AV2027" s="11" t="s">
        <v>92</v>
      </c>
      <c r="AW2027" s="11" t="s">
        <v>38</v>
      </c>
      <c r="AX2027" s="11" t="s">
        <v>90</v>
      </c>
      <c r="AY2027" s="144" t="s">
        <v>140</v>
      </c>
    </row>
    <row r="2028" spans="2:65" s="1" customFormat="1" ht="16.5" customHeight="1">
      <c r="B2028" s="33"/>
      <c r="C2028" s="185" t="s">
        <v>2312</v>
      </c>
      <c r="D2028" s="185" t="s">
        <v>653</v>
      </c>
      <c r="E2028" s="186" t="s">
        <v>2313</v>
      </c>
      <c r="F2028" s="187" t="s">
        <v>2314</v>
      </c>
      <c r="G2028" s="188" t="s">
        <v>157</v>
      </c>
      <c r="H2028" s="189">
        <v>1</v>
      </c>
      <c r="I2028" s="190"/>
      <c r="J2028" s="191">
        <f>ROUND(I2028*H2028,2)</f>
        <v>0</v>
      </c>
      <c r="K2028" s="192"/>
      <c r="L2028" s="193"/>
      <c r="M2028" s="194" t="s">
        <v>1</v>
      </c>
      <c r="N2028" s="195" t="s">
        <v>47</v>
      </c>
      <c r="P2028" s="138">
        <f>O2028*H2028</f>
        <v>0</v>
      </c>
      <c r="Q2028" s="138">
        <v>2.2000000000000001E-3</v>
      </c>
      <c r="R2028" s="138">
        <f>Q2028*H2028</f>
        <v>2.2000000000000001E-3</v>
      </c>
      <c r="S2028" s="138">
        <v>0</v>
      </c>
      <c r="T2028" s="139">
        <f>S2028*H2028</f>
        <v>0</v>
      </c>
      <c r="AR2028" s="140" t="s">
        <v>204</v>
      </c>
      <c r="AT2028" s="140" t="s">
        <v>653</v>
      </c>
      <c r="AU2028" s="140" t="s">
        <v>92</v>
      </c>
      <c r="AY2028" s="17" t="s">
        <v>140</v>
      </c>
      <c r="BE2028" s="141">
        <f>IF(N2028="základní",J2028,0)</f>
        <v>0</v>
      </c>
      <c r="BF2028" s="141">
        <f>IF(N2028="snížená",J2028,0)</f>
        <v>0</v>
      </c>
      <c r="BG2028" s="141">
        <f>IF(N2028="zákl. přenesená",J2028,0)</f>
        <v>0</v>
      </c>
      <c r="BH2028" s="141">
        <f>IF(N2028="sníž. přenesená",J2028,0)</f>
        <v>0</v>
      </c>
      <c r="BI2028" s="141">
        <f>IF(N2028="nulová",J2028,0)</f>
        <v>0</v>
      </c>
      <c r="BJ2028" s="17" t="s">
        <v>90</v>
      </c>
      <c r="BK2028" s="141">
        <f>ROUND(I2028*H2028,2)</f>
        <v>0</v>
      </c>
      <c r="BL2028" s="17" t="s">
        <v>173</v>
      </c>
      <c r="BM2028" s="140" t="s">
        <v>2315</v>
      </c>
    </row>
    <row r="2029" spans="2:65" s="11" customFormat="1">
      <c r="B2029" s="142"/>
      <c r="D2029" s="143" t="s">
        <v>146</v>
      </c>
      <c r="E2029" s="144" t="s">
        <v>1</v>
      </c>
      <c r="F2029" s="145" t="s">
        <v>1064</v>
      </c>
      <c r="H2029" s="146">
        <v>1</v>
      </c>
      <c r="I2029" s="147"/>
      <c r="L2029" s="142"/>
      <c r="M2029" s="148"/>
      <c r="T2029" s="149"/>
      <c r="AT2029" s="144" t="s">
        <v>146</v>
      </c>
      <c r="AU2029" s="144" t="s">
        <v>92</v>
      </c>
      <c r="AV2029" s="11" t="s">
        <v>92</v>
      </c>
      <c r="AW2029" s="11" t="s">
        <v>38</v>
      </c>
      <c r="AX2029" s="11" t="s">
        <v>90</v>
      </c>
      <c r="AY2029" s="144" t="s">
        <v>140</v>
      </c>
    </row>
    <row r="2030" spans="2:65" s="1" customFormat="1" ht="44.25" customHeight="1">
      <c r="B2030" s="33"/>
      <c r="C2030" s="128" t="s">
        <v>2316</v>
      </c>
      <c r="D2030" s="128" t="s">
        <v>141</v>
      </c>
      <c r="E2030" s="129" t="s">
        <v>2317</v>
      </c>
      <c r="F2030" s="130" t="s">
        <v>2318</v>
      </c>
      <c r="G2030" s="131" t="s">
        <v>157</v>
      </c>
      <c r="H2030" s="132">
        <v>1</v>
      </c>
      <c r="I2030" s="133"/>
      <c r="J2030" s="134">
        <f>ROUND(I2030*H2030,2)</f>
        <v>0</v>
      </c>
      <c r="K2030" s="135"/>
      <c r="L2030" s="33"/>
      <c r="M2030" s="136" t="s">
        <v>1</v>
      </c>
      <c r="N2030" s="137" t="s">
        <v>47</v>
      </c>
      <c r="P2030" s="138">
        <f>O2030*H2030</f>
        <v>0</v>
      </c>
      <c r="Q2030" s="138">
        <v>0</v>
      </c>
      <c r="R2030" s="138">
        <f>Q2030*H2030</f>
        <v>0</v>
      </c>
      <c r="S2030" s="138">
        <v>0</v>
      </c>
      <c r="T2030" s="139">
        <f>S2030*H2030</f>
        <v>0</v>
      </c>
      <c r="AR2030" s="140" t="s">
        <v>173</v>
      </c>
      <c r="AT2030" s="140" t="s">
        <v>141</v>
      </c>
      <c r="AU2030" s="140" t="s">
        <v>92</v>
      </c>
      <c r="AY2030" s="17" t="s">
        <v>140</v>
      </c>
      <c r="BE2030" s="141">
        <f>IF(N2030="základní",J2030,0)</f>
        <v>0</v>
      </c>
      <c r="BF2030" s="141">
        <f>IF(N2030="snížená",J2030,0)</f>
        <v>0</v>
      </c>
      <c r="BG2030" s="141">
        <f>IF(N2030="zákl. přenesená",J2030,0)</f>
        <v>0</v>
      </c>
      <c r="BH2030" s="141">
        <f>IF(N2030="sníž. přenesená",J2030,0)</f>
        <v>0</v>
      </c>
      <c r="BI2030" s="141">
        <f>IF(N2030="nulová",J2030,0)</f>
        <v>0</v>
      </c>
      <c r="BJ2030" s="17" t="s">
        <v>90</v>
      </c>
      <c r="BK2030" s="141">
        <f>ROUND(I2030*H2030,2)</f>
        <v>0</v>
      </c>
      <c r="BL2030" s="17" t="s">
        <v>173</v>
      </c>
      <c r="BM2030" s="140" t="s">
        <v>2319</v>
      </c>
    </row>
    <row r="2031" spans="2:65" s="11" customFormat="1">
      <c r="B2031" s="142"/>
      <c r="D2031" s="143" t="s">
        <v>146</v>
      </c>
      <c r="E2031" s="144" t="s">
        <v>1</v>
      </c>
      <c r="F2031" s="145" t="s">
        <v>2320</v>
      </c>
      <c r="H2031" s="146">
        <v>1</v>
      </c>
      <c r="I2031" s="147"/>
      <c r="L2031" s="142"/>
      <c r="M2031" s="148"/>
      <c r="T2031" s="149"/>
      <c r="AT2031" s="144" t="s">
        <v>146</v>
      </c>
      <c r="AU2031" s="144" t="s">
        <v>92</v>
      </c>
      <c r="AV2031" s="11" t="s">
        <v>92</v>
      </c>
      <c r="AW2031" s="11" t="s">
        <v>38</v>
      </c>
      <c r="AX2031" s="11" t="s">
        <v>90</v>
      </c>
      <c r="AY2031" s="144" t="s">
        <v>140</v>
      </c>
    </row>
    <row r="2032" spans="2:65" s="1" customFormat="1" ht="24.2" customHeight="1">
      <c r="B2032" s="33"/>
      <c r="C2032" s="128" t="s">
        <v>2321</v>
      </c>
      <c r="D2032" s="128" t="s">
        <v>141</v>
      </c>
      <c r="E2032" s="129" t="s">
        <v>2322</v>
      </c>
      <c r="F2032" s="130" t="s">
        <v>2323</v>
      </c>
      <c r="G2032" s="131" t="s">
        <v>157</v>
      </c>
      <c r="H2032" s="132">
        <v>1</v>
      </c>
      <c r="I2032" s="133"/>
      <c r="J2032" s="134">
        <f>ROUND(I2032*H2032,2)</f>
        <v>0</v>
      </c>
      <c r="K2032" s="135"/>
      <c r="L2032" s="33"/>
      <c r="M2032" s="136" t="s">
        <v>1</v>
      </c>
      <c r="N2032" s="137" t="s">
        <v>47</v>
      </c>
      <c r="P2032" s="138">
        <f>O2032*H2032</f>
        <v>0</v>
      </c>
      <c r="Q2032" s="138">
        <v>0</v>
      </c>
      <c r="R2032" s="138">
        <f>Q2032*H2032</f>
        <v>0</v>
      </c>
      <c r="S2032" s="138">
        <v>2.4E-2</v>
      </c>
      <c r="T2032" s="139">
        <f>S2032*H2032</f>
        <v>2.4E-2</v>
      </c>
      <c r="AR2032" s="140" t="s">
        <v>173</v>
      </c>
      <c r="AT2032" s="140" t="s">
        <v>141</v>
      </c>
      <c r="AU2032" s="140" t="s">
        <v>92</v>
      </c>
      <c r="AY2032" s="17" t="s">
        <v>140</v>
      </c>
      <c r="BE2032" s="141">
        <f>IF(N2032="základní",J2032,0)</f>
        <v>0</v>
      </c>
      <c r="BF2032" s="141">
        <f>IF(N2032="snížená",J2032,0)</f>
        <v>0</v>
      </c>
      <c r="BG2032" s="141">
        <f>IF(N2032="zákl. přenesená",J2032,0)</f>
        <v>0</v>
      </c>
      <c r="BH2032" s="141">
        <f>IF(N2032="sníž. přenesená",J2032,0)</f>
        <v>0</v>
      </c>
      <c r="BI2032" s="141">
        <f>IF(N2032="nulová",J2032,0)</f>
        <v>0</v>
      </c>
      <c r="BJ2032" s="17" t="s">
        <v>90</v>
      </c>
      <c r="BK2032" s="141">
        <f>ROUND(I2032*H2032,2)</f>
        <v>0</v>
      </c>
      <c r="BL2032" s="17" t="s">
        <v>173</v>
      </c>
      <c r="BM2032" s="140" t="s">
        <v>2324</v>
      </c>
    </row>
    <row r="2033" spans="2:65" s="11" customFormat="1">
      <c r="B2033" s="142"/>
      <c r="D2033" s="143" t="s">
        <v>146</v>
      </c>
      <c r="E2033" s="144" t="s">
        <v>1</v>
      </c>
      <c r="F2033" s="145" t="s">
        <v>2325</v>
      </c>
      <c r="H2033" s="146">
        <v>1</v>
      </c>
      <c r="I2033" s="147"/>
      <c r="L2033" s="142"/>
      <c r="M2033" s="148"/>
      <c r="T2033" s="149"/>
      <c r="AT2033" s="144" t="s">
        <v>146</v>
      </c>
      <c r="AU2033" s="144" t="s">
        <v>92</v>
      </c>
      <c r="AV2033" s="11" t="s">
        <v>92</v>
      </c>
      <c r="AW2033" s="11" t="s">
        <v>38</v>
      </c>
      <c r="AX2033" s="11" t="s">
        <v>90</v>
      </c>
      <c r="AY2033" s="144" t="s">
        <v>140</v>
      </c>
    </row>
    <row r="2034" spans="2:65" s="1" customFormat="1" ht="24.2" customHeight="1">
      <c r="B2034" s="33"/>
      <c r="C2034" s="128" t="s">
        <v>2326</v>
      </c>
      <c r="D2034" s="128" t="s">
        <v>141</v>
      </c>
      <c r="E2034" s="129" t="s">
        <v>2327</v>
      </c>
      <c r="F2034" s="130" t="s">
        <v>2328</v>
      </c>
      <c r="G2034" s="131" t="s">
        <v>150</v>
      </c>
      <c r="H2034" s="132">
        <v>113.95</v>
      </c>
      <c r="I2034" s="133"/>
      <c r="J2034" s="134">
        <f>ROUND(I2034*H2034,2)</f>
        <v>0</v>
      </c>
      <c r="K2034" s="135"/>
      <c r="L2034" s="33"/>
      <c r="M2034" s="136" t="s">
        <v>1</v>
      </c>
      <c r="N2034" s="137" t="s">
        <v>47</v>
      </c>
      <c r="P2034" s="138">
        <f>O2034*H2034</f>
        <v>0</v>
      </c>
      <c r="Q2034" s="138">
        <v>0</v>
      </c>
      <c r="R2034" s="138">
        <f>Q2034*H2034</f>
        <v>0</v>
      </c>
      <c r="S2034" s="138">
        <v>0</v>
      </c>
      <c r="T2034" s="139">
        <f>S2034*H2034</f>
        <v>0</v>
      </c>
      <c r="AR2034" s="140" t="s">
        <v>173</v>
      </c>
      <c r="AT2034" s="140" t="s">
        <v>141</v>
      </c>
      <c r="AU2034" s="140" t="s">
        <v>92</v>
      </c>
      <c r="AY2034" s="17" t="s">
        <v>140</v>
      </c>
      <c r="BE2034" s="141">
        <f>IF(N2034="základní",J2034,0)</f>
        <v>0</v>
      </c>
      <c r="BF2034" s="141">
        <f>IF(N2034="snížená",J2034,0)</f>
        <v>0</v>
      </c>
      <c r="BG2034" s="141">
        <f>IF(N2034="zákl. přenesená",J2034,0)</f>
        <v>0</v>
      </c>
      <c r="BH2034" s="141">
        <f>IF(N2034="sníž. přenesená",J2034,0)</f>
        <v>0</v>
      </c>
      <c r="BI2034" s="141">
        <f>IF(N2034="nulová",J2034,0)</f>
        <v>0</v>
      </c>
      <c r="BJ2034" s="17" t="s">
        <v>90</v>
      </c>
      <c r="BK2034" s="141">
        <f>ROUND(I2034*H2034,2)</f>
        <v>0</v>
      </c>
      <c r="BL2034" s="17" t="s">
        <v>173</v>
      </c>
      <c r="BM2034" s="140" t="s">
        <v>2329</v>
      </c>
    </row>
    <row r="2035" spans="2:65" s="11" customFormat="1">
      <c r="B2035" s="142"/>
      <c r="D2035" s="143" t="s">
        <v>146</v>
      </c>
      <c r="E2035" s="144" t="s">
        <v>1</v>
      </c>
      <c r="F2035" s="145" t="s">
        <v>2330</v>
      </c>
      <c r="H2035" s="146">
        <v>113.95</v>
      </c>
      <c r="I2035" s="147"/>
      <c r="L2035" s="142"/>
      <c r="M2035" s="148"/>
      <c r="T2035" s="149"/>
      <c r="AT2035" s="144" t="s">
        <v>146</v>
      </c>
      <c r="AU2035" s="144" t="s">
        <v>92</v>
      </c>
      <c r="AV2035" s="11" t="s">
        <v>92</v>
      </c>
      <c r="AW2035" s="11" t="s">
        <v>38</v>
      </c>
      <c r="AX2035" s="11" t="s">
        <v>90</v>
      </c>
      <c r="AY2035" s="144" t="s">
        <v>140</v>
      </c>
    </row>
    <row r="2036" spans="2:65" s="1" customFormat="1" ht="21.75" customHeight="1">
      <c r="B2036" s="33"/>
      <c r="C2036" s="185" t="s">
        <v>2331</v>
      </c>
      <c r="D2036" s="185" t="s">
        <v>653</v>
      </c>
      <c r="E2036" s="186" t="s">
        <v>2332</v>
      </c>
      <c r="F2036" s="187" t="s">
        <v>2333</v>
      </c>
      <c r="G2036" s="188" t="s">
        <v>150</v>
      </c>
      <c r="H2036" s="189">
        <v>119.648</v>
      </c>
      <c r="I2036" s="190"/>
      <c r="J2036" s="191">
        <f>ROUND(I2036*H2036,2)</f>
        <v>0</v>
      </c>
      <c r="K2036" s="192"/>
      <c r="L2036" s="193"/>
      <c r="M2036" s="194" t="s">
        <v>1</v>
      </c>
      <c r="N2036" s="195" t="s">
        <v>47</v>
      </c>
      <c r="P2036" s="138">
        <f>O2036*H2036</f>
        <v>0</v>
      </c>
      <c r="Q2036" s="138">
        <v>3.0000000000000001E-3</v>
      </c>
      <c r="R2036" s="138">
        <f>Q2036*H2036</f>
        <v>0.35894399999999999</v>
      </c>
      <c r="S2036" s="138">
        <v>0</v>
      </c>
      <c r="T2036" s="139">
        <f>S2036*H2036</f>
        <v>0</v>
      </c>
      <c r="AR2036" s="140" t="s">
        <v>204</v>
      </c>
      <c r="AT2036" s="140" t="s">
        <v>653</v>
      </c>
      <c r="AU2036" s="140" t="s">
        <v>92</v>
      </c>
      <c r="AY2036" s="17" t="s">
        <v>140</v>
      </c>
      <c r="BE2036" s="141">
        <f>IF(N2036="základní",J2036,0)</f>
        <v>0</v>
      </c>
      <c r="BF2036" s="141">
        <f>IF(N2036="snížená",J2036,0)</f>
        <v>0</v>
      </c>
      <c r="BG2036" s="141">
        <f>IF(N2036="zákl. přenesená",J2036,0)</f>
        <v>0</v>
      </c>
      <c r="BH2036" s="141">
        <f>IF(N2036="sníž. přenesená",J2036,0)</f>
        <v>0</v>
      </c>
      <c r="BI2036" s="141">
        <f>IF(N2036="nulová",J2036,0)</f>
        <v>0</v>
      </c>
      <c r="BJ2036" s="17" t="s">
        <v>90</v>
      </c>
      <c r="BK2036" s="141">
        <f>ROUND(I2036*H2036,2)</f>
        <v>0</v>
      </c>
      <c r="BL2036" s="17" t="s">
        <v>173</v>
      </c>
      <c r="BM2036" s="140" t="s">
        <v>2334</v>
      </c>
    </row>
    <row r="2037" spans="2:65" s="1" customFormat="1" ht="19.5">
      <c r="B2037" s="33"/>
      <c r="D2037" s="143" t="s">
        <v>179</v>
      </c>
      <c r="F2037" s="150" t="s">
        <v>932</v>
      </c>
      <c r="I2037" s="151"/>
      <c r="L2037" s="33"/>
      <c r="M2037" s="152"/>
      <c r="T2037" s="57"/>
      <c r="AT2037" s="17" t="s">
        <v>179</v>
      </c>
      <c r="AU2037" s="17" t="s">
        <v>92</v>
      </c>
    </row>
    <row r="2038" spans="2:65" s="11" customFormat="1">
      <c r="B2038" s="142"/>
      <c r="D2038" s="143" t="s">
        <v>146</v>
      </c>
      <c r="E2038" s="144" t="s">
        <v>1</v>
      </c>
      <c r="F2038" s="145" t="s">
        <v>2330</v>
      </c>
      <c r="H2038" s="146">
        <v>113.95</v>
      </c>
      <c r="I2038" s="147"/>
      <c r="L2038" s="142"/>
      <c r="M2038" s="148"/>
      <c r="T2038" s="149"/>
      <c r="AT2038" s="144" t="s">
        <v>146</v>
      </c>
      <c r="AU2038" s="144" t="s">
        <v>92</v>
      </c>
      <c r="AV2038" s="11" t="s">
        <v>92</v>
      </c>
      <c r="AW2038" s="11" t="s">
        <v>38</v>
      </c>
      <c r="AX2038" s="11" t="s">
        <v>90</v>
      </c>
      <c r="AY2038" s="144" t="s">
        <v>140</v>
      </c>
    </row>
    <row r="2039" spans="2:65" s="11" customFormat="1">
      <c r="B2039" s="142"/>
      <c r="D2039" s="143" t="s">
        <v>146</v>
      </c>
      <c r="F2039" s="145" t="s">
        <v>2335</v>
      </c>
      <c r="H2039" s="146">
        <v>119.648</v>
      </c>
      <c r="I2039" s="147"/>
      <c r="L2039" s="142"/>
      <c r="M2039" s="148"/>
      <c r="T2039" s="149"/>
      <c r="AT2039" s="144" t="s">
        <v>146</v>
      </c>
      <c r="AU2039" s="144" t="s">
        <v>92</v>
      </c>
      <c r="AV2039" s="11" t="s">
        <v>92</v>
      </c>
      <c r="AW2039" s="11" t="s">
        <v>4</v>
      </c>
      <c r="AX2039" s="11" t="s">
        <v>90</v>
      </c>
      <c r="AY2039" s="144" t="s">
        <v>140</v>
      </c>
    </row>
    <row r="2040" spans="2:65" s="1" customFormat="1" ht="24.2" customHeight="1">
      <c r="B2040" s="33"/>
      <c r="C2040" s="128" t="s">
        <v>2336</v>
      </c>
      <c r="D2040" s="128" t="s">
        <v>141</v>
      </c>
      <c r="E2040" s="129" t="s">
        <v>2337</v>
      </c>
      <c r="F2040" s="130" t="s">
        <v>2338</v>
      </c>
      <c r="G2040" s="131" t="s">
        <v>150</v>
      </c>
      <c r="H2040" s="132">
        <v>83.75</v>
      </c>
      <c r="I2040" s="133"/>
      <c r="J2040" s="134">
        <f>ROUND(I2040*H2040,2)</f>
        <v>0</v>
      </c>
      <c r="K2040" s="135"/>
      <c r="L2040" s="33"/>
      <c r="M2040" s="136" t="s">
        <v>1</v>
      </c>
      <c r="N2040" s="137" t="s">
        <v>47</v>
      </c>
      <c r="P2040" s="138">
        <f>O2040*H2040</f>
        <v>0</v>
      </c>
      <c r="Q2040" s="138">
        <v>0</v>
      </c>
      <c r="R2040" s="138">
        <f>Q2040*H2040</f>
        <v>0</v>
      </c>
      <c r="S2040" s="138">
        <v>0</v>
      </c>
      <c r="T2040" s="139">
        <f>S2040*H2040</f>
        <v>0</v>
      </c>
      <c r="AR2040" s="140" t="s">
        <v>173</v>
      </c>
      <c r="AT2040" s="140" t="s">
        <v>141</v>
      </c>
      <c r="AU2040" s="140" t="s">
        <v>92</v>
      </c>
      <c r="AY2040" s="17" t="s">
        <v>140</v>
      </c>
      <c r="BE2040" s="141">
        <f>IF(N2040="základní",J2040,0)</f>
        <v>0</v>
      </c>
      <c r="BF2040" s="141">
        <f>IF(N2040="snížená",J2040,0)</f>
        <v>0</v>
      </c>
      <c r="BG2040" s="141">
        <f>IF(N2040="zákl. přenesená",J2040,0)</f>
        <v>0</v>
      </c>
      <c r="BH2040" s="141">
        <f>IF(N2040="sníž. přenesená",J2040,0)</f>
        <v>0</v>
      </c>
      <c r="BI2040" s="141">
        <f>IF(N2040="nulová",J2040,0)</f>
        <v>0</v>
      </c>
      <c r="BJ2040" s="17" t="s">
        <v>90</v>
      </c>
      <c r="BK2040" s="141">
        <f>ROUND(I2040*H2040,2)</f>
        <v>0</v>
      </c>
      <c r="BL2040" s="17" t="s">
        <v>173</v>
      </c>
      <c r="BM2040" s="140" t="s">
        <v>2339</v>
      </c>
    </row>
    <row r="2041" spans="2:65" s="11" customFormat="1">
      <c r="B2041" s="142"/>
      <c r="D2041" s="143" t="s">
        <v>146</v>
      </c>
      <c r="E2041" s="144" t="s">
        <v>1</v>
      </c>
      <c r="F2041" s="145" t="s">
        <v>2340</v>
      </c>
      <c r="H2041" s="146">
        <v>68.25</v>
      </c>
      <c r="I2041" s="147"/>
      <c r="L2041" s="142"/>
      <c r="M2041" s="148"/>
      <c r="T2041" s="149"/>
      <c r="AT2041" s="144" t="s">
        <v>146</v>
      </c>
      <c r="AU2041" s="144" t="s">
        <v>92</v>
      </c>
      <c r="AV2041" s="11" t="s">
        <v>92</v>
      </c>
      <c r="AW2041" s="11" t="s">
        <v>38</v>
      </c>
      <c r="AX2041" s="11" t="s">
        <v>82</v>
      </c>
      <c r="AY2041" s="144" t="s">
        <v>140</v>
      </c>
    </row>
    <row r="2042" spans="2:65" s="11" customFormat="1">
      <c r="B2042" s="142"/>
      <c r="D2042" s="143" t="s">
        <v>146</v>
      </c>
      <c r="E2042" s="144" t="s">
        <v>1</v>
      </c>
      <c r="F2042" s="145" t="s">
        <v>2341</v>
      </c>
      <c r="H2042" s="146">
        <v>15.5</v>
      </c>
      <c r="I2042" s="147"/>
      <c r="L2042" s="142"/>
      <c r="M2042" s="148"/>
      <c r="T2042" s="149"/>
      <c r="AT2042" s="144" t="s">
        <v>146</v>
      </c>
      <c r="AU2042" s="144" t="s">
        <v>92</v>
      </c>
      <c r="AV2042" s="11" t="s">
        <v>92</v>
      </c>
      <c r="AW2042" s="11" t="s">
        <v>38</v>
      </c>
      <c r="AX2042" s="11" t="s">
        <v>82</v>
      </c>
      <c r="AY2042" s="144" t="s">
        <v>140</v>
      </c>
    </row>
    <row r="2043" spans="2:65" s="14" customFormat="1">
      <c r="B2043" s="167"/>
      <c r="D2043" s="143" t="s">
        <v>146</v>
      </c>
      <c r="E2043" s="168" t="s">
        <v>1</v>
      </c>
      <c r="F2043" s="169" t="s">
        <v>287</v>
      </c>
      <c r="H2043" s="170">
        <v>83.75</v>
      </c>
      <c r="I2043" s="171"/>
      <c r="L2043" s="167"/>
      <c r="M2043" s="172"/>
      <c r="T2043" s="173"/>
      <c r="AT2043" s="168" t="s">
        <v>146</v>
      </c>
      <c r="AU2043" s="168" t="s">
        <v>92</v>
      </c>
      <c r="AV2043" s="14" t="s">
        <v>145</v>
      </c>
      <c r="AW2043" s="14" t="s">
        <v>38</v>
      </c>
      <c r="AX2043" s="14" t="s">
        <v>90</v>
      </c>
      <c r="AY2043" s="168" t="s">
        <v>140</v>
      </c>
    </row>
    <row r="2044" spans="2:65" s="1" customFormat="1" ht="21.75" customHeight="1">
      <c r="B2044" s="33"/>
      <c r="C2044" s="185" t="s">
        <v>2342</v>
      </c>
      <c r="D2044" s="185" t="s">
        <v>653</v>
      </c>
      <c r="E2044" s="186" t="s">
        <v>2343</v>
      </c>
      <c r="F2044" s="187" t="s">
        <v>2344</v>
      </c>
      <c r="G2044" s="188" t="s">
        <v>150</v>
      </c>
      <c r="H2044" s="189">
        <v>71.662999999999997</v>
      </c>
      <c r="I2044" s="190"/>
      <c r="J2044" s="191">
        <f>ROUND(I2044*H2044,2)</f>
        <v>0</v>
      </c>
      <c r="K2044" s="192"/>
      <c r="L2044" s="193"/>
      <c r="M2044" s="194" t="s">
        <v>1</v>
      </c>
      <c r="N2044" s="195" t="s">
        <v>47</v>
      </c>
      <c r="P2044" s="138">
        <f>O2044*H2044</f>
        <v>0</v>
      </c>
      <c r="Q2044" s="138">
        <v>7.0000000000000001E-3</v>
      </c>
      <c r="R2044" s="138">
        <f>Q2044*H2044</f>
        <v>0.501641</v>
      </c>
      <c r="S2044" s="138">
        <v>0</v>
      </c>
      <c r="T2044" s="139">
        <f>S2044*H2044</f>
        <v>0</v>
      </c>
      <c r="AR2044" s="140" t="s">
        <v>204</v>
      </c>
      <c r="AT2044" s="140" t="s">
        <v>653</v>
      </c>
      <c r="AU2044" s="140" t="s">
        <v>92</v>
      </c>
      <c r="AY2044" s="17" t="s">
        <v>140</v>
      </c>
      <c r="BE2044" s="141">
        <f>IF(N2044="základní",J2044,0)</f>
        <v>0</v>
      </c>
      <c r="BF2044" s="141">
        <f>IF(N2044="snížená",J2044,0)</f>
        <v>0</v>
      </c>
      <c r="BG2044" s="141">
        <f>IF(N2044="zákl. přenesená",J2044,0)</f>
        <v>0</v>
      </c>
      <c r="BH2044" s="141">
        <f>IF(N2044="sníž. přenesená",J2044,0)</f>
        <v>0</v>
      </c>
      <c r="BI2044" s="141">
        <f>IF(N2044="nulová",J2044,0)</f>
        <v>0</v>
      </c>
      <c r="BJ2044" s="17" t="s">
        <v>90</v>
      </c>
      <c r="BK2044" s="141">
        <f>ROUND(I2044*H2044,2)</f>
        <v>0</v>
      </c>
      <c r="BL2044" s="17" t="s">
        <v>173</v>
      </c>
      <c r="BM2044" s="140" t="s">
        <v>2345</v>
      </c>
    </row>
    <row r="2045" spans="2:65" s="1" customFormat="1" ht="19.5">
      <c r="B2045" s="33"/>
      <c r="D2045" s="143" t="s">
        <v>179</v>
      </c>
      <c r="F2045" s="150" t="s">
        <v>932</v>
      </c>
      <c r="I2045" s="151"/>
      <c r="L2045" s="33"/>
      <c r="M2045" s="152"/>
      <c r="T2045" s="57"/>
      <c r="AT2045" s="17" t="s">
        <v>179</v>
      </c>
      <c r="AU2045" s="17" t="s">
        <v>92</v>
      </c>
    </row>
    <row r="2046" spans="2:65" s="11" customFormat="1">
      <c r="B2046" s="142"/>
      <c r="D2046" s="143" t="s">
        <v>146</v>
      </c>
      <c r="E2046" s="144" t="s">
        <v>1</v>
      </c>
      <c r="F2046" s="145" t="s">
        <v>2340</v>
      </c>
      <c r="H2046" s="146">
        <v>68.25</v>
      </c>
      <c r="I2046" s="147"/>
      <c r="L2046" s="142"/>
      <c r="M2046" s="148"/>
      <c r="T2046" s="149"/>
      <c r="AT2046" s="144" t="s">
        <v>146</v>
      </c>
      <c r="AU2046" s="144" t="s">
        <v>92</v>
      </c>
      <c r="AV2046" s="11" t="s">
        <v>92</v>
      </c>
      <c r="AW2046" s="11" t="s">
        <v>38</v>
      </c>
      <c r="AX2046" s="11" t="s">
        <v>90</v>
      </c>
      <c r="AY2046" s="144" t="s">
        <v>140</v>
      </c>
    </row>
    <row r="2047" spans="2:65" s="11" customFormat="1">
      <c r="B2047" s="142"/>
      <c r="D2047" s="143" t="s">
        <v>146</v>
      </c>
      <c r="F2047" s="145" t="s">
        <v>2346</v>
      </c>
      <c r="H2047" s="146">
        <v>71.662999999999997</v>
      </c>
      <c r="I2047" s="147"/>
      <c r="L2047" s="142"/>
      <c r="M2047" s="148"/>
      <c r="T2047" s="149"/>
      <c r="AT2047" s="144" t="s">
        <v>146</v>
      </c>
      <c r="AU2047" s="144" t="s">
        <v>92</v>
      </c>
      <c r="AV2047" s="11" t="s">
        <v>92</v>
      </c>
      <c r="AW2047" s="11" t="s">
        <v>4</v>
      </c>
      <c r="AX2047" s="11" t="s">
        <v>90</v>
      </c>
      <c r="AY2047" s="144" t="s">
        <v>140</v>
      </c>
    </row>
    <row r="2048" spans="2:65" s="1" customFormat="1" ht="21.75" customHeight="1">
      <c r="B2048" s="33"/>
      <c r="C2048" s="185" t="s">
        <v>2347</v>
      </c>
      <c r="D2048" s="185" t="s">
        <v>653</v>
      </c>
      <c r="E2048" s="186" t="s">
        <v>2348</v>
      </c>
      <c r="F2048" s="187" t="s">
        <v>2349</v>
      </c>
      <c r="G2048" s="188" t="s">
        <v>150</v>
      </c>
      <c r="H2048" s="189">
        <v>16.274999999999999</v>
      </c>
      <c r="I2048" s="190"/>
      <c r="J2048" s="191">
        <f>ROUND(I2048*H2048,2)</f>
        <v>0</v>
      </c>
      <c r="K2048" s="192"/>
      <c r="L2048" s="193"/>
      <c r="M2048" s="194" t="s">
        <v>1</v>
      </c>
      <c r="N2048" s="195" t="s">
        <v>47</v>
      </c>
      <c r="P2048" s="138">
        <f>O2048*H2048</f>
        <v>0</v>
      </c>
      <c r="Q2048" s="138">
        <v>0.01</v>
      </c>
      <c r="R2048" s="138">
        <f>Q2048*H2048</f>
        <v>0.16274999999999998</v>
      </c>
      <c r="S2048" s="138">
        <v>0</v>
      </c>
      <c r="T2048" s="139">
        <f>S2048*H2048</f>
        <v>0</v>
      </c>
      <c r="AR2048" s="140" t="s">
        <v>204</v>
      </c>
      <c r="AT2048" s="140" t="s">
        <v>653</v>
      </c>
      <c r="AU2048" s="140" t="s">
        <v>92</v>
      </c>
      <c r="AY2048" s="17" t="s">
        <v>140</v>
      </c>
      <c r="BE2048" s="141">
        <f>IF(N2048="základní",J2048,0)</f>
        <v>0</v>
      </c>
      <c r="BF2048" s="141">
        <f>IF(N2048="snížená",J2048,0)</f>
        <v>0</v>
      </c>
      <c r="BG2048" s="141">
        <f>IF(N2048="zákl. přenesená",J2048,0)</f>
        <v>0</v>
      </c>
      <c r="BH2048" s="141">
        <f>IF(N2048="sníž. přenesená",J2048,0)</f>
        <v>0</v>
      </c>
      <c r="BI2048" s="141">
        <f>IF(N2048="nulová",J2048,0)</f>
        <v>0</v>
      </c>
      <c r="BJ2048" s="17" t="s">
        <v>90</v>
      </c>
      <c r="BK2048" s="141">
        <f>ROUND(I2048*H2048,2)</f>
        <v>0</v>
      </c>
      <c r="BL2048" s="17" t="s">
        <v>173</v>
      </c>
      <c r="BM2048" s="140" t="s">
        <v>2350</v>
      </c>
    </row>
    <row r="2049" spans="2:65" s="1" customFormat="1" ht="19.5">
      <c r="B2049" s="33"/>
      <c r="D2049" s="143" t="s">
        <v>179</v>
      </c>
      <c r="F2049" s="150" t="s">
        <v>932</v>
      </c>
      <c r="I2049" s="151"/>
      <c r="L2049" s="33"/>
      <c r="M2049" s="152"/>
      <c r="T2049" s="57"/>
      <c r="AT2049" s="17" t="s">
        <v>179</v>
      </c>
      <c r="AU2049" s="17" t="s">
        <v>92</v>
      </c>
    </row>
    <row r="2050" spans="2:65" s="11" customFormat="1">
      <c r="B2050" s="142"/>
      <c r="D2050" s="143" t="s">
        <v>146</v>
      </c>
      <c r="E2050" s="144" t="s">
        <v>1</v>
      </c>
      <c r="F2050" s="145" t="s">
        <v>2341</v>
      </c>
      <c r="H2050" s="146">
        <v>15.5</v>
      </c>
      <c r="I2050" s="147"/>
      <c r="L2050" s="142"/>
      <c r="M2050" s="148"/>
      <c r="T2050" s="149"/>
      <c r="AT2050" s="144" t="s">
        <v>146</v>
      </c>
      <c r="AU2050" s="144" t="s">
        <v>92</v>
      </c>
      <c r="AV2050" s="11" t="s">
        <v>92</v>
      </c>
      <c r="AW2050" s="11" t="s">
        <v>38</v>
      </c>
      <c r="AX2050" s="11" t="s">
        <v>90</v>
      </c>
      <c r="AY2050" s="144" t="s">
        <v>140</v>
      </c>
    </row>
    <row r="2051" spans="2:65" s="11" customFormat="1">
      <c r="B2051" s="142"/>
      <c r="D2051" s="143" t="s">
        <v>146</v>
      </c>
      <c r="F2051" s="145" t="s">
        <v>2351</v>
      </c>
      <c r="H2051" s="146">
        <v>16.274999999999999</v>
      </c>
      <c r="I2051" s="147"/>
      <c r="L2051" s="142"/>
      <c r="M2051" s="148"/>
      <c r="T2051" s="149"/>
      <c r="AT2051" s="144" t="s">
        <v>146</v>
      </c>
      <c r="AU2051" s="144" t="s">
        <v>92</v>
      </c>
      <c r="AV2051" s="11" t="s">
        <v>92</v>
      </c>
      <c r="AW2051" s="11" t="s">
        <v>4</v>
      </c>
      <c r="AX2051" s="11" t="s">
        <v>90</v>
      </c>
      <c r="AY2051" s="144" t="s">
        <v>140</v>
      </c>
    </row>
    <row r="2052" spans="2:65" s="1" customFormat="1" ht="24.2" customHeight="1">
      <c r="B2052" s="33"/>
      <c r="C2052" s="185" t="s">
        <v>2352</v>
      </c>
      <c r="D2052" s="185" t="s">
        <v>653</v>
      </c>
      <c r="E2052" s="186" t="s">
        <v>2353</v>
      </c>
      <c r="F2052" s="187" t="s">
        <v>2354</v>
      </c>
      <c r="G2052" s="188" t="s">
        <v>157</v>
      </c>
      <c r="H2052" s="189">
        <v>189</v>
      </c>
      <c r="I2052" s="190"/>
      <c r="J2052" s="191">
        <f>ROUND(I2052*H2052,2)</f>
        <v>0</v>
      </c>
      <c r="K2052" s="192"/>
      <c r="L2052" s="193"/>
      <c r="M2052" s="194" t="s">
        <v>1</v>
      </c>
      <c r="N2052" s="195" t="s">
        <v>47</v>
      </c>
      <c r="P2052" s="138">
        <f>O2052*H2052</f>
        <v>0</v>
      </c>
      <c r="Q2052" s="138">
        <v>6.0000000000000002E-5</v>
      </c>
      <c r="R2052" s="138">
        <f>Q2052*H2052</f>
        <v>1.1340000000000001E-2</v>
      </c>
      <c r="S2052" s="138">
        <v>0</v>
      </c>
      <c r="T2052" s="139">
        <f>S2052*H2052</f>
        <v>0</v>
      </c>
      <c r="AR2052" s="140" t="s">
        <v>204</v>
      </c>
      <c r="AT2052" s="140" t="s">
        <v>653</v>
      </c>
      <c r="AU2052" s="140" t="s">
        <v>92</v>
      </c>
      <c r="AY2052" s="17" t="s">
        <v>140</v>
      </c>
      <c r="BE2052" s="141">
        <f>IF(N2052="základní",J2052,0)</f>
        <v>0</v>
      </c>
      <c r="BF2052" s="141">
        <f>IF(N2052="snížená",J2052,0)</f>
        <v>0</v>
      </c>
      <c r="BG2052" s="141">
        <f>IF(N2052="zákl. přenesená",J2052,0)</f>
        <v>0</v>
      </c>
      <c r="BH2052" s="141">
        <f>IF(N2052="sníž. přenesená",J2052,0)</f>
        <v>0</v>
      </c>
      <c r="BI2052" s="141">
        <f>IF(N2052="nulová",J2052,0)</f>
        <v>0</v>
      </c>
      <c r="BJ2052" s="17" t="s">
        <v>90</v>
      </c>
      <c r="BK2052" s="141">
        <f>ROUND(I2052*H2052,2)</f>
        <v>0</v>
      </c>
      <c r="BL2052" s="17" t="s">
        <v>173</v>
      </c>
      <c r="BM2052" s="140" t="s">
        <v>2355</v>
      </c>
    </row>
    <row r="2053" spans="2:65" s="12" customFormat="1">
      <c r="B2053" s="153"/>
      <c r="D2053" s="143" t="s">
        <v>146</v>
      </c>
      <c r="E2053" s="154" t="s">
        <v>1</v>
      </c>
      <c r="F2053" s="155" t="s">
        <v>696</v>
      </c>
      <c r="H2053" s="154" t="s">
        <v>1</v>
      </c>
      <c r="I2053" s="156"/>
      <c r="L2053" s="153"/>
      <c r="M2053" s="157"/>
      <c r="T2053" s="158"/>
      <c r="AT2053" s="154" t="s">
        <v>146</v>
      </c>
      <c r="AU2053" s="154" t="s">
        <v>92</v>
      </c>
      <c r="AV2053" s="12" t="s">
        <v>90</v>
      </c>
      <c r="AW2053" s="12" t="s">
        <v>38</v>
      </c>
      <c r="AX2053" s="12" t="s">
        <v>82</v>
      </c>
      <c r="AY2053" s="154" t="s">
        <v>140</v>
      </c>
    </row>
    <row r="2054" spans="2:65" s="11" customFormat="1">
      <c r="B2054" s="142"/>
      <c r="D2054" s="143" t="s">
        <v>146</v>
      </c>
      <c r="E2054" s="144" t="s">
        <v>1</v>
      </c>
      <c r="F2054" s="145" t="s">
        <v>2356</v>
      </c>
      <c r="H2054" s="146">
        <v>8</v>
      </c>
      <c r="I2054" s="147"/>
      <c r="L2054" s="142"/>
      <c r="M2054" s="148"/>
      <c r="T2054" s="149"/>
      <c r="AT2054" s="144" t="s">
        <v>146</v>
      </c>
      <c r="AU2054" s="144" t="s">
        <v>92</v>
      </c>
      <c r="AV2054" s="11" t="s">
        <v>92</v>
      </c>
      <c r="AW2054" s="11" t="s">
        <v>38</v>
      </c>
      <c r="AX2054" s="11" t="s">
        <v>82</v>
      </c>
      <c r="AY2054" s="144" t="s">
        <v>140</v>
      </c>
    </row>
    <row r="2055" spans="2:65" s="13" customFormat="1">
      <c r="B2055" s="160"/>
      <c r="D2055" s="143" t="s">
        <v>146</v>
      </c>
      <c r="E2055" s="161" t="s">
        <v>1</v>
      </c>
      <c r="F2055" s="162" t="s">
        <v>286</v>
      </c>
      <c r="H2055" s="163">
        <v>8</v>
      </c>
      <c r="I2055" s="164"/>
      <c r="L2055" s="160"/>
      <c r="M2055" s="165"/>
      <c r="T2055" s="166"/>
      <c r="AT2055" s="161" t="s">
        <v>146</v>
      </c>
      <c r="AU2055" s="161" t="s">
        <v>92</v>
      </c>
      <c r="AV2055" s="13" t="s">
        <v>151</v>
      </c>
      <c r="AW2055" s="13" t="s">
        <v>38</v>
      </c>
      <c r="AX2055" s="13" t="s">
        <v>82</v>
      </c>
      <c r="AY2055" s="161" t="s">
        <v>140</v>
      </c>
    </row>
    <row r="2056" spans="2:65" s="12" customFormat="1">
      <c r="B2056" s="153"/>
      <c r="D2056" s="143" t="s">
        <v>146</v>
      </c>
      <c r="E2056" s="154" t="s">
        <v>1</v>
      </c>
      <c r="F2056" s="155" t="s">
        <v>711</v>
      </c>
      <c r="H2056" s="154" t="s">
        <v>1</v>
      </c>
      <c r="I2056" s="156"/>
      <c r="L2056" s="153"/>
      <c r="M2056" s="157"/>
      <c r="T2056" s="158"/>
      <c r="AT2056" s="154" t="s">
        <v>146</v>
      </c>
      <c r="AU2056" s="154" t="s">
        <v>92</v>
      </c>
      <c r="AV2056" s="12" t="s">
        <v>90</v>
      </c>
      <c r="AW2056" s="12" t="s">
        <v>38</v>
      </c>
      <c r="AX2056" s="12" t="s">
        <v>82</v>
      </c>
      <c r="AY2056" s="154" t="s">
        <v>140</v>
      </c>
    </row>
    <row r="2057" spans="2:65" s="11" customFormat="1">
      <c r="B2057" s="142"/>
      <c r="D2057" s="143" t="s">
        <v>146</v>
      </c>
      <c r="E2057" s="144" t="s">
        <v>1</v>
      </c>
      <c r="F2057" s="145" t="s">
        <v>2357</v>
      </c>
      <c r="H2057" s="146">
        <v>4</v>
      </c>
      <c r="I2057" s="147"/>
      <c r="L2057" s="142"/>
      <c r="M2057" s="148"/>
      <c r="T2057" s="149"/>
      <c r="AT2057" s="144" t="s">
        <v>146</v>
      </c>
      <c r="AU2057" s="144" t="s">
        <v>92</v>
      </c>
      <c r="AV2057" s="11" t="s">
        <v>92</v>
      </c>
      <c r="AW2057" s="11" t="s">
        <v>38</v>
      </c>
      <c r="AX2057" s="11" t="s">
        <v>82</v>
      </c>
      <c r="AY2057" s="144" t="s">
        <v>140</v>
      </c>
    </row>
    <row r="2058" spans="2:65" s="11" customFormat="1">
      <c r="B2058" s="142"/>
      <c r="D2058" s="143" t="s">
        <v>146</v>
      </c>
      <c r="E2058" s="144" t="s">
        <v>1</v>
      </c>
      <c r="F2058" s="145" t="s">
        <v>2358</v>
      </c>
      <c r="H2058" s="146">
        <v>6</v>
      </c>
      <c r="I2058" s="147"/>
      <c r="L2058" s="142"/>
      <c r="M2058" s="148"/>
      <c r="T2058" s="149"/>
      <c r="AT2058" s="144" t="s">
        <v>146</v>
      </c>
      <c r="AU2058" s="144" t="s">
        <v>92</v>
      </c>
      <c r="AV2058" s="11" t="s">
        <v>92</v>
      </c>
      <c r="AW2058" s="11" t="s">
        <v>38</v>
      </c>
      <c r="AX2058" s="11" t="s">
        <v>82</v>
      </c>
      <c r="AY2058" s="144" t="s">
        <v>140</v>
      </c>
    </row>
    <row r="2059" spans="2:65" s="11" customFormat="1">
      <c r="B2059" s="142"/>
      <c r="D2059" s="143" t="s">
        <v>146</v>
      </c>
      <c r="E2059" s="144" t="s">
        <v>1</v>
      </c>
      <c r="F2059" s="145" t="s">
        <v>2359</v>
      </c>
      <c r="H2059" s="146">
        <v>2</v>
      </c>
      <c r="I2059" s="147"/>
      <c r="L2059" s="142"/>
      <c r="M2059" s="148"/>
      <c r="T2059" s="149"/>
      <c r="AT2059" s="144" t="s">
        <v>146</v>
      </c>
      <c r="AU2059" s="144" t="s">
        <v>92</v>
      </c>
      <c r="AV2059" s="11" t="s">
        <v>92</v>
      </c>
      <c r="AW2059" s="11" t="s">
        <v>38</v>
      </c>
      <c r="AX2059" s="11" t="s">
        <v>82</v>
      </c>
      <c r="AY2059" s="144" t="s">
        <v>140</v>
      </c>
    </row>
    <row r="2060" spans="2:65" s="11" customFormat="1">
      <c r="B2060" s="142"/>
      <c r="D2060" s="143" t="s">
        <v>146</v>
      </c>
      <c r="E2060" s="144" t="s">
        <v>1</v>
      </c>
      <c r="F2060" s="145" t="s">
        <v>2360</v>
      </c>
      <c r="H2060" s="146">
        <v>4</v>
      </c>
      <c r="I2060" s="147"/>
      <c r="L2060" s="142"/>
      <c r="M2060" s="148"/>
      <c r="T2060" s="149"/>
      <c r="AT2060" s="144" t="s">
        <v>146</v>
      </c>
      <c r="AU2060" s="144" t="s">
        <v>92</v>
      </c>
      <c r="AV2060" s="11" t="s">
        <v>92</v>
      </c>
      <c r="AW2060" s="11" t="s">
        <v>38</v>
      </c>
      <c r="AX2060" s="11" t="s">
        <v>82</v>
      </c>
      <c r="AY2060" s="144" t="s">
        <v>140</v>
      </c>
    </row>
    <row r="2061" spans="2:65" s="11" customFormat="1">
      <c r="B2061" s="142"/>
      <c r="D2061" s="143" t="s">
        <v>146</v>
      </c>
      <c r="E2061" s="144" t="s">
        <v>1</v>
      </c>
      <c r="F2061" s="145" t="s">
        <v>2361</v>
      </c>
      <c r="H2061" s="146">
        <v>4</v>
      </c>
      <c r="I2061" s="147"/>
      <c r="L2061" s="142"/>
      <c r="M2061" s="148"/>
      <c r="T2061" s="149"/>
      <c r="AT2061" s="144" t="s">
        <v>146</v>
      </c>
      <c r="AU2061" s="144" t="s">
        <v>92</v>
      </c>
      <c r="AV2061" s="11" t="s">
        <v>92</v>
      </c>
      <c r="AW2061" s="11" t="s">
        <v>38</v>
      </c>
      <c r="AX2061" s="11" t="s">
        <v>82</v>
      </c>
      <c r="AY2061" s="144" t="s">
        <v>140</v>
      </c>
    </row>
    <row r="2062" spans="2:65" s="11" customFormat="1">
      <c r="B2062" s="142"/>
      <c r="D2062" s="143" t="s">
        <v>146</v>
      </c>
      <c r="E2062" s="144" t="s">
        <v>1</v>
      </c>
      <c r="F2062" s="145" t="s">
        <v>2362</v>
      </c>
      <c r="H2062" s="146">
        <v>3</v>
      </c>
      <c r="I2062" s="147"/>
      <c r="L2062" s="142"/>
      <c r="M2062" s="148"/>
      <c r="T2062" s="149"/>
      <c r="AT2062" s="144" t="s">
        <v>146</v>
      </c>
      <c r="AU2062" s="144" t="s">
        <v>92</v>
      </c>
      <c r="AV2062" s="11" t="s">
        <v>92</v>
      </c>
      <c r="AW2062" s="11" t="s">
        <v>38</v>
      </c>
      <c r="AX2062" s="11" t="s">
        <v>82</v>
      </c>
      <c r="AY2062" s="144" t="s">
        <v>140</v>
      </c>
    </row>
    <row r="2063" spans="2:65" s="11" customFormat="1">
      <c r="B2063" s="142"/>
      <c r="D2063" s="143" t="s">
        <v>146</v>
      </c>
      <c r="E2063" s="144" t="s">
        <v>1</v>
      </c>
      <c r="F2063" s="145" t="s">
        <v>2363</v>
      </c>
      <c r="H2063" s="146">
        <v>6</v>
      </c>
      <c r="I2063" s="147"/>
      <c r="L2063" s="142"/>
      <c r="M2063" s="148"/>
      <c r="T2063" s="149"/>
      <c r="AT2063" s="144" t="s">
        <v>146</v>
      </c>
      <c r="AU2063" s="144" t="s">
        <v>92</v>
      </c>
      <c r="AV2063" s="11" t="s">
        <v>92</v>
      </c>
      <c r="AW2063" s="11" t="s">
        <v>38</v>
      </c>
      <c r="AX2063" s="11" t="s">
        <v>82</v>
      </c>
      <c r="AY2063" s="144" t="s">
        <v>140</v>
      </c>
    </row>
    <row r="2064" spans="2:65" s="11" customFormat="1">
      <c r="B2064" s="142"/>
      <c r="D2064" s="143" t="s">
        <v>146</v>
      </c>
      <c r="E2064" s="144" t="s">
        <v>1</v>
      </c>
      <c r="F2064" s="145" t="s">
        <v>2364</v>
      </c>
      <c r="H2064" s="146">
        <v>4</v>
      </c>
      <c r="I2064" s="147"/>
      <c r="L2064" s="142"/>
      <c r="M2064" s="148"/>
      <c r="T2064" s="149"/>
      <c r="AT2064" s="144" t="s">
        <v>146</v>
      </c>
      <c r="AU2064" s="144" t="s">
        <v>92</v>
      </c>
      <c r="AV2064" s="11" t="s">
        <v>92</v>
      </c>
      <c r="AW2064" s="11" t="s">
        <v>38</v>
      </c>
      <c r="AX2064" s="11" t="s">
        <v>82</v>
      </c>
      <c r="AY2064" s="144" t="s">
        <v>140</v>
      </c>
    </row>
    <row r="2065" spans="2:51" s="11" customFormat="1">
      <c r="B2065" s="142"/>
      <c r="D2065" s="143" t="s">
        <v>146</v>
      </c>
      <c r="E2065" s="144" t="s">
        <v>1</v>
      </c>
      <c r="F2065" s="145" t="s">
        <v>2365</v>
      </c>
      <c r="H2065" s="146">
        <v>2</v>
      </c>
      <c r="I2065" s="147"/>
      <c r="L2065" s="142"/>
      <c r="M2065" s="148"/>
      <c r="T2065" s="149"/>
      <c r="AT2065" s="144" t="s">
        <v>146</v>
      </c>
      <c r="AU2065" s="144" t="s">
        <v>92</v>
      </c>
      <c r="AV2065" s="11" t="s">
        <v>92</v>
      </c>
      <c r="AW2065" s="11" t="s">
        <v>38</v>
      </c>
      <c r="AX2065" s="11" t="s">
        <v>82</v>
      </c>
      <c r="AY2065" s="144" t="s">
        <v>140</v>
      </c>
    </row>
    <row r="2066" spans="2:51" s="11" customFormat="1">
      <c r="B2066" s="142"/>
      <c r="D2066" s="143" t="s">
        <v>146</v>
      </c>
      <c r="E2066" s="144" t="s">
        <v>1</v>
      </c>
      <c r="F2066" s="145" t="s">
        <v>2366</v>
      </c>
      <c r="H2066" s="146">
        <v>6</v>
      </c>
      <c r="I2066" s="147"/>
      <c r="L2066" s="142"/>
      <c r="M2066" s="148"/>
      <c r="T2066" s="149"/>
      <c r="AT2066" s="144" t="s">
        <v>146</v>
      </c>
      <c r="AU2066" s="144" t="s">
        <v>92</v>
      </c>
      <c r="AV2066" s="11" t="s">
        <v>92</v>
      </c>
      <c r="AW2066" s="11" t="s">
        <v>38</v>
      </c>
      <c r="AX2066" s="11" t="s">
        <v>82</v>
      </c>
      <c r="AY2066" s="144" t="s">
        <v>140</v>
      </c>
    </row>
    <row r="2067" spans="2:51" s="11" customFormat="1">
      <c r="B2067" s="142"/>
      <c r="D2067" s="143" t="s">
        <v>146</v>
      </c>
      <c r="E2067" s="144" t="s">
        <v>1</v>
      </c>
      <c r="F2067" s="145" t="s">
        <v>2367</v>
      </c>
      <c r="H2067" s="146">
        <v>2</v>
      </c>
      <c r="I2067" s="147"/>
      <c r="L2067" s="142"/>
      <c r="M2067" s="148"/>
      <c r="T2067" s="149"/>
      <c r="AT2067" s="144" t="s">
        <v>146</v>
      </c>
      <c r="AU2067" s="144" t="s">
        <v>92</v>
      </c>
      <c r="AV2067" s="11" t="s">
        <v>92</v>
      </c>
      <c r="AW2067" s="11" t="s">
        <v>38</v>
      </c>
      <c r="AX2067" s="11" t="s">
        <v>82</v>
      </c>
      <c r="AY2067" s="144" t="s">
        <v>140</v>
      </c>
    </row>
    <row r="2068" spans="2:51" s="11" customFormat="1">
      <c r="B2068" s="142"/>
      <c r="D2068" s="143" t="s">
        <v>146</v>
      </c>
      <c r="E2068" s="144" t="s">
        <v>1</v>
      </c>
      <c r="F2068" s="145" t="s">
        <v>2368</v>
      </c>
      <c r="H2068" s="146">
        <v>2</v>
      </c>
      <c r="I2068" s="147"/>
      <c r="L2068" s="142"/>
      <c r="M2068" s="148"/>
      <c r="T2068" s="149"/>
      <c r="AT2068" s="144" t="s">
        <v>146</v>
      </c>
      <c r="AU2068" s="144" t="s">
        <v>92</v>
      </c>
      <c r="AV2068" s="11" t="s">
        <v>92</v>
      </c>
      <c r="AW2068" s="11" t="s">
        <v>38</v>
      </c>
      <c r="AX2068" s="11" t="s">
        <v>82</v>
      </c>
      <c r="AY2068" s="144" t="s">
        <v>140</v>
      </c>
    </row>
    <row r="2069" spans="2:51" s="11" customFormat="1">
      <c r="B2069" s="142"/>
      <c r="D2069" s="143" t="s">
        <v>146</v>
      </c>
      <c r="E2069" s="144" t="s">
        <v>1</v>
      </c>
      <c r="F2069" s="145" t="s">
        <v>2369</v>
      </c>
      <c r="H2069" s="146">
        <v>1</v>
      </c>
      <c r="I2069" s="147"/>
      <c r="L2069" s="142"/>
      <c r="M2069" s="148"/>
      <c r="T2069" s="149"/>
      <c r="AT2069" s="144" t="s">
        <v>146</v>
      </c>
      <c r="AU2069" s="144" t="s">
        <v>92</v>
      </c>
      <c r="AV2069" s="11" t="s">
        <v>92</v>
      </c>
      <c r="AW2069" s="11" t="s">
        <v>38</v>
      </c>
      <c r="AX2069" s="11" t="s">
        <v>82</v>
      </c>
      <c r="AY2069" s="144" t="s">
        <v>140</v>
      </c>
    </row>
    <row r="2070" spans="2:51" s="11" customFormat="1">
      <c r="B2070" s="142"/>
      <c r="D2070" s="143" t="s">
        <v>146</v>
      </c>
      <c r="E2070" s="144" t="s">
        <v>1</v>
      </c>
      <c r="F2070" s="145" t="s">
        <v>2370</v>
      </c>
      <c r="H2070" s="146">
        <v>1</v>
      </c>
      <c r="I2070" s="147"/>
      <c r="L2070" s="142"/>
      <c r="M2070" s="148"/>
      <c r="T2070" s="149"/>
      <c r="AT2070" s="144" t="s">
        <v>146</v>
      </c>
      <c r="AU2070" s="144" t="s">
        <v>92</v>
      </c>
      <c r="AV2070" s="11" t="s">
        <v>92</v>
      </c>
      <c r="AW2070" s="11" t="s">
        <v>38</v>
      </c>
      <c r="AX2070" s="11" t="s">
        <v>82</v>
      </c>
      <c r="AY2070" s="144" t="s">
        <v>140</v>
      </c>
    </row>
    <row r="2071" spans="2:51" s="11" customFormat="1">
      <c r="B2071" s="142"/>
      <c r="D2071" s="143" t="s">
        <v>146</v>
      </c>
      <c r="E2071" s="144" t="s">
        <v>1</v>
      </c>
      <c r="F2071" s="145" t="s">
        <v>2371</v>
      </c>
      <c r="H2071" s="146">
        <v>4</v>
      </c>
      <c r="I2071" s="147"/>
      <c r="L2071" s="142"/>
      <c r="M2071" s="148"/>
      <c r="T2071" s="149"/>
      <c r="AT2071" s="144" t="s">
        <v>146</v>
      </c>
      <c r="AU2071" s="144" t="s">
        <v>92</v>
      </c>
      <c r="AV2071" s="11" t="s">
        <v>92</v>
      </c>
      <c r="AW2071" s="11" t="s">
        <v>38</v>
      </c>
      <c r="AX2071" s="11" t="s">
        <v>82</v>
      </c>
      <c r="AY2071" s="144" t="s">
        <v>140</v>
      </c>
    </row>
    <row r="2072" spans="2:51" s="11" customFormat="1">
      <c r="B2072" s="142"/>
      <c r="D2072" s="143" t="s">
        <v>146</v>
      </c>
      <c r="E2072" s="144" t="s">
        <v>1</v>
      </c>
      <c r="F2072" s="145" t="s">
        <v>2372</v>
      </c>
      <c r="H2072" s="146">
        <v>1</v>
      </c>
      <c r="I2072" s="147"/>
      <c r="L2072" s="142"/>
      <c r="M2072" s="148"/>
      <c r="T2072" s="149"/>
      <c r="AT2072" s="144" t="s">
        <v>146</v>
      </c>
      <c r="AU2072" s="144" t="s">
        <v>92</v>
      </c>
      <c r="AV2072" s="11" t="s">
        <v>92</v>
      </c>
      <c r="AW2072" s="11" t="s">
        <v>38</v>
      </c>
      <c r="AX2072" s="11" t="s">
        <v>82</v>
      </c>
      <c r="AY2072" s="144" t="s">
        <v>140</v>
      </c>
    </row>
    <row r="2073" spans="2:51" s="11" customFormat="1">
      <c r="B2073" s="142"/>
      <c r="D2073" s="143" t="s">
        <v>146</v>
      </c>
      <c r="E2073" s="144" t="s">
        <v>1</v>
      </c>
      <c r="F2073" s="145" t="s">
        <v>2373</v>
      </c>
      <c r="H2073" s="146">
        <v>1</v>
      </c>
      <c r="I2073" s="147"/>
      <c r="L2073" s="142"/>
      <c r="M2073" s="148"/>
      <c r="T2073" s="149"/>
      <c r="AT2073" s="144" t="s">
        <v>146</v>
      </c>
      <c r="AU2073" s="144" t="s">
        <v>92</v>
      </c>
      <c r="AV2073" s="11" t="s">
        <v>92</v>
      </c>
      <c r="AW2073" s="11" t="s">
        <v>38</v>
      </c>
      <c r="AX2073" s="11" t="s">
        <v>82</v>
      </c>
      <c r="AY2073" s="144" t="s">
        <v>140</v>
      </c>
    </row>
    <row r="2074" spans="2:51" s="11" customFormat="1">
      <c r="B2074" s="142"/>
      <c r="D2074" s="143" t="s">
        <v>146</v>
      </c>
      <c r="E2074" s="144" t="s">
        <v>1</v>
      </c>
      <c r="F2074" s="145" t="s">
        <v>2374</v>
      </c>
      <c r="H2074" s="146">
        <v>1</v>
      </c>
      <c r="I2074" s="147"/>
      <c r="L2074" s="142"/>
      <c r="M2074" s="148"/>
      <c r="T2074" s="149"/>
      <c r="AT2074" s="144" t="s">
        <v>146</v>
      </c>
      <c r="AU2074" s="144" t="s">
        <v>92</v>
      </c>
      <c r="AV2074" s="11" t="s">
        <v>92</v>
      </c>
      <c r="AW2074" s="11" t="s">
        <v>38</v>
      </c>
      <c r="AX2074" s="11" t="s">
        <v>82</v>
      </c>
      <c r="AY2074" s="144" t="s">
        <v>140</v>
      </c>
    </row>
    <row r="2075" spans="2:51" s="11" customFormat="1">
      <c r="B2075" s="142"/>
      <c r="D2075" s="143" t="s">
        <v>146</v>
      </c>
      <c r="E2075" s="144" t="s">
        <v>1</v>
      </c>
      <c r="F2075" s="145" t="s">
        <v>2375</v>
      </c>
      <c r="H2075" s="146">
        <v>1</v>
      </c>
      <c r="I2075" s="147"/>
      <c r="L2075" s="142"/>
      <c r="M2075" s="148"/>
      <c r="T2075" s="149"/>
      <c r="AT2075" s="144" t="s">
        <v>146</v>
      </c>
      <c r="AU2075" s="144" t="s">
        <v>92</v>
      </c>
      <c r="AV2075" s="11" t="s">
        <v>92</v>
      </c>
      <c r="AW2075" s="11" t="s">
        <v>38</v>
      </c>
      <c r="AX2075" s="11" t="s">
        <v>82</v>
      </c>
      <c r="AY2075" s="144" t="s">
        <v>140</v>
      </c>
    </row>
    <row r="2076" spans="2:51" s="11" customFormat="1">
      <c r="B2076" s="142"/>
      <c r="D2076" s="143" t="s">
        <v>146</v>
      </c>
      <c r="E2076" s="144" t="s">
        <v>1</v>
      </c>
      <c r="F2076" s="145" t="s">
        <v>2376</v>
      </c>
      <c r="H2076" s="146">
        <v>2</v>
      </c>
      <c r="I2076" s="147"/>
      <c r="L2076" s="142"/>
      <c r="M2076" s="148"/>
      <c r="T2076" s="149"/>
      <c r="AT2076" s="144" t="s">
        <v>146</v>
      </c>
      <c r="AU2076" s="144" t="s">
        <v>92</v>
      </c>
      <c r="AV2076" s="11" t="s">
        <v>92</v>
      </c>
      <c r="AW2076" s="11" t="s">
        <v>38</v>
      </c>
      <c r="AX2076" s="11" t="s">
        <v>82</v>
      </c>
      <c r="AY2076" s="144" t="s">
        <v>140</v>
      </c>
    </row>
    <row r="2077" spans="2:51" s="11" customFormat="1">
      <c r="B2077" s="142"/>
      <c r="D2077" s="143" t="s">
        <v>146</v>
      </c>
      <c r="E2077" s="144" t="s">
        <v>1</v>
      </c>
      <c r="F2077" s="145" t="s">
        <v>2377</v>
      </c>
      <c r="H2077" s="146">
        <v>6</v>
      </c>
      <c r="I2077" s="147"/>
      <c r="L2077" s="142"/>
      <c r="M2077" s="148"/>
      <c r="T2077" s="149"/>
      <c r="AT2077" s="144" t="s">
        <v>146</v>
      </c>
      <c r="AU2077" s="144" t="s">
        <v>92</v>
      </c>
      <c r="AV2077" s="11" t="s">
        <v>92</v>
      </c>
      <c r="AW2077" s="11" t="s">
        <v>38</v>
      </c>
      <c r="AX2077" s="11" t="s">
        <v>82</v>
      </c>
      <c r="AY2077" s="144" t="s">
        <v>140</v>
      </c>
    </row>
    <row r="2078" spans="2:51" s="11" customFormat="1">
      <c r="B2078" s="142"/>
      <c r="D2078" s="143" t="s">
        <v>146</v>
      </c>
      <c r="E2078" s="144" t="s">
        <v>1</v>
      </c>
      <c r="F2078" s="145" t="s">
        <v>2378</v>
      </c>
      <c r="H2078" s="146">
        <v>2</v>
      </c>
      <c r="I2078" s="147"/>
      <c r="L2078" s="142"/>
      <c r="M2078" s="148"/>
      <c r="T2078" s="149"/>
      <c r="AT2078" s="144" t="s">
        <v>146</v>
      </c>
      <c r="AU2078" s="144" t="s">
        <v>92</v>
      </c>
      <c r="AV2078" s="11" t="s">
        <v>92</v>
      </c>
      <c r="AW2078" s="11" t="s">
        <v>38</v>
      </c>
      <c r="AX2078" s="11" t="s">
        <v>82</v>
      </c>
      <c r="AY2078" s="144" t="s">
        <v>140</v>
      </c>
    </row>
    <row r="2079" spans="2:51" s="11" customFormat="1">
      <c r="B2079" s="142"/>
      <c r="D2079" s="143" t="s">
        <v>146</v>
      </c>
      <c r="E2079" s="144" t="s">
        <v>1</v>
      </c>
      <c r="F2079" s="145" t="s">
        <v>2379</v>
      </c>
      <c r="H2079" s="146">
        <v>6</v>
      </c>
      <c r="I2079" s="147"/>
      <c r="L2079" s="142"/>
      <c r="M2079" s="148"/>
      <c r="T2079" s="149"/>
      <c r="AT2079" s="144" t="s">
        <v>146</v>
      </c>
      <c r="AU2079" s="144" t="s">
        <v>92</v>
      </c>
      <c r="AV2079" s="11" t="s">
        <v>92</v>
      </c>
      <c r="AW2079" s="11" t="s">
        <v>38</v>
      </c>
      <c r="AX2079" s="11" t="s">
        <v>82</v>
      </c>
      <c r="AY2079" s="144" t="s">
        <v>140</v>
      </c>
    </row>
    <row r="2080" spans="2:51" s="13" customFormat="1">
      <c r="B2080" s="160"/>
      <c r="D2080" s="143" t="s">
        <v>146</v>
      </c>
      <c r="E2080" s="161" t="s">
        <v>1</v>
      </c>
      <c r="F2080" s="162" t="s">
        <v>286</v>
      </c>
      <c r="H2080" s="163">
        <v>71</v>
      </c>
      <c r="I2080" s="164"/>
      <c r="L2080" s="160"/>
      <c r="M2080" s="165"/>
      <c r="T2080" s="166"/>
      <c r="AT2080" s="161" t="s">
        <v>146</v>
      </c>
      <c r="AU2080" s="161" t="s">
        <v>92</v>
      </c>
      <c r="AV2080" s="13" t="s">
        <v>151</v>
      </c>
      <c r="AW2080" s="13" t="s">
        <v>38</v>
      </c>
      <c r="AX2080" s="13" t="s">
        <v>82</v>
      </c>
      <c r="AY2080" s="161" t="s">
        <v>140</v>
      </c>
    </row>
    <row r="2081" spans="2:51" s="12" customFormat="1">
      <c r="B2081" s="153"/>
      <c r="D2081" s="143" t="s">
        <v>146</v>
      </c>
      <c r="E2081" s="154" t="s">
        <v>1</v>
      </c>
      <c r="F2081" s="155" t="s">
        <v>902</v>
      </c>
      <c r="H2081" s="154" t="s">
        <v>1</v>
      </c>
      <c r="I2081" s="156"/>
      <c r="L2081" s="153"/>
      <c r="M2081" s="157"/>
      <c r="T2081" s="158"/>
      <c r="AT2081" s="154" t="s">
        <v>146</v>
      </c>
      <c r="AU2081" s="154" t="s">
        <v>92</v>
      </c>
      <c r="AV2081" s="12" t="s">
        <v>90</v>
      </c>
      <c r="AW2081" s="12" t="s">
        <v>38</v>
      </c>
      <c r="AX2081" s="12" t="s">
        <v>82</v>
      </c>
      <c r="AY2081" s="154" t="s">
        <v>140</v>
      </c>
    </row>
    <row r="2082" spans="2:51" s="11" customFormat="1">
      <c r="B2082" s="142"/>
      <c r="D2082" s="143" t="s">
        <v>146</v>
      </c>
      <c r="E2082" s="144" t="s">
        <v>1</v>
      </c>
      <c r="F2082" s="145" t="s">
        <v>2380</v>
      </c>
      <c r="H2082" s="146">
        <v>7</v>
      </c>
      <c r="I2082" s="147"/>
      <c r="L2082" s="142"/>
      <c r="M2082" s="148"/>
      <c r="T2082" s="149"/>
      <c r="AT2082" s="144" t="s">
        <v>146</v>
      </c>
      <c r="AU2082" s="144" t="s">
        <v>92</v>
      </c>
      <c r="AV2082" s="11" t="s">
        <v>92</v>
      </c>
      <c r="AW2082" s="11" t="s">
        <v>38</v>
      </c>
      <c r="AX2082" s="11" t="s">
        <v>82</v>
      </c>
      <c r="AY2082" s="144" t="s">
        <v>140</v>
      </c>
    </row>
    <row r="2083" spans="2:51" s="11" customFormat="1">
      <c r="B2083" s="142"/>
      <c r="D2083" s="143" t="s">
        <v>146</v>
      </c>
      <c r="E2083" s="144" t="s">
        <v>1</v>
      </c>
      <c r="F2083" s="145" t="s">
        <v>2360</v>
      </c>
      <c r="H2083" s="146">
        <v>4</v>
      </c>
      <c r="I2083" s="147"/>
      <c r="L2083" s="142"/>
      <c r="M2083" s="148"/>
      <c r="T2083" s="149"/>
      <c r="AT2083" s="144" t="s">
        <v>146</v>
      </c>
      <c r="AU2083" s="144" t="s">
        <v>92</v>
      </c>
      <c r="AV2083" s="11" t="s">
        <v>92</v>
      </c>
      <c r="AW2083" s="11" t="s">
        <v>38</v>
      </c>
      <c r="AX2083" s="11" t="s">
        <v>82</v>
      </c>
      <c r="AY2083" s="144" t="s">
        <v>140</v>
      </c>
    </row>
    <row r="2084" spans="2:51" s="11" customFormat="1">
      <c r="B2084" s="142"/>
      <c r="D2084" s="143" t="s">
        <v>146</v>
      </c>
      <c r="E2084" s="144" t="s">
        <v>1</v>
      </c>
      <c r="F2084" s="145" t="s">
        <v>2361</v>
      </c>
      <c r="H2084" s="146">
        <v>4</v>
      </c>
      <c r="I2084" s="147"/>
      <c r="L2084" s="142"/>
      <c r="M2084" s="148"/>
      <c r="T2084" s="149"/>
      <c r="AT2084" s="144" t="s">
        <v>146</v>
      </c>
      <c r="AU2084" s="144" t="s">
        <v>92</v>
      </c>
      <c r="AV2084" s="11" t="s">
        <v>92</v>
      </c>
      <c r="AW2084" s="11" t="s">
        <v>38</v>
      </c>
      <c r="AX2084" s="11" t="s">
        <v>82</v>
      </c>
      <c r="AY2084" s="144" t="s">
        <v>140</v>
      </c>
    </row>
    <row r="2085" spans="2:51" s="11" customFormat="1">
      <c r="B2085" s="142"/>
      <c r="D2085" s="143" t="s">
        <v>146</v>
      </c>
      <c r="E2085" s="144" t="s">
        <v>1</v>
      </c>
      <c r="F2085" s="145" t="s">
        <v>2381</v>
      </c>
      <c r="H2085" s="146">
        <v>4</v>
      </c>
      <c r="I2085" s="147"/>
      <c r="L2085" s="142"/>
      <c r="M2085" s="148"/>
      <c r="T2085" s="149"/>
      <c r="AT2085" s="144" t="s">
        <v>146</v>
      </c>
      <c r="AU2085" s="144" t="s">
        <v>92</v>
      </c>
      <c r="AV2085" s="11" t="s">
        <v>92</v>
      </c>
      <c r="AW2085" s="11" t="s">
        <v>38</v>
      </c>
      <c r="AX2085" s="11" t="s">
        <v>82</v>
      </c>
      <c r="AY2085" s="144" t="s">
        <v>140</v>
      </c>
    </row>
    <row r="2086" spans="2:51" s="11" customFormat="1">
      <c r="B2086" s="142"/>
      <c r="D2086" s="143" t="s">
        <v>146</v>
      </c>
      <c r="E2086" s="144" t="s">
        <v>1</v>
      </c>
      <c r="F2086" s="145" t="s">
        <v>2382</v>
      </c>
      <c r="H2086" s="146">
        <v>6</v>
      </c>
      <c r="I2086" s="147"/>
      <c r="L2086" s="142"/>
      <c r="M2086" s="148"/>
      <c r="T2086" s="149"/>
      <c r="AT2086" s="144" t="s">
        <v>146</v>
      </c>
      <c r="AU2086" s="144" t="s">
        <v>92</v>
      </c>
      <c r="AV2086" s="11" t="s">
        <v>92</v>
      </c>
      <c r="AW2086" s="11" t="s">
        <v>38</v>
      </c>
      <c r="AX2086" s="11" t="s">
        <v>82</v>
      </c>
      <c r="AY2086" s="144" t="s">
        <v>140</v>
      </c>
    </row>
    <row r="2087" spans="2:51" s="11" customFormat="1">
      <c r="B2087" s="142"/>
      <c r="D2087" s="143" t="s">
        <v>146</v>
      </c>
      <c r="E2087" s="144" t="s">
        <v>1</v>
      </c>
      <c r="F2087" s="145" t="s">
        <v>2383</v>
      </c>
      <c r="H2087" s="146">
        <v>2</v>
      </c>
      <c r="I2087" s="147"/>
      <c r="L2087" s="142"/>
      <c r="M2087" s="148"/>
      <c r="T2087" s="149"/>
      <c r="AT2087" s="144" t="s">
        <v>146</v>
      </c>
      <c r="AU2087" s="144" t="s">
        <v>92</v>
      </c>
      <c r="AV2087" s="11" t="s">
        <v>92</v>
      </c>
      <c r="AW2087" s="11" t="s">
        <v>38</v>
      </c>
      <c r="AX2087" s="11" t="s">
        <v>82</v>
      </c>
      <c r="AY2087" s="144" t="s">
        <v>140</v>
      </c>
    </row>
    <row r="2088" spans="2:51" s="11" customFormat="1">
      <c r="B2088" s="142"/>
      <c r="D2088" s="143" t="s">
        <v>146</v>
      </c>
      <c r="E2088" s="144" t="s">
        <v>1</v>
      </c>
      <c r="F2088" s="145" t="s">
        <v>2384</v>
      </c>
      <c r="H2088" s="146">
        <v>2</v>
      </c>
      <c r="I2088" s="147"/>
      <c r="L2088" s="142"/>
      <c r="M2088" s="148"/>
      <c r="T2088" s="149"/>
      <c r="AT2088" s="144" t="s">
        <v>146</v>
      </c>
      <c r="AU2088" s="144" t="s">
        <v>92</v>
      </c>
      <c r="AV2088" s="11" t="s">
        <v>92</v>
      </c>
      <c r="AW2088" s="11" t="s">
        <v>38</v>
      </c>
      <c r="AX2088" s="11" t="s">
        <v>82</v>
      </c>
      <c r="AY2088" s="144" t="s">
        <v>140</v>
      </c>
    </row>
    <row r="2089" spans="2:51" s="11" customFormat="1">
      <c r="B2089" s="142"/>
      <c r="D2089" s="143" t="s">
        <v>146</v>
      </c>
      <c r="E2089" s="144" t="s">
        <v>1</v>
      </c>
      <c r="F2089" s="145" t="s">
        <v>2366</v>
      </c>
      <c r="H2089" s="146">
        <v>6</v>
      </c>
      <c r="I2089" s="147"/>
      <c r="L2089" s="142"/>
      <c r="M2089" s="148"/>
      <c r="T2089" s="149"/>
      <c r="AT2089" s="144" t="s">
        <v>146</v>
      </c>
      <c r="AU2089" s="144" t="s">
        <v>92</v>
      </c>
      <c r="AV2089" s="11" t="s">
        <v>92</v>
      </c>
      <c r="AW2089" s="11" t="s">
        <v>38</v>
      </c>
      <c r="AX2089" s="11" t="s">
        <v>82</v>
      </c>
      <c r="AY2089" s="144" t="s">
        <v>140</v>
      </c>
    </row>
    <row r="2090" spans="2:51" s="11" customFormat="1">
      <c r="B2090" s="142"/>
      <c r="D2090" s="143" t="s">
        <v>146</v>
      </c>
      <c r="E2090" s="144" t="s">
        <v>1</v>
      </c>
      <c r="F2090" s="145" t="s">
        <v>2385</v>
      </c>
      <c r="H2090" s="146">
        <v>2</v>
      </c>
      <c r="I2090" s="147"/>
      <c r="L2090" s="142"/>
      <c r="M2090" s="148"/>
      <c r="T2090" s="149"/>
      <c r="AT2090" s="144" t="s">
        <v>146</v>
      </c>
      <c r="AU2090" s="144" t="s">
        <v>92</v>
      </c>
      <c r="AV2090" s="11" t="s">
        <v>92</v>
      </c>
      <c r="AW2090" s="11" t="s">
        <v>38</v>
      </c>
      <c r="AX2090" s="11" t="s">
        <v>82</v>
      </c>
      <c r="AY2090" s="144" t="s">
        <v>140</v>
      </c>
    </row>
    <row r="2091" spans="2:51" s="11" customFormat="1">
      <c r="B2091" s="142"/>
      <c r="D2091" s="143" t="s">
        <v>146</v>
      </c>
      <c r="E2091" s="144" t="s">
        <v>1</v>
      </c>
      <c r="F2091" s="145" t="s">
        <v>2386</v>
      </c>
      <c r="H2091" s="146">
        <v>1</v>
      </c>
      <c r="I2091" s="147"/>
      <c r="L2091" s="142"/>
      <c r="M2091" s="148"/>
      <c r="T2091" s="149"/>
      <c r="AT2091" s="144" t="s">
        <v>146</v>
      </c>
      <c r="AU2091" s="144" t="s">
        <v>92</v>
      </c>
      <c r="AV2091" s="11" t="s">
        <v>92</v>
      </c>
      <c r="AW2091" s="11" t="s">
        <v>38</v>
      </c>
      <c r="AX2091" s="11" t="s">
        <v>82</v>
      </c>
      <c r="AY2091" s="144" t="s">
        <v>140</v>
      </c>
    </row>
    <row r="2092" spans="2:51" s="11" customFormat="1">
      <c r="B2092" s="142"/>
      <c r="D2092" s="143" t="s">
        <v>146</v>
      </c>
      <c r="E2092" s="144" t="s">
        <v>1</v>
      </c>
      <c r="F2092" s="145" t="s">
        <v>2387</v>
      </c>
      <c r="H2092" s="146">
        <v>2</v>
      </c>
      <c r="I2092" s="147"/>
      <c r="L2092" s="142"/>
      <c r="M2092" s="148"/>
      <c r="T2092" s="149"/>
      <c r="AT2092" s="144" t="s">
        <v>146</v>
      </c>
      <c r="AU2092" s="144" t="s">
        <v>92</v>
      </c>
      <c r="AV2092" s="11" t="s">
        <v>92</v>
      </c>
      <c r="AW2092" s="11" t="s">
        <v>38</v>
      </c>
      <c r="AX2092" s="11" t="s">
        <v>82</v>
      </c>
      <c r="AY2092" s="144" t="s">
        <v>140</v>
      </c>
    </row>
    <row r="2093" spans="2:51" s="11" customFormat="1">
      <c r="B2093" s="142"/>
      <c r="D2093" s="143" t="s">
        <v>146</v>
      </c>
      <c r="E2093" s="144" t="s">
        <v>1</v>
      </c>
      <c r="F2093" s="145" t="s">
        <v>2369</v>
      </c>
      <c r="H2093" s="146">
        <v>1</v>
      </c>
      <c r="I2093" s="147"/>
      <c r="L2093" s="142"/>
      <c r="M2093" s="148"/>
      <c r="T2093" s="149"/>
      <c r="AT2093" s="144" t="s">
        <v>146</v>
      </c>
      <c r="AU2093" s="144" t="s">
        <v>92</v>
      </c>
      <c r="AV2093" s="11" t="s">
        <v>92</v>
      </c>
      <c r="AW2093" s="11" t="s">
        <v>38</v>
      </c>
      <c r="AX2093" s="11" t="s">
        <v>82</v>
      </c>
      <c r="AY2093" s="144" t="s">
        <v>140</v>
      </c>
    </row>
    <row r="2094" spans="2:51" s="11" customFormat="1">
      <c r="B2094" s="142"/>
      <c r="D2094" s="143" t="s">
        <v>146</v>
      </c>
      <c r="E2094" s="144" t="s">
        <v>1</v>
      </c>
      <c r="F2094" s="145" t="s">
        <v>2370</v>
      </c>
      <c r="H2094" s="146">
        <v>1</v>
      </c>
      <c r="I2094" s="147"/>
      <c r="L2094" s="142"/>
      <c r="M2094" s="148"/>
      <c r="T2094" s="149"/>
      <c r="AT2094" s="144" t="s">
        <v>146</v>
      </c>
      <c r="AU2094" s="144" t="s">
        <v>92</v>
      </c>
      <c r="AV2094" s="11" t="s">
        <v>92</v>
      </c>
      <c r="AW2094" s="11" t="s">
        <v>38</v>
      </c>
      <c r="AX2094" s="11" t="s">
        <v>82</v>
      </c>
      <c r="AY2094" s="144" t="s">
        <v>140</v>
      </c>
    </row>
    <row r="2095" spans="2:51" s="11" customFormat="1">
      <c r="B2095" s="142"/>
      <c r="D2095" s="143" t="s">
        <v>146</v>
      </c>
      <c r="E2095" s="144" t="s">
        <v>1</v>
      </c>
      <c r="F2095" s="145" t="s">
        <v>2371</v>
      </c>
      <c r="H2095" s="146">
        <v>4</v>
      </c>
      <c r="I2095" s="147"/>
      <c r="L2095" s="142"/>
      <c r="M2095" s="148"/>
      <c r="T2095" s="149"/>
      <c r="AT2095" s="144" t="s">
        <v>146</v>
      </c>
      <c r="AU2095" s="144" t="s">
        <v>92</v>
      </c>
      <c r="AV2095" s="11" t="s">
        <v>92</v>
      </c>
      <c r="AW2095" s="11" t="s">
        <v>38</v>
      </c>
      <c r="AX2095" s="11" t="s">
        <v>82</v>
      </c>
      <c r="AY2095" s="144" t="s">
        <v>140</v>
      </c>
    </row>
    <row r="2096" spans="2:51" s="11" customFormat="1">
      <c r="B2096" s="142"/>
      <c r="D2096" s="143" t="s">
        <v>146</v>
      </c>
      <c r="E2096" s="144" t="s">
        <v>1</v>
      </c>
      <c r="F2096" s="145" t="s">
        <v>2388</v>
      </c>
      <c r="H2096" s="146">
        <v>2</v>
      </c>
      <c r="I2096" s="147"/>
      <c r="L2096" s="142"/>
      <c r="M2096" s="148"/>
      <c r="T2096" s="149"/>
      <c r="AT2096" s="144" t="s">
        <v>146</v>
      </c>
      <c r="AU2096" s="144" t="s">
        <v>92</v>
      </c>
      <c r="AV2096" s="11" t="s">
        <v>92</v>
      </c>
      <c r="AW2096" s="11" t="s">
        <v>38</v>
      </c>
      <c r="AX2096" s="11" t="s">
        <v>82</v>
      </c>
      <c r="AY2096" s="144" t="s">
        <v>140</v>
      </c>
    </row>
    <row r="2097" spans="2:51" s="11" customFormat="1">
      <c r="B2097" s="142"/>
      <c r="D2097" s="143" t="s">
        <v>146</v>
      </c>
      <c r="E2097" s="144" t="s">
        <v>1</v>
      </c>
      <c r="F2097" s="145" t="s">
        <v>2389</v>
      </c>
      <c r="H2097" s="146">
        <v>2</v>
      </c>
      <c r="I2097" s="147"/>
      <c r="L2097" s="142"/>
      <c r="M2097" s="148"/>
      <c r="T2097" s="149"/>
      <c r="AT2097" s="144" t="s">
        <v>146</v>
      </c>
      <c r="AU2097" s="144" t="s">
        <v>92</v>
      </c>
      <c r="AV2097" s="11" t="s">
        <v>92</v>
      </c>
      <c r="AW2097" s="11" t="s">
        <v>38</v>
      </c>
      <c r="AX2097" s="11" t="s">
        <v>82</v>
      </c>
      <c r="AY2097" s="144" t="s">
        <v>140</v>
      </c>
    </row>
    <row r="2098" spans="2:51" s="11" customFormat="1">
      <c r="B2098" s="142"/>
      <c r="D2098" s="143" t="s">
        <v>146</v>
      </c>
      <c r="E2098" s="144" t="s">
        <v>1</v>
      </c>
      <c r="F2098" s="145" t="s">
        <v>2377</v>
      </c>
      <c r="H2098" s="146">
        <v>6</v>
      </c>
      <c r="I2098" s="147"/>
      <c r="L2098" s="142"/>
      <c r="M2098" s="148"/>
      <c r="T2098" s="149"/>
      <c r="AT2098" s="144" t="s">
        <v>146</v>
      </c>
      <c r="AU2098" s="144" t="s">
        <v>92</v>
      </c>
      <c r="AV2098" s="11" t="s">
        <v>92</v>
      </c>
      <c r="AW2098" s="11" t="s">
        <v>38</v>
      </c>
      <c r="AX2098" s="11" t="s">
        <v>82</v>
      </c>
      <c r="AY2098" s="144" t="s">
        <v>140</v>
      </c>
    </row>
    <row r="2099" spans="2:51" s="13" customFormat="1">
      <c r="B2099" s="160"/>
      <c r="D2099" s="143" t="s">
        <v>146</v>
      </c>
      <c r="E2099" s="161" t="s">
        <v>1</v>
      </c>
      <c r="F2099" s="162" t="s">
        <v>286</v>
      </c>
      <c r="H2099" s="163">
        <v>56</v>
      </c>
      <c r="I2099" s="164"/>
      <c r="L2099" s="160"/>
      <c r="M2099" s="165"/>
      <c r="T2099" s="166"/>
      <c r="AT2099" s="161" t="s">
        <v>146</v>
      </c>
      <c r="AU2099" s="161" t="s">
        <v>92</v>
      </c>
      <c r="AV2099" s="13" t="s">
        <v>151</v>
      </c>
      <c r="AW2099" s="13" t="s">
        <v>38</v>
      </c>
      <c r="AX2099" s="13" t="s">
        <v>82</v>
      </c>
      <c r="AY2099" s="161" t="s">
        <v>140</v>
      </c>
    </row>
    <row r="2100" spans="2:51" s="12" customFormat="1">
      <c r="B2100" s="153"/>
      <c r="D2100" s="143" t="s">
        <v>146</v>
      </c>
      <c r="E2100" s="154" t="s">
        <v>1</v>
      </c>
      <c r="F2100" s="155" t="s">
        <v>914</v>
      </c>
      <c r="H2100" s="154" t="s">
        <v>1</v>
      </c>
      <c r="I2100" s="156"/>
      <c r="L2100" s="153"/>
      <c r="M2100" s="157"/>
      <c r="T2100" s="158"/>
      <c r="AT2100" s="154" t="s">
        <v>146</v>
      </c>
      <c r="AU2100" s="154" t="s">
        <v>92</v>
      </c>
      <c r="AV2100" s="12" t="s">
        <v>90</v>
      </c>
      <c r="AW2100" s="12" t="s">
        <v>38</v>
      </c>
      <c r="AX2100" s="12" t="s">
        <v>82</v>
      </c>
      <c r="AY2100" s="154" t="s">
        <v>140</v>
      </c>
    </row>
    <row r="2101" spans="2:51" s="11" customFormat="1">
      <c r="B2101" s="142"/>
      <c r="D2101" s="143" t="s">
        <v>146</v>
      </c>
      <c r="E2101" s="144" t="s">
        <v>1</v>
      </c>
      <c r="F2101" s="145" t="s">
        <v>2380</v>
      </c>
      <c r="H2101" s="146">
        <v>7</v>
      </c>
      <c r="I2101" s="147"/>
      <c r="L2101" s="142"/>
      <c r="M2101" s="148"/>
      <c r="T2101" s="149"/>
      <c r="AT2101" s="144" t="s">
        <v>146</v>
      </c>
      <c r="AU2101" s="144" t="s">
        <v>92</v>
      </c>
      <c r="AV2101" s="11" t="s">
        <v>92</v>
      </c>
      <c r="AW2101" s="11" t="s">
        <v>38</v>
      </c>
      <c r="AX2101" s="11" t="s">
        <v>82</v>
      </c>
      <c r="AY2101" s="144" t="s">
        <v>140</v>
      </c>
    </row>
    <row r="2102" spans="2:51" s="11" customFormat="1">
      <c r="B2102" s="142"/>
      <c r="D2102" s="143" t="s">
        <v>146</v>
      </c>
      <c r="E2102" s="144" t="s">
        <v>1</v>
      </c>
      <c r="F2102" s="145" t="s">
        <v>2360</v>
      </c>
      <c r="H2102" s="146">
        <v>4</v>
      </c>
      <c r="I2102" s="147"/>
      <c r="L2102" s="142"/>
      <c r="M2102" s="148"/>
      <c r="T2102" s="149"/>
      <c r="AT2102" s="144" t="s">
        <v>146</v>
      </c>
      <c r="AU2102" s="144" t="s">
        <v>92</v>
      </c>
      <c r="AV2102" s="11" t="s">
        <v>92</v>
      </c>
      <c r="AW2102" s="11" t="s">
        <v>38</v>
      </c>
      <c r="AX2102" s="11" t="s">
        <v>82</v>
      </c>
      <c r="AY2102" s="144" t="s">
        <v>140</v>
      </c>
    </row>
    <row r="2103" spans="2:51" s="11" customFormat="1">
      <c r="B2103" s="142"/>
      <c r="D2103" s="143" t="s">
        <v>146</v>
      </c>
      <c r="E2103" s="144" t="s">
        <v>1</v>
      </c>
      <c r="F2103" s="145" t="s">
        <v>2361</v>
      </c>
      <c r="H2103" s="146">
        <v>4</v>
      </c>
      <c r="I2103" s="147"/>
      <c r="L2103" s="142"/>
      <c r="M2103" s="148"/>
      <c r="T2103" s="149"/>
      <c r="AT2103" s="144" t="s">
        <v>146</v>
      </c>
      <c r="AU2103" s="144" t="s">
        <v>92</v>
      </c>
      <c r="AV2103" s="11" t="s">
        <v>92</v>
      </c>
      <c r="AW2103" s="11" t="s">
        <v>38</v>
      </c>
      <c r="AX2103" s="11" t="s">
        <v>82</v>
      </c>
      <c r="AY2103" s="144" t="s">
        <v>140</v>
      </c>
    </row>
    <row r="2104" spans="2:51" s="11" customFormat="1">
      <c r="B2104" s="142"/>
      <c r="D2104" s="143" t="s">
        <v>146</v>
      </c>
      <c r="E2104" s="144" t="s">
        <v>1</v>
      </c>
      <c r="F2104" s="145" t="s">
        <v>2390</v>
      </c>
      <c r="H2104" s="146">
        <v>1</v>
      </c>
      <c r="I2104" s="147"/>
      <c r="L2104" s="142"/>
      <c r="M2104" s="148"/>
      <c r="T2104" s="149"/>
      <c r="AT2104" s="144" t="s">
        <v>146</v>
      </c>
      <c r="AU2104" s="144" t="s">
        <v>92</v>
      </c>
      <c r="AV2104" s="11" t="s">
        <v>92</v>
      </c>
      <c r="AW2104" s="11" t="s">
        <v>38</v>
      </c>
      <c r="AX2104" s="11" t="s">
        <v>82</v>
      </c>
      <c r="AY2104" s="144" t="s">
        <v>140</v>
      </c>
    </row>
    <row r="2105" spans="2:51" s="11" customFormat="1">
      <c r="B2105" s="142"/>
      <c r="D2105" s="143" t="s">
        <v>146</v>
      </c>
      <c r="E2105" s="144" t="s">
        <v>1</v>
      </c>
      <c r="F2105" s="145" t="s">
        <v>2362</v>
      </c>
      <c r="H2105" s="146">
        <v>3</v>
      </c>
      <c r="I2105" s="147"/>
      <c r="L2105" s="142"/>
      <c r="M2105" s="148"/>
      <c r="T2105" s="149"/>
      <c r="AT2105" s="144" t="s">
        <v>146</v>
      </c>
      <c r="AU2105" s="144" t="s">
        <v>92</v>
      </c>
      <c r="AV2105" s="11" t="s">
        <v>92</v>
      </c>
      <c r="AW2105" s="11" t="s">
        <v>38</v>
      </c>
      <c r="AX2105" s="11" t="s">
        <v>82</v>
      </c>
      <c r="AY2105" s="144" t="s">
        <v>140</v>
      </c>
    </row>
    <row r="2106" spans="2:51" s="11" customFormat="1">
      <c r="B2106" s="142"/>
      <c r="D2106" s="143" t="s">
        <v>146</v>
      </c>
      <c r="E2106" s="144" t="s">
        <v>1</v>
      </c>
      <c r="F2106" s="145" t="s">
        <v>2382</v>
      </c>
      <c r="H2106" s="146">
        <v>6</v>
      </c>
      <c r="I2106" s="147"/>
      <c r="L2106" s="142"/>
      <c r="M2106" s="148"/>
      <c r="T2106" s="149"/>
      <c r="AT2106" s="144" t="s">
        <v>146</v>
      </c>
      <c r="AU2106" s="144" t="s">
        <v>92</v>
      </c>
      <c r="AV2106" s="11" t="s">
        <v>92</v>
      </c>
      <c r="AW2106" s="11" t="s">
        <v>38</v>
      </c>
      <c r="AX2106" s="11" t="s">
        <v>82</v>
      </c>
      <c r="AY2106" s="144" t="s">
        <v>140</v>
      </c>
    </row>
    <row r="2107" spans="2:51" s="11" customFormat="1">
      <c r="B2107" s="142"/>
      <c r="D2107" s="143" t="s">
        <v>146</v>
      </c>
      <c r="E2107" s="144" t="s">
        <v>1</v>
      </c>
      <c r="F2107" s="145" t="s">
        <v>2391</v>
      </c>
      <c r="H2107" s="146">
        <v>2</v>
      </c>
      <c r="I2107" s="147"/>
      <c r="L2107" s="142"/>
      <c r="M2107" s="148"/>
      <c r="T2107" s="149"/>
      <c r="AT2107" s="144" t="s">
        <v>146</v>
      </c>
      <c r="AU2107" s="144" t="s">
        <v>92</v>
      </c>
      <c r="AV2107" s="11" t="s">
        <v>92</v>
      </c>
      <c r="AW2107" s="11" t="s">
        <v>38</v>
      </c>
      <c r="AX2107" s="11" t="s">
        <v>82</v>
      </c>
      <c r="AY2107" s="144" t="s">
        <v>140</v>
      </c>
    </row>
    <row r="2108" spans="2:51" s="11" customFormat="1">
      <c r="B2108" s="142"/>
      <c r="D2108" s="143" t="s">
        <v>146</v>
      </c>
      <c r="E2108" s="144" t="s">
        <v>1</v>
      </c>
      <c r="F2108" s="145" t="s">
        <v>2384</v>
      </c>
      <c r="H2108" s="146">
        <v>2</v>
      </c>
      <c r="I2108" s="147"/>
      <c r="L2108" s="142"/>
      <c r="M2108" s="148"/>
      <c r="T2108" s="149"/>
      <c r="AT2108" s="144" t="s">
        <v>146</v>
      </c>
      <c r="AU2108" s="144" t="s">
        <v>92</v>
      </c>
      <c r="AV2108" s="11" t="s">
        <v>92</v>
      </c>
      <c r="AW2108" s="11" t="s">
        <v>38</v>
      </c>
      <c r="AX2108" s="11" t="s">
        <v>82</v>
      </c>
      <c r="AY2108" s="144" t="s">
        <v>140</v>
      </c>
    </row>
    <row r="2109" spans="2:51" s="11" customFormat="1">
      <c r="B2109" s="142"/>
      <c r="D2109" s="143" t="s">
        <v>146</v>
      </c>
      <c r="E2109" s="144" t="s">
        <v>1</v>
      </c>
      <c r="F2109" s="145" t="s">
        <v>2366</v>
      </c>
      <c r="H2109" s="146">
        <v>6</v>
      </c>
      <c r="I2109" s="147"/>
      <c r="L2109" s="142"/>
      <c r="M2109" s="148"/>
      <c r="T2109" s="149"/>
      <c r="AT2109" s="144" t="s">
        <v>146</v>
      </c>
      <c r="AU2109" s="144" t="s">
        <v>92</v>
      </c>
      <c r="AV2109" s="11" t="s">
        <v>92</v>
      </c>
      <c r="AW2109" s="11" t="s">
        <v>38</v>
      </c>
      <c r="AX2109" s="11" t="s">
        <v>82</v>
      </c>
      <c r="AY2109" s="144" t="s">
        <v>140</v>
      </c>
    </row>
    <row r="2110" spans="2:51" s="11" customFormat="1">
      <c r="B2110" s="142"/>
      <c r="D2110" s="143" t="s">
        <v>146</v>
      </c>
      <c r="E2110" s="144" t="s">
        <v>1</v>
      </c>
      <c r="F2110" s="145" t="s">
        <v>2385</v>
      </c>
      <c r="H2110" s="146">
        <v>2</v>
      </c>
      <c r="I2110" s="147"/>
      <c r="L2110" s="142"/>
      <c r="M2110" s="148"/>
      <c r="T2110" s="149"/>
      <c r="AT2110" s="144" t="s">
        <v>146</v>
      </c>
      <c r="AU2110" s="144" t="s">
        <v>92</v>
      </c>
      <c r="AV2110" s="11" t="s">
        <v>92</v>
      </c>
      <c r="AW2110" s="11" t="s">
        <v>38</v>
      </c>
      <c r="AX2110" s="11" t="s">
        <v>82</v>
      </c>
      <c r="AY2110" s="144" t="s">
        <v>140</v>
      </c>
    </row>
    <row r="2111" spans="2:51" s="11" customFormat="1">
      <c r="B2111" s="142"/>
      <c r="D2111" s="143" t="s">
        <v>146</v>
      </c>
      <c r="E2111" s="144" t="s">
        <v>1</v>
      </c>
      <c r="F2111" s="145" t="s">
        <v>2386</v>
      </c>
      <c r="H2111" s="146">
        <v>1</v>
      </c>
      <c r="I2111" s="147"/>
      <c r="L2111" s="142"/>
      <c r="M2111" s="148"/>
      <c r="T2111" s="149"/>
      <c r="AT2111" s="144" t="s">
        <v>146</v>
      </c>
      <c r="AU2111" s="144" t="s">
        <v>92</v>
      </c>
      <c r="AV2111" s="11" t="s">
        <v>92</v>
      </c>
      <c r="AW2111" s="11" t="s">
        <v>38</v>
      </c>
      <c r="AX2111" s="11" t="s">
        <v>82</v>
      </c>
      <c r="AY2111" s="144" t="s">
        <v>140</v>
      </c>
    </row>
    <row r="2112" spans="2:51" s="11" customFormat="1">
      <c r="B2112" s="142"/>
      <c r="D2112" s="143" t="s">
        <v>146</v>
      </c>
      <c r="E2112" s="144" t="s">
        <v>1</v>
      </c>
      <c r="F2112" s="145" t="s">
        <v>2392</v>
      </c>
      <c r="H2112" s="146">
        <v>2</v>
      </c>
      <c r="I2112" s="147"/>
      <c r="L2112" s="142"/>
      <c r="M2112" s="148"/>
      <c r="T2112" s="149"/>
      <c r="AT2112" s="144" t="s">
        <v>146</v>
      </c>
      <c r="AU2112" s="144" t="s">
        <v>92</v>
      </c>
      <c r="AV2112" s="11" t="s">
        <v>92</v>
      </c>
      <c r="AW2112" s="11" t="s">
        <v>38</v>
      </c>
      <c r="AX2112" s="11" t="s">
        <v>82</v>
      </c>
      <c r="AY2112" s="144" t="s">
        <v>140</v>
      </c>
    </row>
    <row r="2113" spans="2:65" s="11" customFormat="1">
      <c r="B2113" s="142"/>
      <c r="D2113" s="143" t="s">
        <v>146</v>
      </c>
      <c r="E2113" s="144" t="s">
        <v>1</v>
      </c>
      <c r="F2113" s="145" t="s">
        <v>2393</v>
      </c>
      <c r="H2113" s="146">
        <v>2</v>
      </c>
      <c r="I2113" s="147"/>
      <c r="L2113" s="142"/>
      <c r="M2113" s="148"/>
      <c r="T2113" s="149"/>
      <c r="AT2113" s="144" t="s">
        <v>146</v>
      </c>
      <c r="AU2113" s="144" t="s">
        <v>92</v>
      </c>
      <c r="AV2113" s="11" t="s">
        <v>92</v>
      </c>
      <c r="AW2113" s="11" t="s">
        <v>38</v>
      </c>
      <c r="AX2113" s="11" t="s">
        <v>82</v>
      </c>
      <c r="AY2113" s="144" t="s">
        <v>140</v>
      </c>
    </row>
    <row r="2114" spans="2:65" s="11" customFormat="1">
      <c r="B2114" s="142"/>
      <c r="D2114" s="143" t="s">
        <v>146</v>
      </c>
      <c r="E2114" s="144" t="s">
        <v>1</v>
      </c>
      <c r="F2114" s="145" t="s">
        <v>2261</v>
      </c>
      <c r="H2114" s="146">
        <v>1</v>
      </c>
      <c r="I2114" s="147"/>
      <c r="L2114" s="142"/>
      <c r="M2114" s="148"/>
      <c r="T2114" s="149"/>
      <c r="AT2114" s="144" t="s">
        <v>146</v>
      </c>
      <c r="AU2114" s="144" t="s">
        <v>92</v>
      </c>
      <c r="AV2114" s="11" t="s">
        <v>92</v>
      </c>
      <c r="AW2114" s="11" t="s">
        <v>38</v>
      </c>
      <c r="AX2114" s="11" t="s">
        <v>82</v>
      </c>
      <c r="AY2114" s="144" t="s">
        <v>140</v>
      </c>
    </row>
    <row r="2115" spans="2:65" s="11" customFormat="1">
      <c r="B2115" s="142"/>
      <c r="D2115" s="143" t="s">
        <v>146</v>
      </c>
      <c r="E2115" s="144" t="s">
        <v>1</v>
      </c>
      <c r="F2115" s="145" t="s">
        <v>2388</v>
      </c>
      <c r="H2115" s="146">
        <v>2</v>
      </c>
      <c r="I2115" s="147"/>
      <c r="L2115" s="142"/>
      <c r="M2115" s="148"/>
      <c r="T2115" s="149"/>
      <c r="AT2115" s="144" t="s">
        <v>146</v>
      </c>
      <c r="AU2115" s="144" t="s">
        <v>92</v>
      </c>
      <c r="AV2115" s="11" t="s">
        <v>92</v>
      </c>
      <c r="AW2115" s="11" t="s">
        <v>38</v>
      </c>
      <c r="AX2115" s="11" t="s">
        <v>82</v>
      </c>
      <c r="AY2115" s="144" t="s">
        <v>140</v>
      </c>
    </row>
    <row r="2116" spans="2:65" s="11" customFormat="1">
      <c r="B2116" s="142"/>
      <c r="D2116" s="143" t="s">
        <v>146</v>
      </c>
      <c r="E2116" s="144" t="s">
        <v>1</v>
      </c>
      <c r="F2116" s="145" t="s">
        <v>2389</v>
      </c>
      <c r="H2116" s="146">
        <v>2</v>
      </c>
      <c r="I2116" s="147"/>
      <c r="L2116" s="142"/>
      <c r="M2116" s="148"/>
      <c r="T2116" s="149"/>
      <c r="AT2116" s="144" t="s">
        <v>146</v>
      </c>
      <c r="AU2116" s="144" t="s">
        <v>92</v>
      </c>
      <c r="AV2116" s="11" t="s">
        <v>92</v>
      </c>
      <c r="AW2116" s="11" t="s">
        <v>38</v>
      </c>
      <c r="AX2116" s="11" t="s">
        <v>82</v>
      </c>
      <c r="AY2116" s="144" t="s">
        <v>140</v>
      </c>
    </row>
    <row r="2117" spans="2:65" s="11" customFormat="1">
      <c r="B2117" s="142"/>
      <c r="D2117" s="143" t="s">
        <v>146</v>
      </c>
      <c r="E2117" s="144" t="s">
        <v>1</v>
      </c>
      <c r="F2117" s="145" t="s">
        <v>2377</v>
      </c>
      <c r="H2117" s="146">
        <v>6</v>
      </c>
      <c r="I2117" s="147"/>
      <c r="L2117" s="142"/>
      <c r="M2117" s="148"/>
      <c r="T2117" s="149"/>
      <c r="AT2117" s="144" t="s">
        <v>146</v>
      </c>
      <c r="AU2117" s="144" t="s">
        <v>92</v>
      </c>
      <c r="AV2117" s="11" t="s">
        <v>92</v>
      </c>
      <c r="AW2117" s="11" t="s">
        <v>38</v>
      </c>
      <c r="AX2117" s="11" t="s">
        <v>82</v>
      </c>
      <c r="AY2117" s="144" t="s">
        <v>140</v>
      </c>
    </row>
    <row r="2118" spans="2:65" s="11" customFormat="1">
      <c r="B2118" s="142"/>
      <c r="D2118" s="143" t="s">
        <v>146</v>
      </c>
      <c r="E2118" s="144" t="s">
        <v>1</v>
      </c>
      <c r="F2118" s="145" t="s">
        <v>2394</v>
      </c>
      <c r="H2118" s="146">
        <v>1</v>
      </c>
      <c r="I2118" s="147"/>
      <c r="L2118" s="142"/>
      <c r="M2118" s="148"/>
      <c r="T2118" s="149"/>
      <c r="AT2118" s="144" t="s">
        <v>146</v>
      </c>
      <c r="AU2118" s="144" t="s">
        <v>92</v>
      </c>
      <c r="AV2118" s="11" t="s">
        <v>92</v>
      </c>
      <c r="AW2118" s="11" t="s">
        <v>38</v>
      </c>
      <c r="AX2118" s="11" t="s">
        <v>82</v>
      </c>
      <c r="AY2118" s="144" t="s">
        <v>140</v>
      </c>
    </row>
    <row r="2119" spans="2:65" s="13" customFormat="1">
      <c r="B2119" s="160"/>
      <c r="D2119" s="143" t="s">
        <v>146</v>
      </c>
      <c r="E2119" s="161" t="s">
        <v>1</v>
      </c>
      <c r="F2119" s="162" t="s">
        <v>286</v>
      </c>
      <c r="H2119" s="163">
        <v>54</v>
      </c>
      <c r="I2119" s="164"/>
      <c r="L2119" s="160"/>
      <c r="M2119" s="165"/>
      <c r="T2119" s="166"/>
      <c r="AT2119" s="161" t="s">
        <v>146</v>
      </c>
      <c r="AU2119" s="161" t="s">
        <v>92</v>
      </c>
      <c r="AV2119" s="13" t="s">
        <v>151</v>
      </c>
      <c r="AW2119" s="13" t="s">
        <v>38</v>
      </c>
      <c r="AX2119" s="13" t="s">
        <v>82</v>
      </c>
      <c r="AY2119" s="161" t="s">
        <v>140</v>
      </c>
    </row>
    <row r="2120" spans="2:65" s="14" customFormat="1">
      <c r="B2120" s="167"/>
      <c r="D2120" s="143" t="s">
        <v>146</v>
      </c>
      <c r="E2120" s="168" t="s">
        <v>1</v>
      </c>
      <c r="F2120" s="169" t="s">
        <v>287</v>
      </c>
      <c r="H2120" s="170">
        <v>189</v>
      </c>
      <c r="I2120" s="171"/>
      <c r="L2120" s="167"/>
      <c r="M2120" s="172"/>
      <c r="T2120" s="173"/>
      <c r="AT2120" s="168" t="s">
        <v>146</v>
      </c>
      <c r="AU2120" s="168" t="s">
        <v>92</v>
      </c>
      <c r="AV2120" s="14" t="s">
        <v>145</v>
      </c>
      <c r="AW2120" s="14" t="s">
        <v>38</v>
      </c>
      <c r="AX2120" s="14" t="s">
        <v>90</v>
      </c>
      <c r="AY2120" s="168" t="s">
        <v>140</v>
      </c>
    </row>
    <row r="2121" spans="2:65" s="1" customFormat="1" ht="24.2" customHeight="1">
      <c r="B2121" s="33"/>
      <c r="C2121" s="128" t="s">
        <v>2395</v>
      </c>
      <c r="D2121" s="128" t="s">
        <v>141</v>
      </c>
      <c r="E2121" s="129" t="s">
        <v>2396</v>
      </c>
      <c r="F2121" s="130" t="s">
        <v>2397</v>
      </c>
      <c r="G2121" s="131" t="s">
        <v>278</v>
      </c>
      <c r="H2121" s="159"/>
      <c r="I2121" s="133"/>
      <c r="J2121" s="134">
        <f>ROUND(I2121*H2121,2)</f>
        <v>0</v>
      </c>
      <c r="K2121" s="135"/>
      <c r="L2121" s="33"/>
      <c r="M2121" s="136" t="s">
        <v>1</v>
      </c>
      <c r="N2121" s="137" t="s">
        <v>47</v>
      </c>
      <c r="P2121" s="138">
        <f>O2121*H2121</f>
        <v>0</v>
      </c>
      <c r="Q2121" s="138">
        <v>0</v>
      </c>
      <c r="R2121" s="138">
        <f>Q2121*H2121</f>
        <v>0</v>
      </c>
      <c r="S2121" s="138">
        <v>0</v>
      </c>
      <c r="T2121" s="139">
        <f>S2121*H2121</f>
        <v>0</v>
      </c>
      <c r="AR2121" s="140" t="s">
        <v>173</v>
      </c>
      <c r="AT2121" s="140" t="s">
        <v>141</v>
      </c>
      <c r="AU2121" s="140" t="s">
        <v>92</v>
      </c>
      <c r="AY2121" s="17" t="s">
        <v>140</v>
      </c>
      <c r="BE2121" s="141">
        <f>IF(N2121="základní",J2121,0)</f>
        <v>0</v>
      </c>
      <c r="BF2121" s="141">
        <f>IF(N2121="snížená",J2121,0)</f>
        <v>0</v>
      </c>
      <c r="BG2121" s="141">
        <f>IF(N2121="zákl. přenesená",J2121,0)</f>
        <v>0</v>
      </c>
      <c r="BH2121" s="141">
        <f>IF(N2121="sníž. přenesená",J2121,0)</f>
        <v>0</v>
      </c>
      <c r="BI2121" s="141">
        <f>IF(N2121="nulová",J2121,0)</f>
        <v>0</v>
      </c>
      <c r="BJ2121" s="17" t="s">
        <v>90</v>
      </c>
      <c r="BK2121" s="141">
        <f>ROUND(I2121*H2121,2)</f>
        <v>0</v>
      </c>
      <c r="BL2121" s="17" t="s">
        <v>173</v>
      </c>
      <c r="BM2121" s="140" t="s">
        <v>2398</v>
      </c>
    </row>
    <row r="2122" spans="2:65" s="10" customFormat="1" ht="22.9" customHeight="1">
      <c r="B2122" s="118"/>
      <c r="D2122" s="119" t="s">
        <v>81</v>
      </c>
      <c r="E2122" s="183" t="s">
        <v>2399</v>
      </c>
      <c r="F2122" s="183" t="s">
        <v>2400</v>
      </c>
      <c r="I2122" s="121"/>
      <c r="J2122" s="184">
        <f>BK2122</f>
        <v>0</v>
      </c>
      <c r="L2122" s="118"/>
      <c r="M2122" s="123"/>
      <c r="P2122" s="124">
        <f>SUM(P2123:P2330)</f>
        <v>0</v>
      </c>
      <c r="R2122" s="124">
        <f>SUM(R2123:R2330)</f>
        <v>3.4345496199999999</v>
      </c>
      <c r="T2122" s="125">
        <f>SUM(T2123:T2330)</f>
        <v>0.43769999999999998</v>
      </c>
      <c r="AR2122" s="119" t="s">
        <v>92</v>
      </c>
      <c r="AT2122" s="126" t="s">
        <v>81</v>
      </c>
      <c r="AU2122" s="126" t="s">
        <v>90</v>
      </c>
      <c r="AY2122" s="119" t="s">
        <v>140</v>
      </c>
      <c r="BK2122" s="127">
        <f>SUM(BK2123:BK2330)</f>
        <v>0</v>
      </c>
    </row>
    <row r="2123" spans="2:65" s="1" customFormat="1" ht="16.5" customHeight="1">
      <c r="B2123" s="33"/>
      <c r="C2123" s="128" t="s">
        <v>2401</v>
      </c>
      <c r="D2123" s="128" t="s">
        <v>141</v>
      </c>
      <c r="E2123" s="129" t="s">
        <v>2402</v>
      </c>
      <c r="F2123" s="130" t="s">
        <v>2403</v>
      </c>
      <c r="G2123" s="131" t="s">
        <v>157</v>
      </c>
      <c r="H2123" s="132">
        <v>3</v>
      </c>
      <c r="I2123" s="133"/>
      <c r="J2123" s="134">
        <f>ROUND(I2123*H2123,2)</f>
        <v>0</v>
      </c>
      <c r="K2123" s="135"/>
      <c r="L2123" s="33"/>
      <c r="M2123" s="136" t="s">
        <v>1</v>
      </c>
      <c r="N2123" s="137" t="s">
        <v>47</v>
      </c>
      <c r="P2123" s="138">
        <f>O2123*H2123</f>
        <v>0</v>
      </c>
      <c r="Q2123" s="138">
        <v>0</v>
      </c>
      <c r="R2123" s="138">
        <f>Q2123*H2123</f>
        <v>0</v>
      </c>
      <c r="S2123" s="138">
        <v>0</v>
      </c>
      <c r="T2123" s="139">
        <f>S2123*H2123</f>
        <v>0</v>
      </c>
      <c r="AR2123" s="140" t="s">
        <v>173</v>
      </c>
      <c r="AT2123" s="140" t="s">
        <v>141</v>
      </c>
      <c r="AU2123" s="140" t="s">
        <v>92</v>
      </c>
      <c r="AY2123" s="17" t="s">
        <v>140</v>
      </c>
      <c r="BE2123" s="141">
        <f>IF(N2123="základní",J2123,0)</f>
        <v>0</v>
      </c>
      <c r="BF2123" s="141">
        <f>IF(N2123="snížená",J2123,0)</f>
        <v>0</v>
      </c>
      <c r="BG2123" s="141">
        <f>IF(N2123="zákl. přenesená",J2123,0)</f>
        <v>0</v>
      </c>
      <c r="BH2123" s="141">
        <f>IF(N2123="sníž. přenesená",J2123,0)</f>
        <v>0</v>
      </c>
      <c r="BI2123" s="141">
        <f>IF(N2123="nulová",J2123,0)</f>
        <v>0</v>
      </c>
      <c r="BJ2123" s="17" t="s">
        <v>90</v>
      </c>
      <c r="BK2123" s="141">
        <f>ROUND(I2123*H2123,2)</f>
        <v>0</v>
      </c>
      <c r="BL2123" s="17" t="s">
        <v>173</v>
      </c>
      <c r="BM2123" s="140" t="s">
        <v>2404</v>
      </c>
    </row>
    <row r="2124" spans="2:65" s="11" customFormat="1">
      <c r="B2124" s="142"/>
      <c r="D2124" s="143" t="s">
        <v>146</v>
      </c>
      <c r="E2124" s="144" t="s">
        <v>1</v>
      </c>
      <c r="F2124" s="145" t="s">
        <v>2405</v>
      </c>
      <c r="H2124" s="146">
        <v>1</v>
      </c>
      <c r="I2124" s="147"/>
      <c r="L2124" s="142"/>
      <c r="M2124" s="148"/>
      <c r="T2124" s="149"/>
      <c r="AT2124" s="144" t="s">
        <v>146</v>
      </c>
      <c r="AU2124" s="144" t="s">
        <v>92</v>
      </c>
      <c r="AV2124" s="11" t="s">
        <v>92</v>
      </c>
      <c r="AW2124" s="11" t="s">
        <v>38</v>
      </c>
      <c r="AX2124" s="11" t="s">
        <v>82</v>
      </c>
      <c r="AY2124" s="144" t="s">
        <v>140</v>
      </c>
    </row>
    <row r="2125" spans="2:65" s="11" customFormat="1">
      <c r="B2125" s="142"/>
      <c r="D2125" s="143" t="s">
        <v>146</v>
      </c>
      <c r="E2125" s="144" t="s">
        <v>1</v>
      </c>
      <c r="F2125" s="145" t="s">
        <v>2406</v>
      </c>
      <c r="H2125" s="146">
        <v>2</v>
      </c>
      <c r="I2125" s="147"/>
      <c r="L2125" s="142"/>
      <c r="M2125" s="148"/>
      <c r="T2125" s="149"/>
      <c r="AT2125" s="144" t="s">
        <v>146</v>
      </c>
      <c r="AU2125" s="144" t="s">
        <v>92</v>
      </c>
      <c r="AV2125" s="11" t="s">
        <v>92</v>
      </c>
      <c r="AW2125" s="11" t="s">
        <v>38</v>
      </c>
      <c r="AX2125" s="11" t="s">
        <v>82</v>
      </c>
      <c r="AY2125" s="144" t="s">
        <v>140</v>
      </c>
    </row>
    <row r="2126" spans="2:65" s="14" customFormat="1">
      <c r="B2126" s="167"/>
      <c r="D2126" s="143" t="s">
        <v>146</v>
      </c>
      <c r="E2126" s="168" t="s">
        <v>1</v>
      </c>
      <c r="F2126" s="169" t="s">
        <v>287</v>
      </c>
      <c r="H2126" s="170">
        <v>3</v>
      </c>
      <c r="I2126" s="171"/>
      <c r="L2126" s="167"/>
      <c r="M2126" s="172"/>
      <c r="T2126" s="173"/>
      <c r="AT2126" s="168" t="s">
        <v>146</v>
      </c>
      <c r="AU2126" s="168" t="s">
        <v>92</v>
      </c>
      <c r="AV2126" s="14" t="s">
        <v>145</v>
      </c>
      <c r="AW2126" s="14" t="s">
        <v>38</v>
      </c>
      <c r="AX2126" s="14" t="s">
        <v>90</v>
      </c>
      <c r="AY2126" s="168" t="s">
        <v>140</v>
      </c>
    </row>
    <row r="2127" spans="2:65" s="1" customFormat="1" ht="24.2" customHeight="1">
      <c r="B2127" s="33"/>
      <c r="C2127" s="128" t="s">
        <v>2407</v>
      </c>
      <c r="D2127" s="128" t="s">
        <v>141</v>
      </c>
      <c r="E2127" s="129" t="s">
        <v>2408</v>
      </c>
      <c r="F2127" s="130" t="s">
        <v>2409</v>
      </c>
      <c r="G2127" s="131" t="s">
        <v>157</v>
      </c>
      <c r="H2127" s="132">
        <v>3</v>
      </c>
      <c r="I2127" s="133"/>
      <c r="J2127" s="134">
        <f>ROUND(I2127*H2127,2)</f>
        <v>0</v>
      </c>
      <c r="K2127" s="135"/>
      <c r="L2127" s="33"/>
      <c r="M2127" s="136" t="s">
        <v>1</v>
      </c>
      <c r="N2127" s="137" t="s">
        <v>47</v>
      </c>
      <c r="P2127" s="138">
        <f>O2127*H2127</f>
        <v>0</v>
      </c>
      <c r="Q2127" s="138">
        <v>0</v>
      </c>
      <c r="R2127" s="138">
        <f>Q2127*H2127</f>
        <v>0</v>
      </c>
      <c r="S2127" s="138">
        <v>0</v>
      </c>
      <c r="T2127" s="139">
        <f>S2127*H2127</f>
        <v>0</v>
      </c>
      <c r="AR2127" s="140" t="s">
        <v>173</v>
      </c>
      <c r="AT2127" s="140" t="s">
        <v>141</v>
      </c>
      <c r="AU2127" s="140" t="s">
        <v>92</v>
      </c>
      <c r="AY2127" s="17" t="s">
        <v>140</v>
      </c>
      <c r="BE2127" s="141">
        <f>IF(N2127="základní",J2127,0)</f>
        <v>0</v>
      </c>
      <c r="BF2127" s="141">
        <f>IF(N2127="snížená",J2127,0)</f>
        <v>0</v>
      </c>
      <c r="BG2127" s="141">
        <f>IF(N2127="zákl. přenesená",J2127,0)</f>
        <v>0</v>
      </c>
      <c r="BH2127" s="141">
        <f>IF(N2127="sníž. přenesená",J2127,0)</f>
        <v>0</v>
      </c>
      <c r="BI2127" s="141">
        <f>IF(N2127="nulová",J2127,0)</f>
        <v>0</v>
      </c>
      <c r="BJ2127" s="17" t="s">
        <v>90</v>
      </c>
      <c r="BK2127" s="141">
        <f>ROUND(I2127*H2127,2)</f>
        <v>0</v>
      </c>
      <c r="BL2127" s="17" t="s">
        <v>173</v>
      </c>
      <c r="BM2127" s="140" t="s">
        <v>2410</v>
      </c>
    </row>
    <row r="2128" spans="2:65" s="11" customFormat="1">
      <c r="B2128" s="142"/>
      <c r="D2128" s="143" t="s">
        <v>146</v>
      </c>
      <c r="E2128" s="144" t="s">
        <v>1</v>
      </c>
      <c r="F2128" s="145" t="s">
        <v>2411</v>
      </c>
      <c r="H2128" s="146">
        <v>1</v>
      </c>
      <c r="I2128" s="147"/>
      <c r="L2128" s="142"/>
      <c r="M2128" s="148"/>
      <c r="T2128" s="149"/>
      <c r="AT2128" s="144" t="s">
        <v>146</v>
      </c>
      <c r="AU2128" s="144" t="s">
        <v>92</v>
      </c>
      <c r="AV2128" s="11" t="s">
        <v>92</v>
      </c>
      <c r="AW2128" s="11" t="s">
        <v>38</v>
      </c>
      <c r="AX2128" s="11" t="s">
        <v>82</v>
      </c>
      <c r="AY2128" s="144" t="s">
        <v>140</v>
      </c>
    </row>
    <row r="2129" spans="2:65" s="11" customFormat="1">
      <c r="B2129" s="142"/>
      <c r="D2129" s="143" t="s">
        <v>146</v>
      </c>
      <c r="E2129" s="144" t="s">
        <v>1</v>
      </c>
      <c r="F2129" s="145" t="s">
        <v>2412</v>
      </c>
      <c r="H2129" s="146">
        <v>2</v>
      </c>
      <c r="I2129" s="147"/>
      <c r="L2129" s="142"/>
      <c r="M2129" s="148"/>
      <c r="T2129" s="149"/>
      <c r="AT2129" s="144" t="s">
        <v>146</v>
      </c>
      <c r="AU2129" s="144" t="s">
        <v>92</v>
      </c>
      <c r="AV2129" s="11" t="s">
        <v>92</v>
      </c>
      <c r="AW2129" s="11" t="s">
        <v>38</v>
      </c>
      <c r="AX2129" s="11" t="s">
        <v>82</v>
      </c>
      <c r="AY2129" s="144" t="s">
        <v>140</v>
      </c>
    </row>
    <row r="2130" spans="2:65" s="14" customFormat="1">
      <c r="B2130" s="167"/>
      <c r="D2130" s="143" t="s">
        <v>146</v>
      </c>
      <c r="E2130" s="168" t="s">
        <v>1</v>
      </c>
      <c r="F2130" s="169" t="s">
        <v>287</v>
      </c>
      <c r="H2130" s="170">
        <v>3</v>
      </c>
      <c r="I2130" s="171"/>
      <c r="L2130" s="167"/>
      <c r="M2130" s="172"/>
      <c r="T2130" s="173"/>
      <c r="AT2130" s="168" t="s">
        <v>146</v>
      </c>
      <c r="AU2130" s="168" t="s">
        <v>92</v>
      </c>
      <c r="AV2130" s="14" t="s">
        <v>145</v>
      </c>
      <c r="AW2130" s="14" t="s">
        <v>38</v>
      </c>
      <c r="AX2130" s="14" t="s">
        <v>90</v>
      </c>
      <c r="AY2130" s="168" t="s">
        <v>140</v>
      </c>
    </row>
    <row r="2131" spans="2:65" s="1" customFormat="1" ht="16.5" customHeight="1">
      <c r="B2131" s="33"/>
      <c r="C2131" s="128" t="s">
        <v>2413</v>
      </c>
      <c r="D2131" s="128" t="s">
        <v>141</v>
      </c>
      <c r="E2131" s="129" t="s">
        <v>2414</v>
      </c>
      <c r="F2131" s="130" t="s">
        <v>2415</v>
      </c>
      <c r="G2131" s="131" t="s">
        <v>157</v>
      </c>
      <c r="H2131" s="132">
        <v>1</v>
      </c>
      <c r="I2131" s="133"/>
      <c r="J2131" s="134">
        <f>ROUND(I2131*H2131,2)</f>
        <v>0</v>
      </c>
      <c r="K2131" s="135"/>
      <c r="L2131" s="33"/>
      <c r="M2131" s="136" t="s">
        <v>1</v>
      </c>
      <c r="N2131" s="137" t="s">
        <v>47</v>
      </c>
      <c r="P2131" s="138">
        <f>O2131*H2131</f>
        <v>0</v>
      </c>
      <c r="Q2131" s="138">
        <v>5.0000000000000002E-5</v>
      </c>
      <c r="R2131" s="138">
        <f>Q2131*H2131</f>
        <v>5.0000000000000002E-5</v>
      </c>
      <c r="S2131" s="138">
        <v>0</v>
      </c>
      <c r="T2131" s="139">
        <f>S2131*H2131</f>
        <v>0</v>
      </c>
      <c r="AR2131" s="140" t="s">
        <v>173</v>
      </c>
      <c r="AT2131" s="140" t="s">
        <v>141</v>
      </c>
      <c r="AU2131" s="140" t="s">
        <v>92</v>
      </c>
      <c r="AY2131" s="17" t="s">
        <v>140</v>
      </c>
      <c r="BE2131" s="141">
        <f>IF(N2131="základní",J2131,0)</f>
        <v>0</v>
      </c>
      <c r="BF2131" s="141">
        <f>IF(N2131="snížená",J2131,0)</f>
        <v>0</v>
      </c>
      <c r="BG2131" s="141">
        <f>IF(N2131="zákl. přenesená",J2131,0)</f>
        <v>0</v>
      </c>
      <c r="BH2131" s="141">
        <f>IF(N2131="sníž. přenesená",J2131,0)</f>
        <v>0</v>
      </c>
      <c r="BI2131" s="141">
        <f>IF(N2131="nulová",J2131,0)</f>
        <v>0</v>
      </c>
      <c r="BJ2131" s="17" t="s">
        <v>90</v>
      </c>
      <c r="BK2131" s="141">
        <f>ROUND(I2131*H2131,2)</f>
        <v>0</v>
      </c>
      <c r="BL2131" s="17" t="s">
        <v>173</v>
      </c>
      <c r="BM2131" s="140" t="s">
        <v>2416</v>
      </c>
    </row>
    <row r="2132" spans="2:65" s="1" customFormat="1" ht="19.5">
      <c r="B2132" s="33"/>
      <c r="D2132" s="143" t="s">
        <v>179</v>
      </c>
      <c r="F2132" s="150" t="s">
        <v>2417</v>
      </c>
      <c r="I2132" s="151"/>
      <c r="L2132" s="33"/>
      <c r="M2132" s="152"/>
      <c r="T2132" s="57"/>
      <c r="AT2132" s="17" t="s">
        <v>179</v>
      </c>
      <c r="AU2132" s="17" t="s">
        <v>92</v>
      </c>
    </row>
    <row r="2133" spans="2:65" s="11" customFormat="1">
      <c r="B2133" s="142"/>
      <c r="D2133" s="143" t="s">
        <v>146</v>
      </c>
      <c r="E2133" s="144" t="s">
        <v>1</v>
      </c>
      <c r="F2133" s="145" t="s">
        <v>2418</v>
      </c>
      <c r="H2133" s="146">
        <v>1</v>
      </c>
      <c r="I2133" s="147"/>
      <c r="L2133" s="142"/>
      <c r="M2133" s="148"/>
      <c r="T2133" s="149"/>
      <c r="AT2133" s="144" t="s">
        <v>146</v>
      </c>
      <c r="AU2133" s="144" t="s">
        <v>92</v>
      </c>
      <c r="AV2133" s="11" t="s">
        <v>92</v>
      </c>
      <c r="AW2133" s="11" t="s">
        <v>38</v>
      </c>
      <c r="AX2133" s="11" t="s">
        <v>90</v>
      </c>
      <c r="AY2133" s="144" t="s">
        <v>140</v>
      </c>
    </row>
    <row r="2134" spans="2:65" s="1" customFormat="1" ht="16.5" customHeight="1">
      <c r="B2134" s="33"/>
      <c r="C2134" s="128" t="s">
        <v>2419</v>
      </c>
      <c r="D2134" s="128" t="s">
        <v>141</v>
      </c>
      <c r="E2134" s="129" t="s">
        <v>2420</v>
      </c>
      <c r="F2134" s="130" t="s">
        <v>2421</v>
      </c>
      <c r="G2134" s="131" t="s">
        <v>157</v>
      </c>
      <c r="H2134" s="132">
        <v>7</v>
      </c>
      <c r="I2134" s="133"/>
      <c r="J2134" s="134">
        <f>ROUND(I2134*H2134,2)</f>
        <v>0</v>
      </c>
      <c r="K2134" s="135"/>
      <c r="L2134" s="33"/>
      <c r="M2134" s="136" t="s">
        <v>1</v>
      </c>
      <c r="N2134" s="137" t="s">
        <v>47</v>
      </c>
      <c r="P2134" s="138">
        <f>O2134*H2134</f>
        <v>0</v>
      </c>
      <c r="Q2134" s="138">
        <v>5.0000000000000002E-5</v>
      </c>
      <c r="R2134" s="138">
        <f>Q2134*H2134</f>
        <v>3.5E-4</v>
      </c>
      <c r="S2134" s="138">
        <v>0</v>
      </c>
      <c r="T2134" s="139">
        <f>S2134*H2134</f>
        <v>0</v>
      </c>
      <c r="AR2134" s="140" t="s">
        <v>173</v>
      </c>
      <c r="AT2134" s="140" t="s">
        <v>141</v>
      </c>
      <c r="AU2134" s="140" t="s">
        <v>92</v>
      </c>
      <c r="AY2134" s="17" t="s">
        <v>140</v>
      </c>
      <c r="BE2134" s="141">
        <f>IF(N2134="základní",J2134,0)</f>
        <v>0</v>
      </c>
      <c r="BF2134" s="141">
        <f>IF(N2134="snížená",J2134,0)</f>
        <v>0</v>
      </c>
      <c r="BG2134" s="141">
        <f>IF(N2134="zákl. přenesená",J2134,0)</f>
        <v>0</v>
      </c>
      <c r="BH2134" s="141">
        <f>IF(N2134="sníž. přenesená",J2134,0)</f>
        <v>0</v>
      </c>
      <c r="BI2134" s="141">
        <f>IF(N2134="nulová",J2134,0)</f>
        <v>0</v>
      </c>
      <c r="BJ2134" s="17" t="s">
        <v>90</v>
      </c>
      <c r="BK2134" s="141">
        <f>ROUND(I2134*H2134,2)</f>
        <v>0</v>
      </c>
      <c r="BL2134" s="17" t="s">
        <v>173</v>
      </c>
      <c r="BM2134" s="140" t="s">
        <v>2422</v>
      </c>
    </row>
    <row r="2135" spans="2:65" s="1" customFormat="1" ht="19.5">
      <c r="B2135" s="33"/>
      <c r="D2135" s="143" t="s">
        <v>179</v>
      </c>
      <c r="F2135" s="150" t="s">
        <v>2417</v>
      </c>
      <c r="I2135" s="151"/>
      <c r="L2135" s="33"/>
      <c r="M2135" s="152"/>
      <c r="T2135" s="57"/>
      <c r="AT2135" s="17" t="s">
        <v>179</v>
      </c>
      <c r="AU2135" s="17" t="s">
        <v>92</v>
      </c>
    </row>
    <row r="2136" spans="2:65" s="11" customFormat="1">
      <c r="B2136" s="142"/>
      <c r="D2136" s="143" t="s">
        <v>146</v>
      </c>
      <c r="E2136" s="144" t="s">
        <v>1</v>
      </c>
      <c r="F2136" s="145" t="s">
        <v>2423</v>
      </c>
      <c r="H2136" s="146">
        <v>7</v>
      </c>
      <c r="I2136" s="147"/>
      <c r="L2136" s="142"/>
      <c r="M2136" s="148"/>
      <c r="T2136" s="149"/>
      <c r="AT2136" s="144" t="s">
        <v>146</v>
      </c>
      <c r="AU2136" s="144" t="s">
        <v>92</v>
      </c>
      <c r="AV2136" s="11" t="s">
        <v>92</v>
      </c>
      <c r="AW2136" s="11" t="s">
        <v>38</v>
      </c>
      <c r="AX2136" s="11" t="s">
        <v>90</v>
      </c>
      <c r="AY2136" s="144" t="s">
        <v>140</v>
      </c>
    </row>
    <row r="2137" spans="2:65" s="1" customFormat="1" ht="16.5" customHeight="1">
      <c r="B2137" s="33"/>
      <c r="C2137" s="128" t="s">
        <v>2424</v>
      </c>
      <c r="D2137" s="128" t="s">
        <v>141</v>
      </c>
      <c r="E2137" s="129" t="s">
        <v>2425</v>
      </c>
      <c r="F2137" s="130" t="s">
        <v>2426</v>
      </c>
      <c r="G2137" s="131" t="s">
        <v>157</v>
      </c>
      <c r="H2137" s="132">
        <v>1</v>
      </c>
      <c r="I2137" s="133"/>
      <c r="J2137" s="134">
        <f>ROUND(I2137*H2137,2)</f>
        <v>0</v>
      </c>
      <c r="K2137" s="135"/>
      <c r="L2137" s="33"/>
      <c r="M2137" s="136" t="s">
        <v>1</v>
      </c>
      <c r="N2137" s="137" t="s">
        <v>47</v>
      </c>
      <c r="P2137" s="138">
        <f>O2137*H2137</f>
        <v>0</v>
      </c>
      <c r="Q2137" s="138">
        <v>5.0000000000000002E-5</v>
      </c>
      <c r="R2137" s="138">
        <f>Q2137*H2137</f>
        <v>5.0000000000000002E-5</v>
      </c>
      <c r="S2137" s="138">
        <v>0</v>
      </c>
      <c r="T2137" s="139">
        <f>S2137*H2137</f>
        <v>0</v>
      </c>
      <c r="AR2137" s="140" t="s">
        <v>173</v>
      </c>
      <c r="AT2137" s="140" t="s">
        <v>141</v>
      </c>
      <c r="AU2137" s="140" t="s">
        <v>92</v>
      </c>
      <c r="AY2137" s="17" t="s">
        <v>140</v>
      </c>
      <c r="BE2137" s="141">
        <f>IF(N2137="základní",J2137,0)</f>
        <v>0</v>
      </c>
      <c r="BF2137" s="141">
        <f>IF(N2137="snížená",J2137,0)</f>
        <v>0</v>
      </c>
      <c r="BG2137" s="141">
        <f>IF(N2137="zákl. přenesená",J2137,0)</f>
        <v>0</v>
      </c>
      <c r="BH2137" s="141">
        <f>IF(N2137="sníž. přenesená",J2137,0)</f>
        <v>0</v>
      </c>
      <c r="BI2137" s="141">
        <f>IF(N2137="nulová",J2137,0)</f>
        <v>0</v>
      </c>
      <c r="BJ2137" s="17" t="s">
        <v>90</v>
      </c>
      <c r="BK2137" s="141">
        <f>ROUND(I2137*H2137,2)</f>
        <v>0</v>
      </c>
      <c r="BL2137" s="17" t="s">
        <v>173</v>
      </c>
      <c r="BM2137" s="140" t="s">
        <v>2427</v>
      </c>
    </row>
    <row r="2138" spans="2:65" s="1" customFormat="1" ht="19.5">
      <c r="B2138" s="33"/>
      <c r="D2138" s="143" t="s">
        <v>179</v>
      </c>
      <c r="F2138" s="150" t="s">
        <v>2417</v>
      </c>
      <c r="I2138" s="151"/>
      <c r="L2138" s="33"/>
      <c r="M2138" s="152"/>
      <c r="T2138" s="57"/>
      <c r="AT2138" s="17" t="s">
        <v>179</v>
      </c>
      <c r="AU2138" s="17" t="s">
        <v>92</v>
      </c>
    </row>
    <row r="2139" spans="2:65" s="11" customFormat="1">
      <c r="B2139" s="142"/>
      <c r="D2139" s="143" t="s">
        <v>146</v>
      </c>
      <c r="E2139" s="144" t="s">
        <v>1</v>
      </c>
      <c r="F2139" s="145" t="s">
        <v>2428</v>
      </c>
      <c r="H2139" s="146">
        <v>1</v>
      </c>
      <c r="I2139" s="147"/>
      <c r="L2139" s="142"/>
      <c r="M2139" s="148"/>
      <c r="T2139" s="149"/>
      <c r="AT2139" s="144" t="s">
        <v>146</v>
      </c>
      <c r="AU2139" s="144" t="s">
        <v>92</v>
      </c>
      <c r="AV2139" s="11" t="s">
        <v>92</v>
      </c>
      <c r="AW2139" s="11" t="s">
        <v>38</v>
      </c>
      <c r="AX2139" s="11" t="s">
        <v>90</v>
      </c>
      <c r="AY2139" s="144" t="s">
        <v>140</v>
      </c>
    </row>
    <row r="2140" spans="2:65" s="1" customFormat="1" ht="16.5" customHeight="1">
      <c r="B2140" s="33"/>
      <c r="C2140" s="128" t="s">
        <v>2429</v>
      </c>
      <c r="D2140" s="128" t="s">
        <v>141</v>
      </c>
      <c r="E2140" s="129" t="s">
        <v>2430</v>
      </c>
      <c r="F2140" s="130" t="s">
        <v>2431</v>
      </c>
      <c r="G2140" s="131" t="s">
        <v>157</v>
      </c>
      <c r="H2140" s="132">
        <v>1</v>
      </c>
      <c r="I2140" s="133"/>
      <c r="J2140" s="134">
        <f>ROUND(I2140*H2140,2)</f>
        <v>0</v>
      </c>
      <c r="K2140" s="135"/>
      <c r="L2140" s="33"/>
      <c r="M2140" s="136" t="s">
        <v>1</v>
      </c>
      <c r="N2140" s="137" t="s">
        <v>47</v>
      </c>
      <c r="P2140" s="138">
        <f>O2140*H2140</f>
        <v>0</v>
      </c>
      <c r="Q2140" s="138">
        <v>5.0000000000000002E-5</v>
      </c>
      <c r="R2140" s="138">
        <f>Q2140*H2140</f>
        <v>5.0000000000000002E-5</v>
      </c>
      <c r="S2140" s="138">
        <v>0</v>
      </c>
      <c r="T2140" s="139">
        <f>S2140*H2140</f>
        <v>0</v>
      </c>
      <c r="AR2140" s="140" t="s">
        <v>173</v>
      </c>
      <c r="AT2140" s="140" t="s">
        <v>141</v>
      </c>
      <c r="AU2140" s="140" t="s">
        <v>92</v>
      </c>
      <c r="AY2140" s="17" t="s">
        <v>140</v>
      </c>
      <c r="BE2140" s="141">
        <f>IF(N2140="základní",J2140,0)</f>
        <v>0</v>
      </c>
      <c r="BF2140" s="141">
        <f>IF(N2140="snížená",J2140,0)</f>
        <v>0</v>
      </c>
      <c r="BG2140" s="141">
        <f>IF(N2140="zákl. přenesená",J2140,0)</f>
        <v>0</v>
      </c>
      <c r="BH2140" s="141">
        <f>IF(N2140="sníž. přenesená",J2140,0)</f>
        <v>0</v>
      </c>
      <c r="BI2140" s="141">
        <f>IF(N2140="nulová",J2140,0)</f>
        <v>0</v>
      </c>
      <c r="BJ2140" s="17" t="s">
        <v>90</v>
      </c>
      <c r="BK2140" s="141">
        <f>ROUND(I2140*H2140,2)</f>
        <v>0</v>
      </c>
      <c r="BL2140" s="17" t="s">
        <v>173</v>
      </c>
      <c r="BM2140" s="140" t="s">
        <v>2432</v>
      </c>
    </row>
    <row r="2141" spans="2:65" s="1" customFormat="1" ht="39">
      <c r="B2141" s="33"/>
      <c r="D2141" s="143" t="s">
        <v>179</v>
      </c>
      <c r="F2141" s="150" t="s">
        <v>2433</v>
      </c>
      <c r="I2141" s="151"/>
      <c r="L2141" s="33"/>
      <c r="M2141" s="152"/>
      <c r="T2141" s="57"/>
      <c r="AT2141" s="17" t="s">
        <v>179</v>
      </c>
      <c r="AU2141" s="17" t="s">
        <v>92</v>
      </c>
    </row>
    <row r="2142" spans="2:65" s="11" customFormat="1">
      <c r="B2142" s="142"/>
      <c r="D2142" s="143" t="s">
        <v>146</v>
      </c>
      <c r="E2142" s="144" t="s">
        <v>1</v>
      </c>
      <c r="F2142" s="145" t="s">
        <v>2434</v>
      </c>
      <c r="H2142" s="146">
        <v>1</v>
      </c>
      <c r="I2142" s="147"/>
      <c r="L2142" s="142"/>
      <c r="M2142" s="148"/>
      <c r="T2142" s="149"/>
      <c r="AT2142" s="144" t="s">
        <v>146</v>
      </c>
      <c r="AU2142" s="144" t="s">
        <v>92</v>
      </c>
      <c r="AV2142" s="11" t="s">
        <v>92</v>
      </c>
      <c r="AW2142" s="11" t="s">
        <v>38</v>
      </c>
      <c r="AX2142" s="11" t="s">
        <v>90</v>
      </c>
      <c r="AY2142" s="144" t="s">
        <v>140</v>
      </c>
    </row>
    <row r="2143" spans="2:65" s="1" customFormat="1" ht="24.2" customHeight="1">
      <c r="B2143" s="33"/>
      <c r="C2143" s="128" t="s">
        <v>2435</v>
      </c>
      <c r="D2143" s="128" t="s">
        <v>141</v>
      </c>
      <c r="E2143" s="129" t="s">
        <v>2436</v>
      </c>
      <c r="F2143" s="130" t="s">
        <v>2437</v>
      </c>
      <c r="G2143" s="131" t="s">
        <v>144</v>
      </c>
      <c r="H2143" s="132">
        <v>22.173999999999999</v>
      </c>
      <c r="I2143" s="133"/>
      <c r="J2143" s="134">
        <f>ROUND(I2143*H2143,2)</f>
        <v>0</v>
      </c>
      <c r="K2143" s="135"/>
      <c r="L2143" s="33"/>
      <c r="M2143" s="136" t="s">
        <v>1</v>
      </c>
      <c r="N2143" s="137" t="s">
        <v>47</v>
      </c>
      <c r="P2143" s="138">
        <f>O2143*H2143</f>
        <v>0</v>
      </c>
      <c r="Q2143" s="138">
        <v>1.2999999999999999E-4</v>
      </c>
      <c r="R2143" s="138">
        <f>Q2143*H2143</f>
        <v>2.8826199999999998E-3</v>
      </c>
      <c r="S2143" s="138">
        <v>0</v>
      </c>
      <c r="T2143" s="139">
        <f>S2143*H2143</f>
        <v>0</v>
      </c>
      <c r="AR2143" s="140" t="s">
        <v>173</v>
      </c>
      <c r="AT2143" s="140" t="s">
        <v>141</v>
      </c>
      <c r="AU2143" s="140" t="s">
        <v>92</v>
      </c>
      <c r="AY2143" s="17" t="s">
        <v>140</v>
      </c>
      <c r="BE2143" s="141">
        <f>IF(N2143="základní",J2143,0)</f>
        <v>0</v>
      </c>
      <c r="BF2143" s="141">
        <f>IF(N2143="snížená",J2143,0)</f>
        <v>0</v>
      </c>
      <c r="BG2143" s="141">
        <f>IF(N2143="zákl. přenesená",J2143,0)</f>
        <v>0</v>
      </c>
      <c r="BH2143" s="141">
        <f>IF(N2143="sníž. přenesená",J2143,0)</f>
        <v>0</v>
      </c>
      <c r="BI2143" s="141">
        <f>IF(N2143="nulová",J2143,0)</f>
        <v>0</v>
      </c>
      <c r="BJ2143" s="17" t="s">
        <v>90</v>
      </c>
      <c r="BK2143" s="141">
        <f>ROUND(I2143*H2143,2)</f>
        <v>0</v>
      </c>
      <c r="BL2143" s="17" t="s">
        <v>173</v>
      </c>
      <c r="BM2143" s="140" t="s">
        <v>2438</v>
      </c>
    </row>
    <row r="2144" spans="2:65" s="11" customFormat="1">
      <c r="B2144" s="142"/>
      <c r="D2144" s="143" t="s">
        <v>146</v>
      </c>
      <c r="E2144" s="144" t="s">
        <v>1</v>
      </c>
      <c r="F2144" s="145" t="s">
        <v>2439</v>
      </c>
      <c r="H2144" s="146">
        <v>5.6150000000000002</v>
      </c>
      <c r="I2144" s="147"/>
      <c r="L2144" s="142"/>
      <c r="M2144" s="148"/>
      <c r="T2144" s="149"/>
      <c r="AT2144" s="144" t="s">
        <v>146</v>
      </c>
      <c r="AU2144" s="144" t="s">
        <v>92</v>
      </c>
      <c r="AV2144" s="11" t="s">
        <v>92</v>
      </c>
      <c r="AW2144" s="11" t="s">
        <v>38</v>
      </c>
      <c r="AX2144" s="11" t="s">
        <v>82</v>
      </c>
      <c r="AY2144" s="144" t="s">
        <v>140</v>
      </c>
    </row>
    <row r="2145" spans="2:65" s="11" customFormat="1">
      <c r="B2145" s="142"/>
      <c r="D2145" s="143" t="s">
        <v>146</v>
      </c>
      <c r="E2145" s="144" t="s">
        <v>1</v>
      </c>
      <c r="F2145" s="145" t="s">
        <v>2440</v>
      </c>
      <c r="H2145" s="146">
        <v>5.6150000000000002</v>
      </c>
      <c r="I2145" s="147"/>
      <c r="L2145" s="142"/>
      <c r="M2145" s="148"/>
      <c r="T2145" s="149"/>
      <c r="AT2145" s="144" t="s">
        <v>146</v>
      </c>
      <c r="AU2145" s="144" t="s">
        <v>92</v>
      </c>
      <c r="AV2145" s="11" t="s">
        <v>92</v>
      </c>
      <c r="AW2145" s="11" t="s">
        <v>38</v>
      </c>
      <c r="AX2145" s="11" t="s">
        <v>82</v>
      </c>
      <c r="AY2145" s="144" t="s">
        <v>140</v>
      </c>
    </row>
    <row r="2146" spans="2:65" s="11" customFormat="1">
      <c r="B2146" s="142"/>
      <c r="D2146" s="143" t="s">
        <v>146</v>
      </c>
      <c r="E2146" s="144" t="s">
        <v>1</v>
      </c>
      <c r="F2146" s="145" t="s">
        <v>2441</v>
      </c>
      <c r="H2146" s="146">
        <v>5.4720000000000004</v>
      </c>
      <c r="I2146" s="147"/>
      <c r="L2146" s="142"/>
      <c r="M2146" s="148"/>
      <c r="T2146" s="149"/>
      <c r="AT2146" s="144" t="s">
        <v>146</v>
      </c>
      <c r="AU2146" s="144" t="s">
        <v>92</v>
      </c>
      <c r="AV2146" s="11" t="s">
        <v>92</v>
      </c>
      <c r="AW2146" s="11" t="s">
        <v>38</v>
      </c>
      <c r="AX2146" s="11" t="s">
        <v>82</v>
      </c>
      <c r="AY2146" s="144" t="s">
        <v>140</v>
      </c>
    </row>
    <row r="2147" spans="2:65" s="11" customFormat="1">
      <c r="B2147" s="142"/>
      <c r="D2147" s="143" t="s">
        <v>146</v>
      </c>
      <c r="E2147" s="144" t="s">
        <v>1</v>
      </c>
      <c r="F2147" s="145" t="s">
        <v>2442</v>
      </c>
      <c r="H2147" s="146">
        <v>5.4720000000000004</v>
      </c>
      <c r="I2147" s="147"/>
      <c r="L2147" s="142"/>
      <c r="M2147" s="148"/>
      <c r="T2147" s="149"/>
      <c r="AT2147" s="144" t="s">
        <v>146</v>
      </c>
      <c r="AU2147" s="144" t="s">
        <v>92</v>
      </c>
      <c r="AV2147" s="11" t="s">
        <v>92</v>
      </c>
      <c r="AW2147" s="11" t="s">
        <v>38</v>
      </c>
      <c r="AX2147" s="11" t="s">
        <v>82</v>
      </c>
      <c r="AY2147" s="144" t="s">
        <v>140</v>
      </c>
    </row>
    <row r="2148" spans="2:65" s="14" customFormat="1">
      <c r="B2148" s="167"/>
      <c r="D2148" s="143" t="s">
        <v>146</v>
      </c>
      <c r="E2148" s="168" t="s">
        <v>1</v>
      </c>
      <c r="F2148" s="169" t="s">
        <v>287</v>
      </c>
      <c r="H2148" s="170">
        <v>22.174000000000003</v>
      </c>
      <c r="I2148" s="171"/>
      <c r="L2148" s="167"/>
      <c r="M2148" s="172"/>
      <c r="T2148" s="173"/>
      <c r="AT2148" s="168" t="s">
        <v>146</v>
      </c>
      <c r="AU2148" s="168" t="s">
        <v>92</v>
      </c>
      <c r="AV2148" s="14" t="s">
        <v>145</v>
      </c>
      <c r="AW2148" s="14" t="s">
        <v>38</v>
      </c>
      <c r="AX2148" s="14" t="s">
        <v>90</v>
      </c>
      <c r="AY2148" s="168" t="s">
        <v>140</v>
      </c>
    </row>
    <row r="2149" spans="2:65" s="1" customFormat="1" ht="24.2" customHeight="1">
      <c r="B2149" s="33"/>
      <c r="C2149" s="185" t="s">
        <v>2443</v>
      </c>
      <c r="D2149" s="185" t="s">
        <v>653</v>
      </c>
      <c r="E2149" s="186" t="s">
        <v>2444</v>
      </c>
      <c r="F2149" s="187" t="s">
        <v>2445</v>
      </c>
      <c r="G2149" s="188" t="s">
        <v>157</v>
      </c>
      <c r="H2149" s="189">
        <v>1</v>
      </c>
      <c r="I2149" s="190"/>
      <c r="J2149" s="191">
        <f>ROUND(I2149*H2149,2)</f>
        <v>0</v>
      </c>
      <c r="K2149" s="192"/>
      <c r="L2149" s="193"/>
      <c r="M2149" s="194" t="s">
        <v>1</v>
      </c>
      <c r="N2149" s="195" t="s">
        <v>47</v>
      </c>
      <c r="P2149" s="138">
        <f>O2149*H2149</f>
        <v>0</v>
      </c>
      <c r="Q2149" s="138">
        <v>0.15159</v>
      </c>
      <c r="R2149" s="138">
        <f>Q2149*H2149</f>
        <v>0.15159</v>
      </c>
      <c r="S2149" s="138">
        <v>0</v>
      </c>
      <c r="T2149" s="139">
        <f>S2149*H2149</f>
        <v>0</v>
      </c>
      <c r="AR2149" s="140" t="s">
        <v>204</v>
      </c>
      <c r="AT2149" s="140" t="s">
        <v>653</v>
      </c>
      <c r="AU2149" s="140" t="s">
        <v>92</v>
      </c>
      <c r="AY2149" s="17" t="s">
        <v>140</v>
      </c>
      <c r="BE2149" s="141">
        <f>IF(N2149="základní",J2149,0)</f>
        <v>0</v>
      </c>
      <c r="BF2149" s="141">
        <f>IF(N2149="snížená",J2149,0)</f>
        <v>0</v>
      </c>
      <c r="BG2149" s="141">
        <f>IF(N2149="zákl. přenesená",J2149,0)</f>
        <v>0</v>
      </c>
      <c r="BH2149" s="141">
        <f>IF(N2149="sníž. přenesená",J2149,0)</f>
        <v>0</v>
      </c>
      <c r="BI2149" s="141">
        <f>IF(N2149="nulová",J2149,0)</f>
        <v>0</v>
      </c>
      <c r="BJ2149" s="17" t="s">
        <v>90</v>
      </c>
      <c r="BK2149" s="141">
        <f>ROUND(I2149*H2149,2)</f>
        <v>0</v>
      </c>
      <c r="BL2149" s="17" t="s">
        <v>173</v>
      </c>
      <c r="BM2149" s="140" t="s">
        <v>2446</v>
      </c>
    </row>
    <row r="2150" spans="2:65" s="1" customFormat="1" ht="19.5">
      <c r="B2150" s="33"/>
      <c r="D2150" s="143" t="s">
        <v>179</v>
      </c>
      <c r="F2150" s="150" t="s">
        <v>2447</v>
      </c>
      <c r="I2150" s="151"/>
      <c r="L2150" s="33"/>
      <c r="M2150" s="152"/>
      <c r="T2150" s="57"/>
      <c r="AT2150" s="17" t="s">
        <v>179</v>
      </c>
      <c r="AU2150" s="17" t="s">
        <v>92</v>
      </c>
    </row>
    <row r="2151" spans="2:65" s="11" customFormat="1">
      <c r="B2151" s="142"/>
      <c r="D2151" s="143" t="s">
        <v>146</v>
      </c>
      <c r="E2151" s="144" t="s">
        <v>1</v>
      </c>
      <c r="F2151" s="145" t="s">
        <v>2075</v>
      </c>
      <c r="H2151" s="146">
        <v>1</v>
      </c>
      <c r="I2151" s="147"/>
      <c r="L2151" s="142"/>
      <c r="M2151" s="148"/>
      <c r="T2151" s="149"/>
      <c r="AT2151" s="144" t="s">
        <v>146</v>
      </c>
      <c r="AU2151" s="144" t="s">
        <v>92</v>
      </c>
      <c r="AV2151" s="11" t="s">
        <v>92</v>
      </c>
      <c r="AW2151" s="11" t="s">
        <v>38</v>
      </c>
      <c r="AX2151" s="11" t="s">
        <v>90</v>
      </c>
      <c r="AY2151" s="144" t="s">
        <v>140</v>
      </c>
    </row>
    <row r="2152" spans="2:65" s="1" customFormat="1" ht="24.2" customHeight="1">
      <c r="B2152" s="33"/>
      <c r="C2152" s="185" t="s">
        <v>2448</v>
      </c>
      <c r="D2152" s="185" t="s">
        <v>653</v>
      </c>
      <c r="E2152" s="186" t="s">
        <v>2449</v>
      </c>
      <c r="F2152" s="187" t="s">
        <v>2450</v>
      </c>
      <c r="G2152" s="188" t="s">
        <v>157</v>
      </c>
      <c r="H2152" s="189">
        <v>1</v>
      </c>
      <c r="I2152" s="190"/>
      <c r="J2152" s="191">
        <f>ROUND(I2152*H2152,2)</f>
        <v>0</v>
      </c>
      <c r="K2152" s="192"/>
      <c r="L2152" s="193"/>
      <c r="M2152" s="194" t="s">
        <v>1</v>
      </c>
      <c r="N2152" s="195" t="s">
        <v>47</v>
      </c>
      <c r="P2152" s="138">
        <f>O2152*H2152</f>
        <v>0</v>
      </c>
      <c r="Q2152" s="138">
        <v>0.15159</v>
      </c>
      <c r="R2152" s="138">
        <f>Q2152*H2152</f>
        <v>0.15159</v>
      </c>
      <c r="S2152" s="138">
        <v>0</v>
      </c>
      <c r="T2152" s="139">
        <f>S2152*H2152</f>
        <v>0</v>
      </c>
      <c r="AR2152" s="140" t="s">
        <v>204</v>
      </c>
      <c r="AT2152" s="140" t="s">
        <v>653</v>
      </c>
      <c r="AU2152" s="140" t="s">
        <v>92</v>
      </c>
      <c r="AY2152" s="17" t="s">
        <v>140</v>
      </c>
      <c r="BE2152" s="141">
        <f>IF(N2152="základní",J2152,0)</f>
        <v>0</v>
      </c>
      <c r="BF2152" s="141">
        <f>IF(N2152="snížená",J2152,0)</f>
        <v>0</v>
      </c>
      <c r="BG2152" s="141">
        <f>IF(N2152="zákl. přenesená",J2152,0)</f>
        <v>0</v>
      </c>
      <c r="BH2152" s="141">
        <f>IF(N2152="sníž. přenesená",J2152,0)</f>
        <v>0</v>
      </c>
      <c r="BI2152" s="141">
        <f>IF(N2152="nulová",J2152,0)</f>
        <v>0</v>
      </c>
      <c r="BJ2152" s="17" t="s">
        <v>90</v>
      </c>
      <c r="BK2152" s="141">
        <f>ROUND(I2152*H2152,2)</f>
        <v>0</v>
      </c>
      <c r="BL2152" s="17" t="s">
        <v>173</v>
      </c>
      <c r="BM2152" s="140" t="s">
        <v>2451</v>
      </c>
    </row>
    <row r="2153" spans="2:65" s="11" customFormat="1">
      <c r="B2153" s="142"/>
      <c r="D2153" s="143" t="s">
        <v>146</v>
      </c>
      <c r="E2153" s="144" t="s">
        <v>1</v>
      </c>
      <c r="F2153" s="145" t="s">
        <v>2075</v>
      </c>
      <c r="H2153" s="146">
        <v>1</v>
      </c>
      <c r="I2153" s="147"/>
      <c r="L2153" s="142"/>
      <c r="M2153" s="148"/>
      <c r="T2153" s="149"/>
      <c r="AT2153" s="144" t="s">
        <v>146</v>
      </c>
      <c r="AU2153" s="144" t="s">
        <v>92</v>
      </c>
      <c r="AV2153" s="11" t="s">
        <v>92</v>
      </c>
      <c r="AW2153" s="11" t="s">
        <v>38</v>
      </c>
      <c r="AX2153" s="11" t="s">
        <v>90</v>
      </c>
      <c r="AY2153" s="144" t="s">
        <v>140</v>
      </c>
    </row>
    <row r="2154" spans="2:65" s="1" customFormat="1" ht="24.2" customHeight="1">
      <c r="B2154" s="33"/>
      <c r="C2154" s="185" t="s">
        <v>2452</v>
      </c>
      <c r="D2154" s="185" t="s">
        <v>653</v>
      </c>
      <c r="E2154" s="186" t="s">
        <v>2453</v>
      </c>
      <c r="F2154" s="187" t="s">
        <v>2454</v>
      </c>
      <c r="G2154" s="188" t="s">
        <v>157</v>
      </c>
      <c r="H2154" s="189">
        <v>1</v>
      </c>
      <c r="I2154" s="190"/>
      <c r="J2154" s="191">
        <f>ROUND(I2154*H2154,2)</f>
        <v>0</v>
      </c>
      <c r="K2154" s="192"/>
      <c r="L2154" s="193"/>
      <c r="M2154" s="194" t="s">
        <v>1</v>
      </c>
      <c r="N2154" s="195" t="s">
        <v>47</v>
      </c>
      <c r="P2154" s="138">
        <f>O2154*H2154</f>
        <v>0</v>
      </c>
      <c r="Q2154" s="138">
        <v>0.15159</v>
      </c>
      <c r="R2154" s="138">
        <f>Q2154*H2154</f>
        <v>0.15159</v>
      </c>
      <c r="S2154" s="138">
        <v>0</v>
      </c>
      <c r="T2154" s="139">
        <f>S2154*H2154</f>
        <v>0</v>
      </c>
      <c r="AR2154" s="140" t="s">
        <v>204</v>
      </c>
      <c r="AT2154" s="140" t="s">
        <v>653</v>
      </c>
      <c r="AU2154" s="140" t="s">
        <v>92</v>
      </c>
      <c r="AY2154" s="17" t="s">
        <v>140</v>
      </c>
      <c r="BE2154" s="141">
        <f>IF(N2154="základní",J2154,0)</f>
        <v>0</v>
      </c>
      <c r="BF2154" s="141">
        <f>IF(N2154="snížená",J2154,0)</f>
        <v>0</v>
      </c>
      <c r="BG2154" s="141">
        <f>IF(N2154="zákl. přenesená",J2154,0)</f>
        <v>0</v>
      </c>
      <c r="BH2154" s="141">
        <f>IF(N2154="sníž. přenesená",J2154,0)</f>
        <v>0</v>
      </c>
      <c r="BI2154" s="141">
        <f>IF(N2154="nulová",J2154,0)</f>
        <v>0</v>
      </c>
      <c r="BJ2154" s="17" t="s">
        <v>90</v>
      </c>
      <c r="BK2154" s="141">
        <f>ROUND(I2154*H2154,2)</f>
        <v>0</v>
      </c>
      <c r="BL2154" s="17" t="s">
        <v>173</v>
      </c>
      <c r="BM2154" s="140" t="s">
        <v>2455</v>
      </c>
    </row>
    <row r="2155" spans="2:65" s="11" customFormat="1">
      <c r="B2155" s="142"/>
      <c r="D2155" s="143" t="s">
        <v>146</v>
      </c>
      <c r="E2155" s="144" t="s">
        <v>1</v>
      </c>
      <c r="F2155" s="145" t="s">
        <v>2075</v>
      </c>
      <c r="H2155" s="146">
        <v>1</v>
      </c>
      <c r="I2155" s="147"/>
      <c r="L2155" s="142"/>
      <c r="M2155" s="148"/>
      <c r="T2155" s="149"/>
      <c r="AT2155" s="144" t="s">
        <v>146</v>
      </c>
      <c r="AU2155" s="144" t="s">
        <v>92</v>
      </c>
      <c r="AV2155" s="11" t="s">
        <v>92</v>
      </c>
      <c r="AW2155" s="11" t="s">
        <v>38</v>
      </c>
      <c r="AX2155" s="11" t="s">
        <v>90</v>
      </c>
      <c r="AY2155" s="144" t="s">
        <v>140</v>
      </c>
    </row>
    <row r="2156" spans="2:65" s="1" customFormat="1" ht="24.2" customHeight="1">
      <c r="B2156" s="33"/>
      <c r="C2156" s="185" t="s">
        <v>2456</v>
      </c>
      <c r="D2156" s="185" t="s">
        <v>653</v>
      </c>
      <c r="E2156" s="186" t="s">
        <v>2457</v>
      </c>
      <c r="F2156" s="187" t="s">
        <v>2458</v>
      </c>
      <c r="G2156" s="188" t="s">
        <v>157</v>
      </c>
      <c r="H2156" s="189">
        <v>1</v>
      </c>
      <c r="I2156" s="190"/>
      <c r="J2156" s="191">
        <f>ROUND(I2156*H2156,2)</f>
        <v>0</v>
      </c>
      <c r="K2156" s="192"/>
      <c r="L2156" s="193"/>
      <c r="M2156" s="194" t="s">
        <v>1</v>
      </c>
      <c r="N2156" s="195" t="s">
        <v>47</v>
      </c>
      <c r="P2156" s="138">
        <f>O2156*H2156</f>
        <v>0</v>
      </c>
      <c r="Q2156" s="138">
        <v>0.15159</v>
      </c>
      <c r="R2156" s="138">
        <f>Q2156*H2156</f>
        <v>0.15159</v>
      </c>
      <c r="S2156" s="138">
        <v>0</v>
      </c>
      <c r="T2156" s="139">
        <f>S2156*H2156</f>
        <v>0</v>
      </c>
      <c r="AR2156" s="140" t="s">
        <v>204</v>
      </c>
      <c r="AT2156" s="140" t="s">
        <v>653</v>
      </c>
      <c r="AU2156" s="140" t="s">
        <v>92</v>
      </c>
      <c r="AY2156" s="17" t="s">
        <v>140</v>
      </c>
      <c r="BE2156" s="141">
        <f>IF(N2156="základní",J2156,0)</f>
        <v>0</v>
      </c>
      <c r="BF2156" s="141">
        <f>IF(N2156="snížená",J2156,0)</f>
        <v>0</v>
      </c>
      <c r="BG2156" s="141">
        <f>IF(N2156="zákl. přenesená",J2156,0)</f>
        <v>0</v>
      </c>
      <c r="BH2156" s="141">
        <f>IF(N2156="sníž. přenesená",J2156,0)</f>
        <v>0</v>
      </c>
      <c r="BI2156" s="141">
        <f>IF(N2156="nulová",J2156,0)</f>
        <v>0</v>
      </c>
      <c r="BJ2156" s="17" t="s">
        <v>90</v>
      </c>
      <c r="BK2156" s="141">
        <f>ROUND(I2156*H2156,2)</f>
        <v>0</v>
      </c>
      <c r="BL2156" s="17" t="s">
        <v>173</v>
      </c>
      <c r="BM2156" s="140" t="s">
        <v>2459</v>
      </c>
    </row>
    <row r="2157" spans="2:65" s="1" customFormat="1" ht="19.5">
      <c r="B2157" s="33"/>
      <c r="D2157" s="143" t="s">
        <v>179</v>
      </c>
      <c r="F2157" s="150" t="s">
        <v>2447</v>
      </c>
      <c r="I2157" s="151"/>
      <c r="L2157" s="33"/>
      <c r="M2157" s="152"/>
      <c r="T2157" s="57"/>
      <c r="AT2157" s="17" t="s">
        <v>179</v>
      </c>
      <c r="AU2157" s="17" t="s">
        <v>92</v>
      </c>
    </row>
    <row r="2158" spans="2:65" s="11" customFormat="1">
      <c r="B2158" s="142"/>
      <c r="D2158" s="143" t="s">
        <v>146</v>
      </c>
      <c r="E2158" s="144" t="s">
        <v>1</v>
      </c>
      <c r="F2158" s="145" t="s">
        <v>2075</v>
      </c>
      <c r="H2158" s="146">
        <v>1</v>
      </c>
      <c r="I2158" s="147"/>
      <c r="L2158" s="142"/>
      <c r="M2158" s="148"/>
      <c r="T2158" s="149"/>
      <c r="AT2158" s="144" t="s">
        <v>146</v>
      </c>
      <c r="AU2158" s="144" t="s">
        <v>92</v>
      </c>
      <c r="AV2158" s="11" t="s">
        <v>92</v>
      </c>
      <c r="AW2158" s="11" t="s">
        <v>38</v>
      </c>
      <c r="AX2158" s="11" t="s">
        <v>90</v>
      </c>
      <c r="AY2158" s="144" t="s">
        <v>140</v>
      </c>
    </row>
    <row r="2159" spans="2:65" s="1" customFormat="1" ht="24.2" customHeight="1">
      <c r="B2159" s="33"/>
      <c r="C2159" s="128" t="s">
        <v>2460</v>
      </c>
      <c r="D2159" s="128" t="s">
        <v>141</v>
      </c>
      <c r="E2159" s="129" t="s">
        <v>2461</v>
      </c>
      <c r="F2159" s="130" t="s">
        <v>2462</v>
      </c>
      <c r="G2159" s="131" t="s">
        <v>150</v>
      </c>
      <c r="H2159" s="132">
        <v>62.81</v>
      </c>
      <c r="I2159" s="133"/>
      <c r="J2159" s="134">
        <f>ROUND(I2159*H2159,2)</f>
        <v>0</v>
      </c>
      <c r="K2159" s="135"/>
      <c r="L2159" s="33"/>
      <c r="M2159" s="136" t="s">
        <v>1</v>
      </c>
      <c r="N2159" s="137" t="s">
        <v>47</v>
      </c>
      <c r="P2159" s="138">
        <f>O2159*H2159</f>
        <v>0</v>
      </c>
      <c r="Q2159" s="138">
        <v>6.0000000000000002E-5</v>
      </c>
      <c r="R2159" s="138">
        <f>Q2159*H2159</f>
        <v>3.7686000000000004E-3</v>
      </c>
      <c r="S2159" s="138">
        <v>0</v>
      </c>
      <c r="T2159" s="139">
        <f>S2159*H2159</f>
        <v>0</v>
      </c>
      <c r="AR2159" s="140" t="s">
        <v>173</v>
      </c>
      <c r="AT2159" s="140" t="s">
        <v>141</v>
      </c>
      <c r="AU2159" s="140" t="s">
        <v>92</v>
      </c>
      <c r="AY2159" s="17" t="s">
        <v>140</v>
      </c>
      <c r="BE2159" s="141">
        <f>IF(N2159="základní",J2159,0)</f>
        <v>0</v>
      </c>
      <c r="BF2159" s="141">
        <f>IF(N2159="snížená",J2159,0)</f>
        <v>0</v>
      </c>
      <c r="BG2159" s="141">
        <f>IF(N2159="zákl. přenesená",J2159,0)</f>
        <v>0</v>
      </c>
      <c r="BH2159" s="141">
        <f>IF(N2159="sníž. přenesená",J2159,0)</f>
        <v>0</v>
      </c>
      <c r="BI2159" s="141">
        <f>IF(N2159="nulová",J2159,0)</f>
        <v>0</v>
      </c>
      <c r="BJ2159" s="17" t="s">
        <v>90</v>
      </c>
      <c r="BK2159" s="141">
        <f>ROUND(I2159*H2159,2)</f>
        <v>0</v>
      </c>
      <c r="BL2159" s="17" t="s">
        <v>173</v>
      </c>
      <c r="BM2159" s="140" t="s">
        <v>2463</v>
      </c>
    </row>
    <row r="2160" spans="2:65" s="11" customFormat="1">
      <c r="B2160" s="142"/>
      <c r="D2160" s="143" t="s">
        <v>146</v>
      </c>
      <c r="E2160" s="144" t="s">
        <v>1</v>
      </c>
      <c r="F2160" s="145" t="s">
        <v>2464</v>
      </c>
      <c r="H2160" s="146">
        <v>9.64</v>
      </c>
      <c r="I2160" s="147"/>
      <c r="L2160" s="142"/>
      <c r="M2160" s="148"/>
      <c r="T2160" s="149"/>
      <c r="AT2160" s="144" t="s">
        <v>146</v>
      </c>
      <c r="AU2160" s="144" t="s">
        <v>92</v>
      </c>
      <c r="AV2160" s="11" t="s">
        <v>92</v>
      </c>
      <c r="AW2160" s="11" t="s">
        <v>38</v>
      </c>
      <c r="AX2160" s="11" t="s">
        <v>82</v>
      </c>
      <c r="AY2160" s="144" t="s">
        <v>140</v>
      </c>
    </row>
    <row r="2161" spans="2:65" s="11" customFormat="1">
      <c r="B2161" s="142"/>
      <c r="D2161" s="143" t="s">
        <v>146</v>
      </c>
      <c r="E2161" s="144" t="s">
        <v>1</v>
      </c>
      <c r="F2161" s="145" t="s">
        <v>2465</v>
      </c>
      <c r="H2161" s="146">
        <v>9.64</v>
      </c>
      <c r="I2161" s="147"/>
      <c r="L2161" s="142"/>
      <c r="M2161" s="148"/>
      <c r="T2161" s="149"/>
      <c r="AT2161" s="144" t="s">
        <v>146</v>
      </c>
      <c r="AU2161" s="144" t="s">
        <v>92</v>
      </c>
      <c r="AV2161" s="11" t="s">
        <v>92</v>
      </c>
      <c r="AW2161" s="11" t="s">
        <v>38</v>
      </c>
      <c r="AX2161" s="11" t="s">
        <v>82</v>
      </c>
      <c r="AY2161" s="144" t="s">
        <v>140</v>
      </c>
    </row>
    <row r="2162" spans="2:65" s="11" customFormat="1">
      <c r="B2162" s="142"/>
      <c r="D2162" s="143" t="s">
        <v>146</v>
      </c>
      <c r="E2162" s="144" t="s">
        <v>1</v>
      </c>
      <c r="F2162" s="145" t="s">
        <v>2466</v>
      </c>
      <c r="H2162" s="146">
        <v>9.5399999999999991</v>
      </c>
      <c r="I2162" s="147"/>
      <c r="L2162" s="142"/>
      <c r="M2162" s="148"/>
      <c r="T2162" s="149"/>
      <c r="AT2162" s="144" t="s">
        <v>146</v>
      </c>
      <c r="AU2162" s="144" t="s">
        <v>92</v>
      </c>
      <c r="AV2162" s="11" t="s">
        <v>92</v>
      </c>
      <c r="AW2162" s="11" t="s">
        <v>38</v>
      </c>
      <c r="AX2162" s="11" t="s">
        <v>82</v>
      </c>
      <c r="AY2162" s="144" t="s">
        <v>140</v>
      </c>
    </row>
    <row r="2163" spans="2:65" s="11" customFormat="1">
      <c r="B2163" s="142"/>
      <c r="D2163" s="143" t="s">
        <v>146</v>
      </c>
      <c r="E2163" s="144" t="s">
        <v>1</v>
      </c>
      <c r="F2163" s="145" t="s">
        <v>2467</v>
      </c>
      <c r="H2163" s="146">
        <v>9.5399999999999991</v>
      </c>
      <c r="I2163" s="147"/>
      <c r="L2163" s="142"/>
      <c r="M2163" s="148"/>
      <c r="T2163" s="149"/>
      <c r="AT2163" s="144" t="s">
        <v>146</v>
      </c>
      <c r="AU2163" s="144" t="s">
        <v>92</v>
      </c>
      <c r="AV2163" s="11" t="s">
        <v>92</v>
      </c>
      <c r="AW2163" s="11" t="s">
        <v>38</v>
      </c>
      <c r="AX2163" s="11" t="s">
        <v>82</v>
      </c>
      <c r="AY2163" s="144" t="s">
        <v>140</v>
      </c>
    </row>
    <row r="2164" spans="2:65" s="11" customFormat="1">
      <c r="B2164" s="142"/>
      <c r="D2164" s="143" t="s">
        <v>146</v>
      </c>
      <c r="E2164" s="144" t="s">
        <v>1</v>
      </c>
      <c r="F2164" s="145" t="s">
        <v>863</v>
      </c>
      <c r="H2164" s="146">
        <v>8.4</v>
      </c>
      <c r="I2164" s="147"/>
      <c r="L2164" s="142"/>
      <c r="M2164" s="148"/>
      <c r="T2164" s="149"/>
      <c r="AT2164" s="144" t="s">
        <v>146</v>
      </c>
      <c r="AU2164" s="144" t="s">
        <v>92</v>
      </c>
      <c r="AV2164" s="11" t="s">
        <v>92</v>
      </c>
      <c r="AW2164" s="11" t="s">
        <v>38</v>
      </c>
      <c r="AX2164" s="11" t="s">
        <v>82</v>
      </c>
      <c r="AY2164" s="144" t="s">
        <v>140</v>
      </c>
    </row>
    <row r="2165" spans="2:65" s="11" customFormat="1">
      <c r="B2165" s="142"/>
      <c r="D2165" s="143" t="s">
        <v>146</v>
      </c>
      <c r="E2165" s="144" t="s">
        <v>1</v>
      </c>
      <c r="F2165" s="145" t="s">
        <v>864</v>
      </c>
      <c r="H2165" s="146">
        <v>5.85</v>
      </c>
      <c r="I2165" s="147"/>
      <c r="L2165" s="142"/>
      <c r="M2165" s="148"/>
      <c r="T2165" s="149"/>
      <c r="AT2165" s="144" t="s">
        <v>146</v>
      </c>
      <c r="AU2165" s="144" t="s">
        <v>92</v>
      </c>
      <c r="AV2165" s="11" t="s">
        <v>92</v>
      </c>
      <c r="AW2165" s="11" t="s">
        <v>38</v>
      </c>
      <c r="AX2165" s="11" t="s">
        <v>82</v>
      </c>
      <c r="AY2165" s="144" t="s">
        <v>140</v>
      </c>
    </row>
    <row r="2166" spans="2:65" s="11" customFormat="1">
      <c r="B2166" s="142"/>
      <c r="D2166" s="143" t="s">
        <v>146</v>
      </c>
      <c r="E2166" s="144" t="s">
        <v>1</v>
      </c>
      <c r="F2166" s="145" t="s">
        <v>865</v>
      </c>
      <c r="H2166" s="146">
        <v>10.199999999999999</v>
      </c>
      <c r="I2166" s="147"/>
      <c r="L2166" s="142"/>
      <c r="M2166" s="148"/>
      <c r="T2166" s="149"/>
      <c r="AT2166" s="144" t="s">
        <v>146</v>
      </c>
      <c r="AU2166" s="144" t="s">
        <v>92</v>
      </c>
      <c r="AV2166" s="11" t="s">
        <v>92</v>
      </c>
      <c r="AW2166" s="11" t="s">
        <v>38</v>
      </c>
      <c r="AX2166" s="11" t="s">
        <v>82</v>
      </c>
      <c r="AY2166" s="144" t="s">
        <v>140</v>
      </c>
    </row>
    <row r="2167" spans="2:65" s="14" customFormat="1">
      <c r="B2167" s="167"/>
      <c r="D2167" s="143" t="s">
        <v>146</v>
      </c>
      <c r="E2167" s="168" t="s">
        <v>1</v>
      </c>
      <c r="F2167" s="169" t="s">
        <v>287</v>
      </c>
      <c r="H2167" s="170">
        <v>62.81</v>
      </c>
      <c r="I2167" s="171"/>
      <c r="L2167" s="167"/>
      <c r="M2167" s="172"/>
      <c r="T2167" s="173"/>
      <c r="AT2167" s="168" t="s">
        <v>146</v>
      </c>
      <c r="AU2167" s="168" t="s">
        <v>92</v>
      </c>
      <c r="AV2167" s="14" t="s">
        <v>145</v>
      </c>
      <c r="AW2167" s="14" t="s">
        <v>38</v>
      </c>
      <c r="AX2167" s="14" t="s">
        <v>90</v>
      </c>
      <c r="AY2167" s="168" t="s">
        <v>140</v>
      </c>
    </row>
    <row r="2168" spans="2:65" s="1" customFormat="1" ht="24.2" customHeight="1">
      <c r="B2168" s="33"/>
      <c r="C2168" s="128" t="s">
        <v>2468</v>
      </c>
      <c r="D2168" s="128" t="s">
        <v>141</v>
      </c>
      <c r="E2168" s="129" t="s">
        <v>2469</v>
      </c>
      <c r="F2168" s="130" t="s">
        <v>2470</v>
      </c>
      <c r="G2168" s="131" t="s">
        <v>150</v>
      </c>
      <c r="H2168" s="132">
        <v>62.81</v>
      </c>
      <c r="I2168" s="133"/>
      <c r="J2168" s="134">
        <f>ROUND(I2168*H2168,2)</f>
        <v>0</v>
      </c>
      <c r="K2168" s="135"/>
      <c r="L2168" s="33"/>
      <c r="M2168" s="136" t="s">
        <v>1</v>
      </c>
      <c r="N2168" s="137" t="s">
        <v>47</v>
      </c>
      <c r="P2168" s="138">
        <f>O2168*H2168</f>
        <v>0</v>
      </c>
      <c r="Q2168" s="138">
        <v>6.9999999999999994E-5</v>
      </c>
      <c r="R2168" s="138">
        <f>Q2168*H2168</f>
        <v>4.3966999999999999E-3</v>
      </c>
      <c r="S2168" s="138">
        <v>0</v>
      </c>
      <c r="T2168" s="139">
        <f>S2168*H2168</f>
        <v>0</v>
      </c>
      <c r="AR2168" s="140" t="s">
        <v>173</v>
      </c>
      <c r="AT2168" s="140" t="s">
        <v>141</v>
      </c>
      <c r="AU2168" s="140" t="s">
        <v>92</v>
      </c>
      <c r="AY2168" s="17" t="s">
        <v>140</v>
      </c>
      <c r="BE2168" s="141">
        <f>IF(N2168="základní",J2168,0)</f>
        <v>0</v>
      </c>
      <c r="BF2168" s="141">
        <f>IF(N2168="snížená",J2168,0)</f>
        <v>0</v>
      </c>
      <c r="BG2168" s="141">
        <f>IF(N2168="zákl. přenesená",J2168,0)</f>
        <v>0</v>
      </c>
      <c r="BH2168" s="141">
        <f>IF(N2168="sníž. přenesená",J2168,0)</f>
        <v>0</v>
      </c>
      <c r="BI2168" s="141">
        <f>IF(N2168="nulová",J2168,0)</f>
        <v>0</v>
      </c>
      <c r="BJ2168" s="17" t="s">
        <v>90</v>
      </c>
      <c r="BK2168" s="141">
        <f>ROUND(I2168*H2168,2)</f>
        <v>0</v>
      </c>
      <c r="BL2168" s="17" t="s">
        <v>173</v>
      </c>
      <c r="BM2168" s="140" t="s">
        <v>2471</v>
      </c>
    </row>
    <row r="2169" spans="2:65" s="11" customFormat="1">
      <c r="B2169" s="142"/>
      <c r="D2169" s="143" t="s">
        <v>146</v>
      </c>
      <c r="E2169" s="144" t="s">
        <v>1</v>
      </c>
      <c r="F2169" s="145" t="s">
        <v>2464</v>
      </c>
      <c r="H2169" s="146">
        <v>9.64</v>
      </c>
      <c r="I2169" s="147"/>
      <c r="L2169" s="142"/>
      <c r="M2169" s="148"/>
      <c r="T2169" s="149"/>
      <c r="AT2169" s="144" t="s">
        <v>146</v>
      </c>
      <c r="AU2169" s="144" t="s">
        <v>92</v>
      </c>
      <c r="AV2169" s="11" t="s">
        <v>92</v>
      </c>
      <c r="AW2169" s="11" t="s">
        <v>38</v>
      </c>
      <c r="AX2169" s="11" t="s">
        <v>82</v>
      </c>
      <c r="AY2169" s="144" t="s">
        <v>140</v>
      </c>
    </row>
    <row r="2170" spans="2:65" s="11" customFormat="1">
      <c r="B2170" s="142"/>
      <c r="D2170" s="143" t="s">
        <v>146</v>
      </c>
      <c r="E2170" s="144" t="s">
        <v>1</v>
      </c>
      <c r="F2170" s="145" t="s">
        <v>2465</v>
      </c>
      <c r="H2170" s="146">
        <v>9.64</v>
      </c>
      <c r="I2170" s="147"/>
      <c r="L2170" s="142"/>
      <c r="M2170" s="148"/>
      <c r="T2170" s="149"/>
      <c r="AT2170" s="144" t="s">
        <v>146</v>
      </c>
      <c r="AU2170" s="144" t="s">
        <v>92</v>
      </c>
      <c r="AV2170" s="11" t="s">
        <v>92</v>
      </c>
      <c r="AW2170" s="11" t="s">
        <v>38</v>
      </c>
      <c r="AX2170" s="11" t="s">
        <v>82</v>
      </c>
      <c r="AY2170" s="144" t="s">
        <v>140</v>
      </c>
    </row>
    <row r="2171" spans="2:65" s="11" customFormat="1">
      <c r="B2171" s="142"/>
      <c r="D2171" s="143" t="s">
        <v>146</v>
      </c>
      <c r="E2171" s="144" t="s">
        <v>1</v>
      </c>
      <c r="F2171" s="145" t="s">
        <v>2466</v>
      </c>
      <c r="H2171" s="146">
        <v>9.5399999999999991</v>
      </c>
      <c r="I2171" s="147"/>
      <c r="L2171" s="142"/>
      <c r="M2171" s="148"/>
      <c r="T2171" s="149"/>
      <c r="AT2171" s="144" t="s">
        <v>146</v>
      </c>
      <c r="AU2171" s="144" t="s">
        <v>92</v>
      </c>
      <c r="AV2171" s="11" t="s">
        <v>92</v>
      </c>
      <c r="AW2171" s="11" t="s">
        <v>38</v>
      </c>
      <c r="AX2171" s="11" t="s">
        <v>82</v>
      </c>
      <c r="AY2171" s="144" t="s">
        <v>140</v>
      </c>
    </row>
    <row r="2172" spans="2:65" s="11" customFormat="1">
      <c r="B2172" s="142"/>
      <c r="D2172" s="143" t="s">
        <v>146</v>
      </c>
      <c r="E2172" s="144" t="s">
        <v>1</v>
      </c>
      <c r="F2172" s="145" t="s">
        <v>2467</v>
      </c>
      <c r="H2172" s="146">
        <v>9.5399999999999991</v>
      </c>
      <c r="I2172" s="147"/>
      <c r="L2172" s="142"/>
      <c r="M2172" s="148"/>
      <c r="T2172" s="149"/>
      <c r="AT2172" s="144" t="s">
        <v>146</v>
      </c>
      <c r="AU2172" s="144" t="s">
        <v>92</v>
      </c>
      <c r="AV2172" s="11" t="s">
        <v>92</v>
      </c>
      <c r="AW2172" s="11" t="s">
        <v>38</v>
      </c>
      <c r="AX2172" s="11" t="s">
        <v>82</v>
      </c>
      <c r="AY2172" s="144" t="s">
        <v>140</v>
      </c>
    </row>
    <row r="2173" spans="2:65" s="11" customFormat="1">
      <c r="B2173" s="142"/>
      <c r="D2173" s="143" t="s">
        <v>146</v>
      </c>
      <c r="E2173" s="144" t="s">
        <v>1</v>
      </c>
      <c r="F2173" s="145" t="s">
        <v>863</v>
      </c>
      <c r="H2173" s="146">
        <v>8.4</v>
      </c>
      <c r="I2173" s="147"/>
      <c r="L2173" s="142"/>
      <c r="M2173" s="148"/>
      <c r="T2173" s="149"/>
      <c r="AT2173" s="144" t="s">
        <v>146</v>
      </c>
      <c r="AU2173" s="144" t="s">
        <v>92</v>
      </c>
      <c r="AV2173" s="11" t="s">
        <v>92</v>
      </c>
      <c r="AW2173" s="11" t="s">
        <v>38</v>
      </c>
      <c r="AX2173" s="11" t="s">
        <v>82</v>
      </c>
      <c r="AY2173" s="144" t="s">
        <v>140</v>
      </c>
    </row>
    <row r="2174" spans="2:65" s="11" customFormat="1">
      <c r="B2174" s="142"/>
      <c r="D2174" s="143" t="s">
        <v>146</v>
      </c>
      <c r="E2174" s="144" t="s">
        <v>1</v>
      </c>
      <c r="F2174" s="145" t="s">
        <v>864</v>
      </c>
      <c r="H2174" s="146">
        <v>5.85</v>
      </c>
      <c r="I2174" s="147"/>
      <c r="L2174" s="142"/>
      <c r="M2174" s="148"/>
      <c r="T2174" s="149"/>
      <c r="AT2174" s="144" t="s">
        <v>146</v>
      </c>
      <c r="AU2174" s="144" t="s">
        <v>92</v>
      </c>
      <c r="AV2174" s="11" t="s">
        <v>92</v>
      </c>
      <c r="AW2174" s="11" t="s">
        <v>38</v>
      </c>
      <c r="AX2174" s="11" t="s">
        <v>82</v>
      </c>
      <c r="AY2174" s="144" t="s">
        <v>140</v>
      </c>
    </row>
    <row r="2175" spans="2:65" s="11" customFormat="1">
      <c r="B2175" s="142"/>
      <c r="D2175" s="143" t="s">
        <v>146</v>
      </c>
      <c r="E2175" s="144" t="s">
        <v>1</v>
      </c>
      <c r="F2175" s="145" t="s">
        <v>865</v>
      </c>
      <c r="H2175" s="146">
        <v>10.199999999999999</v>
      </c>
      <c r="I2175" s="147"/>
      <c r="L2175" s="142"/>
      <c r="M2175" s="148"/>
      <c r="T2175" s="149"/>
      <c r="AT2175" s="144" t="s">
        <v>146</v>
      </c>
      <c r="AU2175" s="144" t="s">
        <v>92</v>
      </c>
      <c r="AV2175" s="11" t="s">
        <v>92</v>
      </c>
      <c r="AW2175" s="11" t="s">
        <v>38</v>
      </c>
      <c r="AX2175" s="11" t="s">
        <v>82</v>
      </c>
      <c r="AY2175" s="144" t="s">
        <v>140</v>
      </c>
    </row>
    <row r="2176" spans="2:65" s="14" customFormat="1">
      <c r="B2176" s="167"/>
      <c r="D2176" s="143" t="s">
        <v>146</v>
      </c>
      <c r="E2176" s="168" t="s">
        <v>1</v>
      </c>
      <c r="F2176" s="169" t="s">
        <v>287</v>
      </c>
      <c r="H2176" s="170">
        <v>62.81</v>
      </c>
      <c r="I2176" s="171"/>
      <c r="L2176" s="167"/>
      <c r="M2176" s="172"/>
      <c r="T2176" s="173"/>
      <c r="AT2176" s="168" t="s">
        <v>146</v>
      </c>
      <c r="AU2176" s="168" t="s">
        <v>92</v>
      </c>
      <c r="AV2176" s="14" t="s">
        <v>145</v>
      </c>
      <c r="AW2176" s="14" t="s">
        <v>38</v>
      </c>
      <c r="AX2176" s="14" t="s">
        <v>90</v>
      </c>
      <c r="AY2176" s="168" t="s">
        <v>140</v>
      </c>
    </row>
    <row r="2177" spans="2:65" s="1" customFormat="1" ht="24.2" customHeight="1">
      <c r="B2177" s="33"/>
      <c r="C2177" s="128" t="s">
        <v>2472</v>
      </c>
      <c r="D2177" s="128" t="s">
        <v>141</v>
      </c>
      <c r="E2177" s="129" t="s">
        <v>2473</v>
      </c>
      <c r="F2177" s="130" t="s">
        <v>2474</v>
      </c>
      <c r="G2177" s="131" t="s">
        <v>157</v>
      </c>
      <c r="H2177" s="132">
        <v>2</v>
      </c>
      <c r="I2177" s="133"/>
      <c r="J2177" s="134">
        <f>ROUND(I2177*H2177,2)</f>
        <v>0</v>
      </c>
      <c r="K2177" s="135"/>
      <c r="L2177" s="33"/>
      <c r="M2177" s="136" t="s">
        <v>1</v>
      </c>
      <c r="N2177" s="137" t="s">
        <v>47</v>
      </c>
      <c r="P2177" s="138">
        <f>O2177*H2177</f>
        <v>0</v>
      </c>
      <c r="Q2177" s="138">
        <v>0</v>
      </c>
      <c r="R2177" s="138">
        <f>Q2177*H2177</f>
        <v>0</v>
      </c>
      <c r="S2177" s="138">
        <v>0</v>
      </c>
      <c r="T2177" s="139">
        <f>S2177*H2177</f>
        <v>0</v>
      </c>
      <c r="AR2177" s="140" t="s">
        <v>173</v>
      </c>
      <c r="AT2177" s="140" t="s">
        <v>141</v>
      </c>
      <c r="AU2177" s="140" t="s">
        <v>92</v>
      </c>
      <c r="AY2177" s="17" t="s">
        <v>140</v>
      </c>
      <c r="BE2177" s="141">
        <f>IF(N2177="základní",J2177,0)</f>
        <v>0</v>
      </c>
      <c r="BF2177" s="141">
        <f>IF(N2177="snížená",J2177,0)</f>
        <v>0</v>
      </c>
      <c r="BG2177" s="141">
        <f>IF(N2177="zákl. přenesená",J2177,0)</f>
        <v>0</v>
      </c>
      <c r="BH2177" s="141">
        <f>IF(N2177="sníž. přenesená",J2177,0)</f>
        <v>0</v>
      </c>
      <c r="BI2177" s="141">
        <f>IF(N2177="nulová",J2177,0)</f>
        <v>0</v>
      </c>
      <c r="BJ2177" s="17" t="s">
        <v>90</v>
      </c>
      <c r="BK2177" s="141">
        <f>ROUND(I2177*H2177,2)</f>
        <v>0</v>
      </c>
      <c r="BL2177" s="17" t="s">
        <v>173</v>
      </c>
      <c r="BM2177" s="140" t="s">
        <v>2475</v>
      </c>
    </row>
    <row r="2178" spans="2:65" s="11" customFormat="1">
      <c r="B2178" s="142"/>
      <c r="D2178" s="143" t="s">
        <v>146</v>
      </c>
      <c r="E2178" s="144" t="s">
        <v>1</v>
      </c>
      <c r="F2178" s="145" t="s">
        <v>2476</v>
      </c>
      <c r="H2178" s="146">
        <v>2</v>
      </c>
      <c r="I2178" s="147"/>
      <c r="L2178" s="142"/>
      <c r="M2178" s="148"/>
      <c r="T2178" s="149"/>
      <c r="AT2178" s="144" t="s">
        <v>146</v>
      </c>
      <c r="AU2178" s="144" t="s">
        <v>92</v>
      </c>
      <c r="AV2178" s="11" t="s">
        <v>92</v>
      </c>
      <c r="AW2178" s="11" t="s">
        <v>38</v>
      </c>
      <c r="AX2178" s="11" t="s">
        <v>90</v>
      </c>
      <c r="AY2178" s="144" t="s">
        <v>140</v>
      </c>
    </row>
    <row r="2179" spans="2:65" s="1" customFormat="1" ht="49.15" customHeight="1">
      <c r="B2179" s="33"/>
      <c r="C2179" s="185" t="s">
        <v>2477</v>
      </c>
      <c r="D2179" s="185" t="s">
        <v>653</v>
      </c>
      <c r="E2179" s="186" t="s">
        <v>2478</v>
      </c>
      <c r="F2179" s="187" t="s">
        <v>2479</v>
      </c>
      <c r="G2179" s="188" t="s">
        <v>157</v>
      </c>
      <c r="H2179" s="189">
        <v>2</v>
      </c>
      <c r="I2179" s="190"/>
      <c r="J2179" s="191">
        <f>ROUND(I2179*H2179,2)</f>
        <v>0</v>
      </c>
      <c r="K2179" s="192"/>
      <c r="L2179" s="193"/>
      <c r="M2179" s="194" t="s">
        <v>1</v>
      </c>
      <c r="N2179" s="195" t="s">
        <v>47</v>
      </c>
      <c r="P2179" s="138">
        <f>O2179*H2179</f>
        <v>0</v>
      </c>
      <c r="Q2179" s="138">
        <v>6.2269999999999999E-2</v>
      </c>
      <c r="R2179" s="138">
        <f>Q2179*H2179</f>
        <v>0.12454</v>
      </c>
      <c r="S2179" s="138">
        <v>0</v>
      </c>
      <c r="T2179" s="139">
        <f>S2179*H2179</f>
        <v>0</v>
      </c>
      <c r="AR2179" s="140" t="s">
        <v>204</v>
      </c>
      <c r="AT2179" s="140" t="s">
        <v>653</v>
      </c>
      <c r="AU2179" s="140" t="s">
        <v>92</v>
      </c>
      <c r="AY2179" s="17" t="s">
        <v>140</v>
      </c>
      <c r="BE2179" s="141">
        <f>IF(N2179="základní",J2179,0)</f>
        <v>0</v>
      </c>
      <c r="BF2179" s="141">
        <f>IF(N2179="snížená",J2179,0)</f>
        <v>0</v>
      </c>
      <c r="BG2179" s="141">
        <f>IF(N2179="zákl. přenesená",J2179,0)</f>
        <v>0</v>
      </c>
      <c r="BH2179" s="141">
        <f>IF(N2179="sníž. přenesená",J2179,0)</f>
        <v>0</v>
      </c>
      <c r="BI2179" s="141">
        <f>IF(N2179="nulová",J2179,0)</f>
        <v>0</v>
      </c>
      <c r="BJ2179" s="17" t="s">
        <v>90</v>
      </c>
      <c r="BK2179" s="141">
        <f>ROUND(I2179*H2179,2)</f>
        <v>0</v>
      </c>
      <c r="BL2179" s="17" t="s">
        <v>173</v>
      </c>
      <c r="BM2179" s="140" t="s">
        <v>2480</v>
      </c>
    </row>
    <row r="2180" spans="2:65" s="11" customFormat="1">
      <c r="B2180" s="142"/>
      <c r="D2180" s="143" t="s">
        <v>146</v>
      </c>
      <c r="E2180" s="144" t="s">
        <v>1</v>
      </c>
      <c r="F2180" s="145" t="s">
        <v>2476</v>
      </c>
      <c r="H2180" s="146">
        <v>2</v>
      </c>
      <c r="I2180" s="147"/>
      <c r="L2180" s="142"/>
      <c r="M2180" s="148"/>
      <c r="T2180" s="149"/>
      <c r="AT2180" s="144" t="s">
        <v>146</v>
      </c>
      <c r="AU2180" s="144" t="s">
        <v>92</v>
      </c>
      <c r="AV2180" s="11" t="s">
        <v>92</v>
      </c>
      <c r="AW2180" s="11" t="s">
        <v>38</v>
      </c>
      <c r="AX2180" s="11" t="s">
        <v>90</v>
      </c>
      <c r="AY2180" s="144" t="s">
        <v>140</v>
      </c>
    </row>
    <row r="2181" spans="2:65" s="1" customFormat="1" ht="24.2" customHeight="1">
      <c r="B2181" s="33"/>
      <c r="C2181" s="128" t="s">
        <v>2481</v>
      </c>
      <c r="D2181" s="128" t="s">
        <v>141</v>
      </c>
      <c r="E2181" s="129" t="s">
        <v>2482</v>
      </c>
      <c r="F2181" s="130" t="s">
        <v>2483</v>
      </c>
      <c r="G2181" s="131" t="s">
        <v>157</v>
      </c>
      <c r="H2181" s="132">
        <v>1</v>
      </c>
      <c r="I2181" s="133"/>
      <c r="J2181" s="134">
        <f>ROUND(I2181*H2181,2)</f>
        <v>0</v>
      </c>
      <c r="K2181" s="135"/>
      <c r="L2181" s="33"/>
      <c r="M2181" s="136" t="s">
        <v>1</v>
      </c>
      <c r="N2181" s="137" t="s">
        <v>47</v>
      </c>
      <c r="P2181" s="138">
        <f>O2181*H2181</f>
        <v>0</v>
      </c>
      <c r="Q2181" s="138">
        <v>0</v>
      </c>
      <c r="R2181" s="138">
        <f>Q2181*H2181</f>
        <v>0</v>
      </c>
      <c r="S2181" s="138">
        <v>0</v>
      </c>
      <c r="T2181" s="139">
        <f>S2181*H2181</f>
        <v>0</v>
      </c>
      <c r="AR2181" s="140" t="s">
        <v>173</v>
      </c>
      <c r="AT2181" s="140" t="s">
        <v>141</v>
      </c>
      <c r="AU2181" s="140" t="s">
        <v>92</v>
      </c>
      <c r="AY2181" s="17" t="s">
        <v>140</v>
      </c>
      <c r="BE2181" s="141">
        <f>IF(N2181="základní",J2181,0)</f>
        <v>0</v>
      </c>
      <c r="BF2181" s="141">
        <f>IF(N2181="snížená",J2181,0)</f>
        <v>0</v>
      </c>
      <c r="BG2181" s="141">
        <f>IF(N2181="zákl. přenesená",J2181,0)</f>
        <v>0</v>
      </c>
      <c r="BH2181" s="141">
        <f>IF(N2181="sníž. přenesená",J2181,0)</f>
        <v>0</v>
      </c>
      <c r="BI2181" s="141">
        <f>IF(N2181="nulová",J2181,0)</f>
        <v>0</v>
      </c>
      <c r="BJ2181" s="17" t="s">
        <v>90</v>
      </c>
      <c r="BK2181" s="141">
        <f>ROUND(I2181*H2181,2)</f>
        <v>0</v>
      </c>
      <c r="BL2181" s="17" t="s">
        <v>173</v>
      </c>
      <c r="BM2181" s="140" t="s">
        <v>2484</v>
      </c>
    </row>
    <row r="2182" spans="2:65" s="11" customFormat="1">
      <c r="B2182" s="142"/>
      <c r="D2182" s="143" t="s">
        <v>146</v>
      </c>
      <c r="E2182" s="144" t="s">
        <v>1</v>
      </c>
      <c r="F2182" s="145" t="s">
        <v>2485</v>
      </c>
      <c r="H2182" s="146">
        <v>1</v>
      </c>
      <c r="I2182" s="147"/>
      <c r="L2182" s="142"/>
      <c r="M2182" s="148"/>
      <c r="T2182" s="149"/>
      <c r="AT2182" s="144" t="s">
        <v>146</v>
      </c>
      <c r="AU2182" s="144" t="s">
        <v>92</v>
      </c>
      <c r="AV2182" s="11" t="s">
        <v>92</v>
      </c>
      <c r="AW2182" s="11" t="s">
        <v>38</v>
      </c>
      <c r="AX2182" s="11" t="s">
        <v>90</v>
      </c>
      <c r="AY2182" s="144" t="s">
        <v>140</v>
      </c>
    </row>
    <row r="2183" spans="2:65" s="1" customFormat="1" ht="44.25" customHeight="1">
      <c r="B2183" s="33"/>
      <c r="C2183" s="185" t="s">
        <v>2486</v>
      </c>
      <c r="D2183" s="185" t="s">
        <v>653</v>
      </c>
      <c r="E2183" s="186" t="s">
        <v>2487</v>
      </c>
      <c r="F2183" s="187" t="s">
        <v>2488</v>
      </c>
      <c r="G2183" s="188" t="s">
        <v>157</v>
      </c>
      <c r="H2183" s="189">
        <v>1</v>
      </c>
      <c r="I2183" s="190"/>
      <c r="J2183" s="191">
        <f>ROUND(I2183*H2183,2)</f>
        <v>0</v>
      </c>
      <c r="K2183" s="192"/>
      <c r="L2183" s="193"/>
      <c r="M2183" s="194" t="s">
        <v>1</v>
      </c>
      <c r="N2183" s="195" t="s">
        <v>47</v>
      </c>
      <c r="P2183" s="138">
        <f>O2183*H2183</f>
        <v>0</v>
      </c>
      <c r="Q2183" s="138">
        <v>0.23433000000000001</v>
      </c>
      <c r="R2183" s="138">
        <f>Q2183*H2183</f>
        <v>0.23433000000000001</v>
      </c>
      <c r="S2183" s="138">
        <v>0</v>
      </c>
      <c r="T2183" s="139">
        <f>S2183*H2183</f>
        <v>0</v>
      </c>
      <c r="AR2183" s="140" t="s">
        <v>204</v>
      </c>
      <c r="AT2183" s="140" t="s">
        <v>653</v>
      </c>
      <c r="AU2183" s="140" t="s">
        <v>92</v>
      </c>
      <c r="AY2183" s="17" t="s">
        <v>140</v>
      </c>
      <c r="BE2183" s="141">
        <f>IF(N2183="základní",J2183,0)</f>
        <v>0</v>
      </c>
      <c r="BF2183" s="141">
        <f>IF(N2183="snížená",J2183,0)</f>
        <v>0</v>
      </c>
      <c r="BG2183" s="141">
        <f>IF(N2183="zákl. přenesená",J2183,0)</f>
        <v>0</v>
      </c>
      <c r="BH2183" s="141">
        <f>IF(N2183="sníž. přenesená",J2183,0)</f>
        <v>0</v>
      </c>
      <c r="BI2183" s="141">
        <f>IF(N2183="nulová",J2183,0)</f>
        <v>0</v>
      </c>
      <c r="BJ2183" s="17" t="s">
        <v>90</v>
      </c>
      <c r="BK2183" s="141">
        <f>ROUND(I2183*H2183,2)</f>
        <v>0</v>
      </c>
      <c r="BL2183" s="17" t="s">
        <v>173</v>
      </c>
      <c r="BM2183" s="140" t="s">
        <v>2489</v>
      </c>
    </row>
    <row r="2184" spans="2:65" s="11" customFormat="1">
      <c r="B2184" s="142"/>
      <c r="D2184" s="143" t="s">
        <v>146</v>
      </c>
      <c r="E2184" s="144" t="s">
        <v>1</v>
      </c>
      <c r="F2184" s="145" t="s">
        <v>2485</v>
      </c>
      <c r="H2184" s="146">
        <v>1</v>
      </c>
      <c r="I2184" s="147"/>
      <c r="L2184" s="142"/>
      <c r="M2184" s="148"/>
      <c r="T2184" s="149"/>
      <c r="AT2184" s="144" t="s">
        <v>146</v>
      </c>
      <c r="AU2184" s="144" t="s">
        <v>92</v>
      </c>
      <c r="AV2184" s="11" t="s">
        <v>92</v>
      </c>
      <c r="AW2184" s="11" t="s">
        <v>38</v>
      </c>
      <c r="AX2184" s="11" t="s">
        <v>90</v>
      </c>
      <c r="AY2184" s="144" t="s">
        <v>140</v>
      </c>
    </row>
    <row r="2185" spans="2:65" s="1" customFormat="1" ht="33" customHeight="1">
      <c r="B2185" s="33"/>
      <c r="C2185" s="128" t="s">
        <v>2490</v>
      </c>
      <c r="D2185" s="128" t="s">
        <v>141</v>
      </c>
      <c r="E2185" s="129" t="s">
        <v>2491</v>
      </c>
      <c r="F2185" s="130" t="s">
        <v>2492</v>
      </c>
      <c r="G2185" s="131" t="s">
        <v>157</v>
      </c>
      <c r="H2185" s="132">
        <v>1</v>
      </c>
      <c r="I2185" s="133"/>
      <c r="J2185" s="134">
        <f>ROUND(I2185*H2185,2)</f>
        <v>0</v>
      </c>
      <c r="K2185" s="135"/>
      <c r="L2185" s="33"/>
      <c r="M2185" s="136" t="s">
        <v>1</v>
      </c>
      <c r="N2185" s="137" t="s">
        <v>47</v>
      </c>
      <c r="P2185" s="138">
        <f>O2185*H2185</f>
        <v>0</v>
      </c>
      <c r="Q2185" s="138">
        <v>0</v>
      </c>
      <c r="R2185" s="138">
        <f>Q2185*H2185</f>
        <v>0</v>
      </c>
      <c r="S2185" s="138">
        <v>0</v>
      </c>
      <c r="T2185" s="139">
        <f>S2185*H2185</f>
        <v>0</v>
      </c>
      <c r="AR2185" s="140" t="s">
        <v>173</v>
      </c>
      <c r="AT2185" s="140" t="s">
        <v>141</v>
      </c>
      <c r="AU2185" s="140" t="s">
        <v>92</v>
      </c>
      <c r="AY2185" s="17" t="s">
        <v>140</v>
      </c>
      <c r="BE2185" s="141">
        <f>IF(N2185="základní",J2185,0)</f>
        <v>0</v>
      </c>
      <c r="BF2185" s="141">
        <f>IF(N2185="snížená",J2185,0)</f>
        <v>0</v>
      </c>
      <c r="BG2185" s="141">
        <f>IF(N2185="zákl. přenesená",J2185,0)</f>
        <v>0</v>
      </c>
      <c r="BH2185" s="141">
        <f>IF(N2185="sníž. přenesená",J2185,0)</f>
        <v>0</v>
      </c>
      <c r="BI2185" s="141">
        <f>IF(N2185="nulová",J2185,0)</f>
        <v>0</v>
      </c>
      <c r="BJ2185" s="17" t="s">
        <v>90</v>
      </c>
      <c r="BK2185" s="141">
        <f>ROUND(I2185*H2185,2)</f>
        <v>0</v>
      </c>
      <c r="BL2185" s="17" t="s">
        <v>173</v>
      </c>
      <c r="BM2185" s="140" t="s">
        <v>2493</v>
      </c>
    </row>
    <row r="2186" spans="2:65" s="11" customFormat="1">
      <c r="B2186" s="142"/>
      <c r="D2186" s="143" t="s">
        <v>146</v>
      </c>
      <c r="E2186" s="144" t="s">
        <v>1</v>
      </c>
      <c r="F2186" s="145" t="s">
        <v>2494</v>
      </c>
      <c r="H2186" s="146">
        <v>1</v>
      </c>
      <c r="I2186" s="147"/>
      <c r="L2186" s="142"/>
      <c r="M2186" s="148"/>
      <c r="T2186" s="149"/>
      <c r="AT2186" s="144" t="s">
        <v>146</v>
      </c>
      <c r="AU2186" s="144" t="s">
        <v>92</v>
      </c>
      <c r="AV2186" s="11" t="s">
        <v>92</v>
      </c>
      <c r="AW2186" s="11" t="s">
        <v>38</v>
      </c>
      <c r="AX2186" s="11" t="s">
        <v>90</v>
      </c>
      <c r="AY2186" s="144" t="s">
        <v>140</v>
      </c>
    </row>
    <row r="2187" spans="2:65" s="1" customFormat="1" ht="49.15" customHeight="1">
      <c r="B2187" s="33"/>
      <c r="C2187" s="185" t="s">
        <v>2495</v>
      </c>
      <c r="D2187" s="185" t="s">
        <v>653</v>
      </c>
      <c r="E2187" s="186" t="s">
        <v>2496</v>
      </c>
      <c r="F2187" s="187" t="s">
        <v>2497</v>
      </c>
      <c r="G2187" s="188" t="s">
        <v>157</v>
      </c>
      <c r="H2187" s="189">
        <v>1</v>
      </c>
      <c r="I2187" s="190"/>
      <c r="J2187" s="191">
        <f>ROUND(I2187*H2187,2)</f>
        <v>0</v>
      </c>
      <c r="K2187" s="192"/>
      <c r="L2187" s="193"/>
      <c r="M2187" s="194" t="s">
        <v>1</v>
      </c>
      <c r="N2187" s="195" t="s">
        <v>47</v>
      </c>
      <c r="P2187" s="138">
        <f>O2187*H2187</f>
        <v>0</v>
      </c>
      <c r="Q2187" s="138">
        <v>0.11613</v>
      </c>
      <c r="R2187" s="138">
        <f>Q2187*H2187</f>
        <v>0.11613</v>
      </c>
      <c r="S2187" s="138">
        <v>0</v>
      </c>
      <c r="T2187" s="139">
        <f>S2187*H2187</f>
        <v>0</v>
      </c>
      <c r="AR2187" s="140" t="s">
        <v>204</v>
      </c>
      <c r="AT2187" s="140" t="s">
        <v>653</v>
      </c>
      <c r="AU2187" s="140" t="s">
        <v>92</v>
      </c>
      <c r="AY2187" s="17" t="s">
        <v>140</v>
      </c>
      <c r="BE2187" s="141">
        <f>IF(N2187="základní",J2187,0)</f>
        <v>0</v>
      </c>
      <c r="BF2187" s="141">
        <f>IF(N2187="snížená",J2187,0)</f>
        <v>0</v>
      </c>
      <c r="BG2187" s="141">
        <f>IF(N2187="zákl. přenesená",J2187,0)</f>
        <v>0</v>
      </c>
      <c r="BH2187" s="141">
        <f>IF(N2187="sníž. přenesená",J2187,0)</f>
        <v>0</v>
      </c>
      <c r="BI2187" s="141">
        <f>IF(N2187="nulová",J2187,0)</f>
        <v>0</v>
      </c>
      <c r="BJ2187" s="17" t="s">
        <v>90</v>
      </c>
      <c r="BK2187" s="141">
        <f>ROUND(I2187*H2187,2)</f>
        <v>0</v>
      </c>
      <c r="BL2187" s="17" t="s">
        <v>173</v>
      </c>
      <c r="BM2187" s="140" t="s">
        <v>2498</v>
      </c>
    </row>
    <row r="2188" spans="2:65" s="11" customFormat="1">
      <c r="B2188" s="142"/>
      <c r="D2188" s="143" t="s">
        <v>146</v>
      </c>
      <c r="E2188" s="144" t="s">
        <v>1</v>
      </c>
      <c r="F2188" s="145" t="s">
        <v>2494</v>
      </c>
      <c r="H2188" s="146">
        <v>1</v>
      </c>
      <c r="I2188" s="147"/>
      <c r="L2188" s="142"/>
      <c r="M2188" s="148"/>
      <c r="T2188" s="149"/>
      <c r="AT2188" s="144" t="s">
        <v>146</v>
      </c>
      <c r="AU2188" s="144" t="s">
        <v>92</v>
      </c>
      <c r="AV2188" s="11" t="s">
        <v>92</v>
      </c>
      <c r="AW2188" s="11" t="s">
        <v>38</v>
      </c>
      <c r="AX2188" s="11" t="s">
        <v>90</v>
      </c>
      <c r="AY2188" s="144" t="s">
        <v>140</v>
      </c>
    </row>
    <row r="2189" spans="2:65" s="1" customFormat="1" ht="16.5" customHeight="1">
      <c r="B2189" s="33"/>
      <c r="C2189" s="128" t="s">
        <v>2499</v>
      </c>
      <c r="D2189" s="128" t="s">
        <v>141</v>
      </c>
      <c r="E2189" s="129" t="s">
        <v>2500</v>
      </c>
      <c r="F2189" s="130" t="s">
        <v>2501</v>
      </c>
      <c r="G2189" s="131" t="s">
        <v>157</v>
      </c>
      <c r="H2189" s="132">
        <v>1</v>
      </c>
      <c r="I2189" s="133"/>
      <c r="J2189" s="134">
        <f>ROUND(I2189*H2189,2)</f>
        <v>0</v>
      </c>
      <c r="K2189" s="135"/>
      <c r="L2189" s="33"/>
      <c r="M2189" s="136" t="s">
        <v>1</v>
      </c>
      <c r="N2189" s="137" t="s">
        <v>47</v>
      </c>
      <c r="P2189" s="138">
        <f>O2189*H2189</f>
        <v>0</v>
      </c>
      <c r="Q2189" s="138">
        <v>0</v>
      </c>
      <c r="R2189" s="138">
        <f>Q2189*H2189</f>
        <v>0</v>
      </c>
      <c r="S2189" s="138">
        <v>1.2999999999999999E-2</v>
      </c>
      <c r="T2189" s="139">
        <f>S2189*H2189</f>
        <v>1.2999999999999999E-2</v>
      </c>
      <c r="AR2189" s="140" t="s">
        <v>173</v>
      </c>
      <c r="AT2189" s="140" t="s">
        <v>141</v>
      </c>
      <c r="AU2189" s="140" t="s">
        <v>92</v>
      </c>
      <c r="AY2189" s="17" t="s">
        <v>140</v>
      </c>
      <c r="BE2189" s="141">
        <f>IF(N2189="základní",J2189,0)</f>
        <v>0</v>
      </c>
      <c r="BF2189" s="141">
        <f>IF(N2189="snížená",J2189,0)</f>
        <v>0</v>
      </c>
      <c r="BG2189" s="141">
        <f>IF(N2189="zákl. přenesená",J2189,0)</f>
        <v>0</v>
      </c>
      <c r="BH2189" s="141">
        <f>IF(N2189="sníž. přenesená",J2189,0)</f>
        <v>0</v>
      </c>
      <c r="BI2189" s="141">
        <f>IF(N2189="nulová",J2189,0)</f>
        <v>0</v>
      </c>
      <c r="BJ2189" s="17" t="s">
        <v>90</v>
      </c>
      <c r="BK2189" s="141">
        <f>ROUND(I2189*H2189,2)</f>
        <v>0</v>
      </c>
      <c r="BL2189" s="17" t="s">
        <v>173</v>
      </c>
      <c r="BM2189" s="140" t="s">
        <v>2502</v>
      </c>
    </row>
    <row r="2190" spans="2:65" s="12" customFormat="1">
      <c r="B2190" s="153"/>
      <c r="D2190" s="143" t="s">
        <v>146</v>
      </c>
      <c r="E2190" s="154" t="s">
        <v>1</v>
      </c>
      <c r="F2190" s="155" t="s">
        <v>2503</v>
      </c>
      <c r="H2190" s="154" t="s">
        <v>1</v>
      </c>
      <c r="I2190" s="156"/>
      <c r="L2190" s="153"/>
      <c r="M2190" s="157"/>
      <c r="T2190" s="158"/>
      <c r="AT2190" s="154" t="s">
        <v>146</v>
      </c>
      <c r="AU2190" s="154" t="s">
        <v>92</v>
      </c>
      <c r="AV2190" s="12" t="s">
        <v>90</v>
      </c>
      <c r="AW2190" s="12" t="s">
        <v>38</v>
      </c>
      <c r="AX2190" s="12" t="s">
        <v>82</v>
      </c>
      <c r="AY2190" s="154" t="s">
        <v>140</v>
      </c>
    </row>
    <row r="2191" spans="2:65" s="11" customFormat="1">
      <c r="B2191" s="142"/>
      <c r="D2191" s="143" t="s">
        <v>146</v>
      </c>
      <c r="E2191" s="144" t="s">
        <v>1</v>
      </c>
      <c r="F2191" s="145" t="s">
        <v>2504</v>
      </c>
      <c r="H2191" s="146">
        <v>1</v>
      </c>
      <c r="I2191" s="147"/>
      <c r="L2191" s="142"/>
      <c r="M2191" s="148"/>
      <c r="T2191" s="149"/>
      <c r="AT2191" s="144" t="s">
        <v>146</v>
      </c>
      <c r="AU2191" s="144" t="s">
        <v>92</v>
      </c>
      <c r="AV2191" s="11" t="s">
        <v>92</v>
      </c>
      <c r="AW2191" s="11" t="s">
        <v>38</v>
      </c>
      <c r="AX2191" s="11" t="s">
        <v>90</v>
      </c>
      <c r="AY2191" s="144" t="s">
        <v>140</v>
      </c>
    </row>
    <row r="2192" spans="2:65" s="1" customFormat="1" ht="24.2" customHeight="1">
      <c r="B2192" s="33"/>
      <c r="C2192" s="128" t="s">
        <v>2505</v>
      </c>
      <c r="D2192" s="128" t="s">
        <v>141</v>
      </c>
      <c r="E2192" s="129" t="s">
        <v>2506</v>
      </c>
      <c r="F2192" s="130" t="s">
        <v>2507</v>
      </c>
      <c r="G2192" s="131" t="s">
        <v>144</v>
      </c>
      <c r="H2192" s="132">
        <v>1</v>
      </c>
      <c r="I2192" s="133"/>
      <c r="J2192" s="134">
        <f>ROUND(I2192*H2192,2)</f>
        <v>0</v>
      </c>
      <c r="K2192" s="135"/>
      <c r="L2192" s="33"/>
      <c r="M2192" s="136" t="s">
        <v>1</v>
      </c>
      <c r="N2192" s="137" t="s">
        <v>47</v>
      </c>
      <c r="P2192" s="138">
        <f>O2192*H2192</f>
        <v>0</v>
      </c>
      <c r="Q2192" s="138">
        <v>1.2999999999999999E-4</v>
      </c>
      <c r="R2192" s="138">
        <f>Q2192*H2192</f>
        <v>1.2999999999999999E-4</v>
      </c>
      <c r="S2192" s="138">
        <v>0</v>
      </c>
      <c r="T2192" s="139">
        <f>S2192*H2192</f>
        <v>0</v>
      </c>
      <c r="AR2192" s="140" t="s">
        <v>173</v>
      </c>
      <c r="AT2192" s="140" t="s">
        <v>141</v>
      </c>
      <c r="AU2192" s="140" t="s">
        <v>92</v>
      </c>
      <c r="AY2192" s="17" t="s">
        <v>140</v>
      </c>
      <c r="BE2192" s="141">
        <f>IF(N2192="základní",J2192,0)</f>
        <v>0</v>
      </c>
      <c r="BF2192" s="141">
        <f>IF(N2192="snížená",J2192,0)</f>
        <v>0</v>
      </c>
      <c r="BG2192" s="141">
        <f>IF(N2192="zákl. přenesená",J2192,0)</f>
        <v>0</v>
      </c>
      <c r="BH2192" s="141">
        <f>IF(N2192="sníž. přenesená",J2192,0)</f>
        <v>0</v>
      </c>
      <c r="BI2192" s="141">
        <f>IF(N2192="nulová",J2192,0)</f>
        <v>0</v>
      </c>
      <c r="BJ2192" s="17" t="s">
        <v>90</v>
      </c>
      <c r="BK2192" s="141">
        <f>ROUND(I2192*H2192,2)</f>
        <v>0</v>
      </c>
      <c r="BL2192" s="17" t="s">
        <v>173</v>
      </c>
      <c r="BM2192" s="140" t="s">
        <v>2508</v>
      </c>
    </row>
    <row r="2193" spans="2:65" s="11" customFormat="1">
      <c r="B2193" s="142"/>
      <c r="D2193" s="143" t="s">
        <v>146</v>
      </c>
      <c r="E2193" s="144" t="s">
        <v>1</v>
      </c>
      <c r="F2193" s="145" t="s">
        <v>2509</v>
      </c>
      <c r="H2193" s="146">
        <v>1</v>
      </c>
      <c r="I2193" s="147"/>
      <c r="L2193" s="142"/>
      <c r="M2193" s="148"/>
      <c r="T2193" s="149"/>
      <c r="AT2193" s="144" t="s">
        <v>146</v>
      </c>
      <c r="AU2193" s="144" t="s">
        <v>92</v>
      </c>
      <c r="AV2193" s="11" t="s">
        <v>92</v>
      </c>
      <c r="AW2193" s="11" t="s">
        <v>38</v>
      </c>
      <c r="AX2193" s="11" t="s">
        <v>90</v>
      </c>
      <c r="AY2193" s="144" t="s">
        <v>140</v>
      </c>
    </row>
    <row r="2194" spans="2:65" s="1" customFormat="1" ht="21.75" customHeight="1">
      <c r="B2194" s="33"/>
      <c r="C2194" s="185" t="s">
        <v>2510</v>
      </c>
      <c r="D2194" s="185" t="s">
        <v>653</v>
      </c>
      <c r="E2194" s="186" t="s">
        <v>2511</v>
      </c>
      <c r="F2194" s="187" t="s">
        <v>2512</v>
      </c>
      <c r="G2194" s="188" t="s">
        <v>157</v>
      </c>
      <c r="H2194" s="189">
        <v>1</v>
      </c>
      <c r="I2194" s="190"/>
      <c r="J2194" s="191">
        <f>ROUND(I2194*H2194,2)</f>
        <v>0</v>
      </c>
      <c r="K2194" s="192"/>
      <c r="L2194" s="193"/>
      <c r="M2194" s="194" t="s">
        <v>1</v>
      </c>
      <c r="N2194" s="195" t="s">
        <v>47</v>
      </c>
      <c r="P2194" s="138">
        <f>O2194*H2194</f>
        <v>0</v>
      </c>
      <c r="Q2194" s="138">
        <v>2.3999999999999998E-3</v>
      </c>
      <c r="R2194" s="138">
        <f>Q2194*H2194</f>
        <v>2.3999999999999998E-3</v>
      </c>
      <c r="S2194" s="138">
        <v>0</v>
      </c>
      <c r="T2194" s="139">
        <f>S2194*H2194</f>
        <v>0</v>
      </c>
      <c r="AR2194" s="140" t="s">
        <v>204</v>
      </c>
      <c r="AT2194" s="140" t="s">
        <v>653</v>
      </c>
      <c r="AU2194" s="140" t="s">
        <v>92</v>
      </c>
      <c r="AY2194" s="17" t="s">
        <v>140</v>
      </c>
      <c r="BE2194" s="141">
        <f>IF(N2194="základní",J2194,0)</f>
        <v>0</v>
      </c>
      <c r="BF2194" s="141">
        <f>IF(N2194="snížená",J2194,0)</f>
        <v>0</v>
      </c>
      <c r="BG2194" s="141">
        <f>IF(N2194="zákl. přenesená",J2194,0)</f>
        <v>0</v>
      </c>
      <c r="BH2194" s="141">
        <f>IF(N2194="sníž. přenesená",J2194,0)</f>
        <v>0</v>
      </c>
      <c r="BI2194" s="141">
        <f>IF(N2194="nulová",J2194,0)</f>
        <v>0</v>
      </c>
      <c r="BJ2194" s="17" t="s">
        <v>90</v>
      </c>
      <c r="BK2194" s="141">
        <f>ROUND(I2194*H2194,2)</f>
        <v>0</v>
      </c>
      <c r="BL2194" s="17" t="s">
        <v>173</v>
      </c>
      <c r="BM2194" s="140" t="s">
        <v>2513</v>
      </c>
    </row>
    <row r="2195" spans="2:65" s="11" customFormat="1">
      <c r="B2195" s="142"/>
      <c r="D2195" s="143" t="s">
        <v>146</v>
      </c>
      <c r="E2195" s="144" t="s">
        <v>1</v>
      </c>
      <c r="F2195" s="145" t="s">
        <v>2509</v>
      </c>
      <c r="H2195" s="146">
        <v>1</v>
      </c>
      <c r="I2195" s="147"/>
      <c r="L2195" s="142"/>
      <c r="M2195" s="148"/>
      <c r="T2195" s="149"/>
      <c r="AT2195" s="144" t="s">
        <v>146</v>
      </c>
      <c r="AU2195" s="144" t="s">
        <v>92</v>
      </c>
      <c r="AV2195" s="11" t="s">
        <v>92</v>
      </c>
      <c r="AW2195" s="11" t="s">
        <v>38</v>
      </c>
      <c r="AX2195" s="11" t="s">
        <v>90</v>
      </c>
      <c r="AY2195" s="144" t="s">
        <v>140</v>
      </c>
    </row>
    <row r="2196" spans="2:65" s="1" customFormat="1" ht="24.2" customHeight="1">
      <c r="B2196" s="33"/>
      <c r="C2196" s="128" t="s">
        <v>2514</v>
      </c>
      <c r="D2196" s="128" t="s">
        <v>141</v>
      </c>
      <c r="E2196" s="129" t="s">
        <v>2515</v>
      </c>
      <c r="F2196" s="130" t="s">
        <v>2516</v>
      </c>
      <c r="G2196" s="131" t="s">
        <v>144</v>
      </c>
      <c r="H2196" s="132">
        <v>0.84</v>
      </c>
      <c r="I2196" s="133"/>
      <c r="J2196" s="134">
        <f>ROUND(I2196*H2196,2)</f>
        <v>0</v>
      </c>
      <c r="K2196" s="135"/>
      <c r="L2196" s="33"/>
      <c r="M2196" s="136" t="s">
        <v>1</v>
      </c>
      <c r="N2196" s="137" t="s">
        <v>47</v>
      </c>
      <c r="P2196" s="138">
        <f>O2196*H2196</f>
        <v>0</v>
      </c>
      <c r="Q2196" s="138">
        <v>1.8000000000000001E-4</v>
      </c>
      <c r="R2196" s="138">
        <f>Q2196*H2196</f>
        <v>1.5120000000000002E-4</v>
      </c>
      <c r="S2196" s="138">
        <v>0</v>
      </c>
      <c r="T2196" s="139">
        <f>S2196*H2196</f>
        <v>0</v>
      </c>
      <c r="AR2196" s="140" t="s">
        <v>173</v>
      </c>
      <c r="AT2196" s="140" t="s">
        <v>141</v>
      </c>
      <c r="AU2196" s="140" t="s">
        <v>92</v>
      </c>
      <c r="AY2196" s="17" t="s">
        <v>140</v>
      </c>
      <c r="BE2196" s="141">
        <f>IF(N2196="základní",J2196,0)</f>
        <v>0</v>
      </c>
      <c r="BF2196" s="141">
        <f>IF(N2196="snížená",J2196,0)</f>
        <v>0</v>
      </c>
      <c r="BG2196" s="141">
        <f>IF(N2196="zákl. přenesená",J2196,0)</f>
        <v>0</v>
      </c>
      <c r="BH2196" s="141">
        <f>IF(N2196="sníž. přenesená",J2196,0)</f>
        <v>0</v>
      </c>
      <c r="BI2196" s="141">
        <f>IF(N2196="nulová",J2196,0)</f>
        <v>0</v>
      </c>
      <c r="BJ2196" s="17" t="s">
        <v>90</v>
      </c>
      <c r="BK2196" s="141">
        <f>ROUND(I2196*H2196,2)</f>
        <v>0</v>
      </c>
      <c r="BL2196" s="17" t="s">
        <v>173</v>
      </c>
      <c r="BM2196" s="140" t="s">
        <v>2517</v>
      </c>
    </row>
    <row r="2197" spans="2:65" s="11" customFormat="1">
      <c r="B2197" s="142"/>
      <c r="D2197" s="143" t="s">
        <v>146</v>
      </c>
      <c r="E2197" s="144" t="s">
        <v>1</v>
      </c>
      <c r="F2197" s="145" t="s">
        <v>2518</v>
      </c>
      <c r="H2197" s="146">
        <v>0.84</v>
      </c>
      <c r="I2197" s="147"/>
      <c r="L2197" s="142"/>
      <c r="M2197" s="148"/>
      <c r="T2197" s="149"/>
      <c r="AT2197" s="144" t="s">
        <v>146</v>
      </c>
      <c r="AU2197" s="144" t="s">
        <v>92</v>
      </c>
      <c r="AV2197" s="11" t="s">
        <v>92</v>
      </c>
      <c r="AW2197" s="11" t="s">
        <v>38</v>
      </c>
      <c r="AX2197" s="11" t="s">
        <v>90</v>
      </c>
      <c r="AY2197" s="144" t="s">
        <v>140</v>
      </c>
    </row>
    <row r="2198" spans="2:65" s="1" customFormat="1" ht="16.5" customHeight="1">
      <c r="B2198" s="33"/>
      <c r="C2198" s="185" t="s">
        <v>2519</v>
      </c>
      <c r="D2198" s="185" t="s">
        <v>653</v>
      </c>
      <c r="E2198" s="186" t="s">
        <v>2520</v>
      </c>
      <c r="F2198" s="187" t="s">
        <v>2521</v>
      </c>
      <c r="G2198" s="188" t="s">
        <v>157</v>
      </c>
      <c r="H2198" s="189">
        <v>1</v>
      </c>
      <c r="I2198" s="190"/>
      <c r="J2198" s="191">
        <f>ROUND(I2198*H2198,2)</f>
        <v>0</v>
      </c>
      <c r="K2198" s="192"/>
      <c r="L2198" s="193"/>
      <c r="M2198" s="194" t="s">
        <v>1</v>
      </c>
      <c r="N2198" s="195" t="s">
        <v>47</v>
      </c>
      <c r="P2198" s="138">
        <f>O2198*H2198</f>
        <v>0</v>
      </c>
      <c r="Q2198" s="138">
        <v>3.5999999999999997E-2</v>
      </c>
      <c r="R2198" s="138">
        <f>Q2198*H2198</f>
        <v>3.5999999999999997E-2</v>
      </c>
      <c r="S2198" s="138">
        <v>0</v>
      </c>
      <c r="T2198" s="139">
        <f>S2198*H2198</f>
        <v>0</v>
      </c>
      <c r="AR2198" s="140" t="s">
        <v>204</v>
      </c>
      <c r="AT2198" s="140" t="s">
        <v>653</v>
      </c>
      <c r="AU2198" s="140" t="s">
        <v>92</v>
      </c>
      <c r="AY2198" s="17" t="s">
        <v>140</v>
      </c>
      <c r="BE2198" s="141">
        <f>IF(N2198="základní",J2198,0)</f>
        <v>0</v>
      </c>
      <c r="BF2198" s="141">
        <f>IF(N2198="snížená",J2198,0)</f>
        <v>0</v>
      </c>
      <c r="BG2198" s="141">
        <f>IF(N2198="zákl. přenesená",J2198,0)</f>
        <v>0</v>
      </c>
      <c r="BH2198" s="141">
        <f>IF(N2198="sníž. přenesená",J2198,0)</f>
        <v>0</v>
      </c>
      <c r="BI2198" s="141">
        <f>IF(N2198="nulová",J2198,0)</f>
        <v>0</v>
      </c>
      <c r="BJ2198" s="17" t="s">
        <v>90</v>
      </c>
      <c r="BK2198" s="141">
        <f>ROUND(I2198*H2198,2)</f>
        <v>0</v>
      </c>
      <c r="BL2198" s="17" t="s">
        <v>173</v>
      </c>
      <c r="BM2198" s="140" t="s">
        <v>2522</v>
      </c>
    </row>
    <row r="2199" spans="2:65" s="11" customFormat="1">
      <c r="B2199" s="142"/>
      <c r="D2199" s="143" t="s">
        <v>146</v>
      </c>
      <c r="E2199" s="144" t="s">
        <v>1</v>
      </c>
      <c r="F2199" s="145" t="s">
        <v>2523</v>
      </c>
      <c r="H2199" s="146">
        <v>1</v>
      </c>
      <c r="I2199" s="147"/>
      <c r="L2199" s="142"/>
      <c r="M2199" s="148"/>
      <c r="T2199" s="149"/>
      <c r="AT2199" s="144" t="s">
        <v>146</v>
      </c>
      <c r="AU2199" s="144" t="s">
        <v>92</v>
      </c>
      <c r="AV2199" s="11" t="s">
        <v>92</v>
      </c>
      <c r="AW2199" s="11" t="s">
        <v>38</v>
      </c>
      <c r="AX2199" s="11" t="s">
        <v>90</v>
      </c>
      <c r="AY2199" s="144" t="s">
        <v>140</v>
      </c>
    </row>
    <row r="2200" spans="2:65" s="1" customFormat="1" ht="24.2" customHeight="1">
      <c r="B2200" s="33"/>
      <c r="C2200" s="128" t="s">
        <v>2524</v>
      </c>
      <c r="D2200" s="128" t="s">
        <v>141</v>
      </c>
      <c r="E2200" s="129" t="s">
        <v>2525</v>
      </c>
      <c r="F2200" s="130" t="s">
        <v>2526</v>
      </c>
      <c r="G2200" s="131" t="s">
        <v>157</v>
      </c>
      <c r="H2200" s="132">
        <v>1</v>
      </c>
      <c r="I2200" s="133"/>
      <c r="J2200" s="134">
        <f>ROUND(I2200*H2200,2)</f>
        <v>0</v>
      </c>
      <c r="K2200" s="135"/>
      <c r="L2200" s="33"/>
      <c r="M2200" s="136" t="s">
        <v>1</v>
      </c>
      <c r="N2200" s="137" t="s">
        <v>47</v>
      </c>
      <c r="P2200" s="138">
        <f>O2200*H2200</f>
        <v>0</v>
      </c>
      <c r="Q2200" s="138">
        <v>0</v>
      </c>
      <c r="R2200" s="138">
        <f>Q2200*H2200</f>
        <v>0</v>
      </c>
      <c r="S2200" s="138">
        <v>1E-3</v>
      </c>
      <c r="T2200" s="139">
        <f>S2200*H2200</f>
        <v>1E-3</v>
      </c>
      <c r="AR2200" s="140" t="s">
        <v>173</v>
      </c>
      <c r="AT2200" s="140" t="s">
        <v>141</v>
      </c>
      <c r="AU2200" s="140" t="s">
        <v>92</v>
      </c>
      <c r="AY2200" s="17" t="s">
        <v>140</v>
      </c>
      <c r="BE2200" s="141">
        <f>IF(N2200="základní",J2200,0)</f>
        <v>0</v>
      </c>
      <c r="BF2200" s="141">
        <f>IF(N2200="snížená",J2200,0)</f>
        <v>0</v>
      </c>
      <c r="BG2200" s="141">
        <f>IF(N2200="zákl. přenesená",J2200,0)</f>
        <v>0</v>
      </c>
      <c r="BH2200" s="141">
        <f>IF(N2200="sníž. přenesená",J2200,0)</f>
        <v>0</v>
      </c>
      <c r="BI2200" s="141">
        <f>IF(N2200="nulová",J2200,0)</f>
        <v>0</v>
      </c>
      <c r="BJ2200" s="17" t="s">
        <v>90</v>
      </c>
      <c r="BK2200" s="141">
        <f>ROUND(I2200*H2200,2)</f>
        <v>0</v>
      </c>
      <c r="BL2200" s="17" t="s">
        <v>173</v>
      </c>
      <c r="BM2200" s="140" t="s">
        <v>2527</v>
      </c>
    </row>
    <row r="2201" spans="2:65" s="12" customFormat="1">
      <c r="B2201" s="153"/>
      <c r="D2201" s="143" t="s">
        <v>146</v>
      </c>
      <c r="E2201" s="154" t="s">
        <v>1</v>
      </c>
      <c r="F2201" s="155" t="s">
        <v>2528</v>
      </c>
      <c r="H2201" s="154" t="s">
        <v>1</v>
      </c>
      <c r="I2201" s="156"/>
      <c r="L2201" s="153"/>
      <c r="M2201" s="157"/>
      <c r="T2201" s="158"/>
      <c r="AT2201" s="154" t="s">
        <v>146</v>
      </c>
      <c r="AU2201" s="154" t="s">
        <v>92</v>
      </c>
      <c r="AV2201" s="12" t="s">
        <v>90</v>
      </c>
      <c r="AW2201" s="12" t="s">
        <v>38</v>
      </c>
      <c r="AX2201" s="12" t="s">
        <v>82</v>
      </c>
      <c r="AY2201" s="154" t="s">
        <v>140</v>
      </c>
    </row>
    <row r="2202" spans="2:65" s="12" customFormat="1">
      <c r="B2202" s="153"/>
      <c r="D2202" s="143" t="s">
        <v>146</v>
      </c>
      <c r="E2202" s="154" t="s">
        <v>1</v>
      </c>
      <c r="F2202" s="155" t="s">
        <v>711</v>
      </c>
      <c r="H2202" s="154" t="s">
        <v>1</v>
      </c>
      <c r="I2202" s="156"/>
      <c r="L2202" s="153"/>
      <c r="M2202" s="157"/>
      <c r="T2202" s="158"/>
      <c r="AT2202" s="154" t="s">
        <v>146</v>
      </c>
      <c r="AU2202" s="154" t="s">
        <v>92</v>
      </c>
      <c r="AV2202" s="12" t="s">
        <v>90</v>
      </c>
      <c r="AW2202" s="12" t="s">
        <v>38</v>
      </c>
      <c r="AX2202" s="12" t="s">
        <v>82</v>
      </c>
      <c r="AY2202" s="154" t="s">
        <v>140</v>
      </c>
    </row>
    <row r="2203" spans="2:65" s="11" customFormat="1">
      <c r="B2203" s="142"/>
      <c r="D2203" s="143" t="s">
        <v>146</v>
      </c>
      <c r="E2203" s="144" t="s">
        <v>1</v>
      </c>
      <c r="F2203" s="145" t="s">
        <v>2529</v>
      </c>
      <c r="H2203" s="146">
        <v>1</v>
      </c>
      <c r="I2203" s="147"/>
      <c r="L2203" s="142"/>
      <c r="M2203" s="148"/>
      <c r="T2203" s="149"/>
      <c r="AT2203" s="144" t="s">
        <v>146</v>
      </c>
      <c r="AU2203" s="144" t="s">
        <v>92</v>
      </c>
      <c r="AV2203" s="11" t="s">
        <v>92</v>
      </c>
      <c r="AW2203" s="11" t="s">
        <v>38</v>
      </c>
      <c r="AX2203" s="11" t="s">
        <v>90</v>
      </c>
      <c r="AY2203" s="144" t="s">
        <v>140</v>
      </c>
    </row>
    <row r="2204" spans="2:65" s="1" customFormat="1" ht="16.5" customHeight="1">
      <c r="B2204" s="33"/>
      <c r="C2204" s="128" t="s">
        <v>2530</v>
      </c>
      <c r="D2204" s="128" t="s">
        <v>141</v>
      </c>
      <c r="E2204" s="129" t="s">
        <v>2531</v>
      </c>
      <c r="F2204" s="130" t="s">
        <v>2532</v>
      </c>
      <c r="G2204" s="131" t="s">
        <v>144</v>
      </c>
      <c r="H2204" s="132">
        <v>3.375</v>
      </c>
      <c r="I2204" s="133"/>
      <c r="J2204" s="134">
        <f>ROUND(I2204*H2204,2)</f>
        <v>0</v>
      </c>
      <c r="K2204" s="135"/>
      <c r="L2204" s="33"/>
      <c r="M2204" s="136" t="s">
        <v>1</v>
      </c>
      <c r="N2204" s="137" t="s">
        <v>47</v>
      </c>
      <c r="P2204" s="138">
        <f>O2204*H2204</f>
        <v>0</v>
      </c>
      <c r="Q2204" s="138">
        <v>0</v>
      </c>
      <c r="R2204" s="138">
        <f>Q2204*H2204</f>
        <v>0</v>
      </c>
      <c r="S2204" s="138">
        <v>0.02</v>
      </c>
      <c r="T2204" s="139">
        <f>S2204*H2204</f>
        <v>6.7500000000000004E-2</v>
      </c>
      <c r="AR2204" s="140" t="s">
        <v>173</v>
      </c>
      <c r="AT2204" s="140" t="s">
        <v>141</v>
      </c>
      <c r="AU2204" s="140" t="s">
        <v>92</v>
      </c>
      <c r="AY2204" s="17" t="s">
        <v>140</v>
      </c>
      <c r="BE2204" s="141">
        <f>IF(N2204="základní",J2204,0)</f>
        <v>0</v>
      </c>
      <c r="BF2204" s="141">
        <f>IF(N2204="snížená",J2204,0)</f>
        <v>0</v>
      </c>
      <c r="BG2204" s="141">
        <f>IF(N2204="zákl. přenesená",J2204,0)</f>
        <v>0</v>
      </c>
      <c r="BH2204" s="141">
        <f>IF(N2204="sníž. přenesená",J2204,0)</f>
        <v>0</v>
      </c>
      <c r="BI2204" s="141">
        <f>IF(N2204="nulová",J2204,0)</f>
        <v>0</v>
      </c>
      <c r="BJ2204" s="17" t="s">
        <v>90</v>
      </c>
      <c r="BK2204" s="141">
        <f>ROUND(I2204*H2204,2)</f>
        <v>0</v>
      </c>
      <c r="BL2204" s="17" t="s">
        <v>173</v>
      </c>
      <c r="BM2204" s="140" t="s">
        <v>2533</v>
      </c>
    </row>
    <row r="2205" spans="2:65" s="12" customFormat="1">
      <c r="B2205" s="153"/>
      <c r="D2205" s="143" t="s">
        <v>146</v>
      </c>
      <c r="E2205" s="154" t="s">
        <v>1</v>
      </c>
      <c r="F2205" s="155" t="s">
        <v>2534</v>
      </c>
      <c r="H2205" s="154" t="s">
        <v>1</v>
      </c>
      <c r="I2205" s="156"/>
      <c r="L2205" s="153"/>
      <c r="M2205" s="157"/>
      <c r="T2205" s="158"/>
      <c r="AT2205" s="154" t="s">
        <v>146</v>
      </c>
      <c r="AU2205" s="154" t="s">
        <v>92</v>
      </c>
      <c r="AV2205" s="12" t="s">
        <v>90</v>
      </c>
      <c r="AW2205" s="12" t="s">
        <v>38</v>
      </c>
      <c r="AX2205" s="12" t="s">
        <v>82</v>
      </c>
      <c r="AY2205" s="154" t="s">
        <v>140</v>
      </c>
    </row>
    <row r="2206" spans="2:65" s="11" customFormat="1">
      <c r="B2206" s="142"/>
      <c r="D2206" s="143" t="s">
        <v>146</v>
      </c>
      <c r="E2206" s="144" t="s">
        <v>1</v>
      </c>
      <c r="F2206" s="145" t="s">
        <v>2535</v>
      </c>
      <c r="H2206" s="146">
        <v>3.375</v>
      </c>
      <c r="I2206" s="147"/>
      <c r="L2206" s="142"/>
      <c r="M2206" s="148"/>
      <c r="T2206" s="149"/>
      <c r="AT2206" s="144" t="s">
        <v>146</v>
      </c>
      <c r="AU2206" s="144" t="s">
        <v>92</v>
      </c>
      <c r="AV2206" s="11" t="s">
        <v>92</v>
      </c>
      <c r="AW2206" s="11" t="s">
        <v>38</v>
      </c>
      <c r="AX2206" s="11" t="s">
        <v>90</v>
      </c>
      <c r="AY2206" s="144" t="s">
        <v>140</v>
      </c>
    </row>
    <row r="2207" spans="2:65" s="1" customFormat="1" ht="16.5" customHeight="1">
      <c r="B2207" s="33"/>
      <c r="C2207" s="128" t="s">
        <v>2536</v>
      </c>
      <c r="D2207" s="128" t="s">
        <v>141</v>
      </c>
      <c r="E2207" s="129" t="s">
        <v>2537</v>
      </c>
      <c r="F2207" s="130" t="s">
        <v>2538</v>
      </c>
      <c r="G2207" s="131" t="s">
        <v>144</v>
      </c>
      <c r="H2207" s="132">
        <v>3.375</v>
      </c>
      <c r="I2207" s="133"/>
      <c r="J2207" s="134">
        <f>ROUND(I2207*H2207,2)</f>
        <v>0</v>
      </c>
      <c r="K2207" s="135"/>
      <c r="L2207" s="33"/>
      <c r="M2207" s="136" t="s">
        <v>1</v>
      </c>
      <c r="N2207" s="137" t="s">
        <v>47</v>
      </c>
      <c r="P2207" s="138">
        <f>O2207*H2207</f>
        <v>0</v>
      </c>
      <c r="Q2207" s="138">
        <v>2.0000000000000002E-5</v>
      </c>
      <c r="R2207" s="138">
        <f>Q2207*H2207</f>
        <v>6.7500000000000001E-5</v>
      </c>
      <c r="S2207" s="138">
        <v>0</v>
      </c>
      <c r="T2207" s="139">
        <f>S2207*H2207</f>
        <v>0</v>
      </c>
      <c r="AR2207" s="140" t="s">
        <v>173</v>
      </c>
      <c r="AT2207" s="140" t="s">
        <v>141</v>
      </c>
      <c r="AU2207" s="140" t="s">
        <v>92</v>
      </c>
      <c r="AY2207" s="17" t="s">
        <v>140</v>
      </c>
      <c r="BE2207" s="141">
        <f>IF(N2207="základní",J2207,0)</f>
        <v>0</v>
      </c>
      <c r="BF2207" s="141">
        <f>IF(N2207="snížená",J2207,0)</f>
        <v>0</v>
      </c>
      <c r="BG2207" s="141">
        <f>IF(N2207="zákl. přenesená",J2207,0)</f>
        <v>0</v>
      </c>
      <c r="BH2207" s="141">
        <f>IF(N2207="sníž. přenesená",J2207,0)</f>
        <v>0</v>
      </c>
      <c r="BI2207" s="141">
        <f>IF(N2207="nulová",J2207,0)</f>
        <v>0</v>
      </c>
      <c r="BJ2207" s="17" t="s">
        <v>90</v>
      </c>
      <c r="BK2207" s="141">
        <f>ROUND(I2207*H2207,2)</f>
        <v>0</v>
      </c>
      <c r="BL2207" s="17" t="s">
        <v>173</v>
      </c>
      <c r="BM2207" s="140" t="s">
        <v>2539</v>
      </c>
    </row>
    <row r="2208" spans="2:65" s="12" customFormat="1">
      <c r="B2208" s="153"/>
      <c r="D2208" s="143" t="s">
        <v>146</v>
      </c>
      <c r="E2208" s="154" t="s">
        <v>1</v>
      </c>
      <c r="F2208" s="155" t="s">
        <v>2540</v>
      </c>
      <c r="H2208" s="154" t="s">
        <v>1</v>
      </c>
      <c r="I2208" s="156"/>
      <c r="L2208" s="153"/>
      <c r="M2208" s="157"/>
      <c r="T2208" s="158"/>
      <c r="AT2208" s="154" t="s">
        <v>146</v>
      </c>
      <c r="AU2208" s="154" t="s">
        <v>92</v>
      </c>
      <c r="AV2208" s="12" t="s">
        <v>90</v>
      </c>
      <c r="AW2208" s="12" t="s">
        <v>38</v>
      </c>
      <c r="AX2208" s="12" t="s">
        <v>82</v>
      </c>
      <c r="AY2208" s="154" t="s">
        <v>140</v>
      </c>
    </row>
    <row r="2209" spans="2:65" s="11" customFormat="1">
      <c r="B2209" s="142"/>
      <c r="D2209" s="143" t="s">
        <v>146</v>
      </c>
      <c r="E2209" s="144" t="s">
        <v>1</v>
      </c>
      <c r="F2209" s="145" t="s">
        <v>2535</v>
      </c>
      <c r="H2209" s="146">
        <v>3.375</v>
      </c>
      <c r="I2209" s="147"/>
      <c r="L2209" s="142"/>
      <c r="M2209" s="148"/>
      <c r="T2209" s="149"/>
      <c r="AT2209" s="144" t="s">
        <v>146</v>
      </c>
      <c r="AU2209" s="144" t="s">
        <v>92</v>
      </c>
      <c r="AV2209" s="11" t="s">
        <v>92</v>
      </c>
      <c r="AW2209" s="11" t="s">
        <v>38</v>
      </c>
      <c r="AX2209" s="11" t="s">
        <v>90</v>
      </c>
      <c r="AY2209" s="144" t="s">
        <v>140</v>
      </c>
    </row>
    <row r="2210" spans="2:65" s="1" customFormat="1" ht="24.2" customHeight="1">
      <c r="B2210" s="33"/>
      <c r="C2210" s="128" t="s">
        <v>2541</v>
      </c>
      <c r="D2210" s="128" t="s">
        <v>141</v>
      </c>
      <c r="E2210" s="129" t="s">
        <v>2542</v>
      </c>
      <c r="F2210" s="130" t="s">
        <v>2543</v>
      </c>
      <c r="G2210" s="131" t="s">
        <v>157</v>
      </c>
      <c r="H2210" s="132">
        <v>1</v>
      </c>
      <c r="I2210" s="133"/>
      <c r="J2210" s="134">
        <f>ROUND(I2210*H2210,2)</f>
        <v>0</v>
      </c>
      <c r="K2210" s="135"/>
      <c r="L2210" s="33"/>
      <c r="M2210" s="136" t="s">
        <v>1</v>
      </c>
      <c r="N2210" s="137" t="s">
        <v>47</v>
      </c>
      <c r="P2210" s="138">
        <f>O2210*H2210</f>
        <v>0</v>
      </c>
      <c r="Q2210" s="138">
        <v>0</v>
      </c>
      <c r="R2210" s="138">
        <f>Q2210*H2210</f>
        <v>0</v>
      </c>
      <c r="S2210" s="138">
        <v>0</v>
      </c>
      <c r="T2210" s="139">
        <f>S2210*H2210</f>
        <v>0</v>
      </c>
      <c r="AR2210" s="140" t="s">
        <v>173</v>
      </c>
      <c r="AT2210" s="140" t="s">
        <v>141</v>
      </c>
      <c r="AU2210" s="140" t="s">
        <v>92</v>
      </c>
      <c r="AY2210" s="17" t="s">
        <v>140</v>
      </c>
      <c r="BE2210" s="141">
        <f>IF(N2210="základní",J2210,0)</f>
        <v>0</v>
      </c>
      <c r="BF2210" s="141">
        <f>IF(N2210="snížená",J2210,0)</f>
        <v>0</v>
      </c>
      <c r="BG2210" s="141">
        <f>IF(N2210="zákl. přenesená",J2210,0)</f>
        <v>0</v>
      </c>
      <c r="BH2210" s="141">
        <f>IF(N2210="sníž. přenesená",J2210,0)</f>
        <v>0</v>
      </c>
      <c r="BI2210" s="141">
        <f>IF(N2210="nulová",J2210,0)</f>
        <v>0</v>
      </c>
      <c r="BJ2210" s="17" t="s">
        <v>90</v>
      </c>
      <c r="BK2210" s="141">
        <f>ROUND(I2210*H2210,2)</f>
        <v>0</v>
      </c>
      <c r="BL2210" s="17" t="s">
        <v>173</v>
      </c>
      <c r="BM2210" s="140" t="s">
        <v>2544</v>
      </c>
    </row>
    <row r="2211" spans="2:65" s="12" customFormat="1">
      <c r="B2211" s="153"/>
      <c r="D2211" s="143" t="s">
        <v>146</v>
      </c>
      <c r="E2211" s="154" t="s">
        <v>1</v>
      </c>
      <c r="F2211" s="155" t="s">
        <v>2545</v>
      </c>
      <c r="H2211" s="154" t="s">
        <v>1</v>
      </c>
      <c r="I2211" s="156"/>
      <c r="L2211" s="153"/>
      <c r="M2211" s="157"/>
      <c r="T2211" s="158"/>
      <c r="AT2211" s="154" t="s">
        <v>146</v>
      </c>
      <c r="AU2211" s="154" t="s">
        <v>92</v>
      </c>
      <c r="AV2211" s="12" t="s">
        <v>90</v>
      </c>
      <c r="AW2211" s="12" t="s">
        <v>38</v>
      </c>
      <c r="AX2211" s="12" t="s">
        <v>82</v>
      </c>
      <c r="AY2211" s="154" t="s">
        <v>140</v>
      </c>
    </row>
    <row r="2212" spans="2:65" s="11" customFormat="1">
      <c r="B2212" s="142"/>
      <c r="D2212" s="143" t="s">
        <v>146</v>
      </c>
      <c r="E2212" s="144" t="s">
        <v>1</v>
      </c>
      <c r="F2212" s="145" t="s">
        <v>2546</v>
      </c>
      <c r="H2212" s="146">
        <v>1</v>
      </c>
      <c r="I2212" s="147"/>
      <c r="L2212" s="142"/>
      <c r="M2212" s="148"/>
      <c r="T2212" s="149"/>
      <c r="AT2212" s="144" t="s">
        <v>146</v>
      </c>
      <c r="AU2212" s="144" t="s">
        <v>92</v>
      </c>
      <c r="AV2212" s="11" t="s">
        <v>92</v>
      </c>
      <c r="AW2212" s="11" t="s">
        <v>38</v>
      </c>
      <c r="AX2212" s="11" t="s">
        <v>90</v>
      </c>
      <c r="AY2212" s="144" t="s">
        <v>140</v>
      </c>
    </row>
    <row r="2213" spans="2:65" s="1" customFormat="1" ht="16.5" customHeight="1">
      <c r="B2213" s="33"/>
      <c r="C2213" s="185" t="s">
        <v>2547</v>
      </c>
      <c r="D2213" s="185" t="s">
        <v>653</v>
      </c>
      <c r="E2213" s="186" t="s">
        <v>2548</v>
      </c>
      <c r="F2213" s="187" t="s">
        <v>2549</v>
      </c>
      <c r="G2213" s="188" t="s">
        <v>157</v>
      </c>
      <c r="H2213" s="189">
        <v>1</v>
      </c>
      <c r="I2213" s="190"/>
      <c r="J2213" s="191">
        <f>ROUND(I2213*H2213,2)</f>
        <v>0</v>
      </c>
      <c r="K2213" s="192"/>
      <c r="L2213" s="193"/>
      <c r="M2213" s="194" t="s">
        <v>1</v>
      </c>
      <c r="N2213" s="195" t="s">
        <v>47</v>
      </c>
      <c r="P2213" s="138">
        <f>O2213*H2213</f>
        <v>0</v>
      </c>
      <c r="Q2213" s="138">
        <v>2.0000000000000001E-4</v>
      </c>
      <c r="R2213" s="138">
        <f>Q2213*H2213</f>
        <v>2.0000000000000001E-4</v>
      </c>
      <c r="S2213" s="138">
        <v>0</v>
      </c>
      <c r="T2213" s="139">
        <f>S2213*H2213</f>
        <v>0</v>
      </c>
      <c r="AR2213" s="140" t="s">
        <v>204</v>
      </c>
      <c r="AT2213" s="140" t="s">
        <v>653</v>
      </c>
      <c r="AU2213" s="140" t="s">
        <v>92</v>
      </c>
      <c r="AY2213" s="17" t="s">
        <v>140</v>
      </c>
      <c r="BE2213" s="141">
        <f>IF(N2213="základní",J2213,0)</f>
        <v>0</v>
      </c>
      <c r="BF2213" s="141">
        <f>IF(N2213="snížená",J2213,0)</f>
        <v>0</v>
      </c>
      <c r="BG2213" s="141">
        <f>IF(N2213="zákl. přenesená",J2213,0)</f>
        <v>0</v>
      </c>
      <c r="BH2213" s="141">
        <f>IF(N2213="sníž. přenesená",J2213,0)</f>
        <v>0</v>
      </c>
      <c r="BI2213" s="141">
        <f>IF(N2213="nulová",J2213,0)</f>
        <v>0</v>
      </c>
      <c r="BJ2213" s="17" t="s">
        <v>90</v>
      </c>
      <c r="BK2213" s="141">
        <f>ROUND(I2213*H2213,2)</f>
        <v>0</v>
      </c>
      <c r="BL2213" s="17" t="s">
        <v>173</v>
      </c>
      <c r="BM2213" s="140" t="s">
        <v>2550</v>
      </c>
    </row>
    <row r="2214" spans="2:65" s="12" customFormat="1">
      <c r="B2214" s="153"/>
      <c r="D2214" s="143" t="s">
        <v>146</v>
      </c>
      <c r="E2214" s="154" t="s">
        <v>1</v>
      </c>
      <c r="F2214" s="155" t="s">
        <v>2545</v>
      </c>
      <c r="H2214" s="154" t="s">
        <v>1</v>
      </c>
      <c r="I2214" s="156"/>
      <c r="L2214" s="153"/>
      <c r="M2214" s="157"/>
      <c r="T2214" s="158"/>
      <c r="AT2214" s="154" t="s">
        <v>146</v>
      </c>
      <c r="AU2214" s="154" t="s">
        <v>92</v>
      </c>
      <c r="AV2214" s="12" t="s">
        <v>90</v>
      </c>
      <c r="AW2214" s="12" t="s">
        <v>38</v>
      </c>
      <c r="AX2214" s="12" t="s">
        <v>82</v>
      </c>
      <c r="AY2214" s="154" t="s">
        <v>140</v>
      </c>
    </row>
    <row r="2215" spans="2:65" s="11" customFormat="1">
      <c r="B2215" s="142"/>
      <c r="D2215" s="143" t="s">
        <v>146</v>
      </c>
      <c r="E2215" s="144" t="s">
        <v>1</v>
      </c>
      <c r="F2215" s="145" t="s">
        <v>2546</v>
      </c>
      <c r="H2215" s="146">
        <v>1</v>
      </c>
      <c r="I2215" s="147"/>
      <c r="L2215" s="142"/>
      <c r="M2215" s="148"/>
      <c r="T2215" s="149"/>
      <c r="AT2215" s="144" t="s">
        <v>146</v>
      </c>
      <c r="AU2215" s="144" t="s">
        <v>92</v>
      </c>
      <c r="AV2215" s="11" t="s">
        <v>92</v>
      </c>
      <c r="AW2215" s="11" t="s">
        <v>38</v>
      </c>
      <c r="AX2215" s="11" t="s">
        <v>90</v>
      </c>
      <c r="AY2215" s="144" t="s">
        <v>140</v>
      </c>
    </row>
    <row r="2216" spans="2:65" s="1" customFormat="1" ht="24.2" customHeight="1">
      <c r="B2216" s="33"/>
      <c r="C2216" s="128" t="s">
        <v>2551</v>
      </c>
      <c r="D2216" s="128" t="s">
        <v>141</v>
      </c>
      <c r="E2216" s="129" t="s">
        <v>2552</v>
      </c>
      <c r="F2216" s="130" t="s">
        <v>2553</v>
      </c>
      <c r="G2216" s="131" t="s">
        <v>157</v>
      </c>
      <c r="H2216" s="132">
        <v>15</v>
      </c>
      <c r="I2216" s="133"/>
      <c r="J2216" s="134">
        <f>ROUND(I2216*H2216,2)</f>
        <v>0</v>
      </c>
      <c r="K2216" s="135"/>
      <c r="L2216" s="33"/>
      <c r="M2216" s="136" t="s">
        <v>1</v>
      </c>
      <c r="N2216" s="137" t="s">
        <v>47</v>
      </c>
      <c r="P2216" s="138">
        <f>O2216*H2216</f>
        <v>0</v>
      </c>
      <c r="Q2216" s="138">
        <v>0</v>
      </c>
      <c r="R2216" s="138">
        <f>Q2216*H2216</f>
        <v>0</v>
      </c>
      <c r="S2216" s="138">
        <v>0</v>
      </c>
      <c r="T2216" s="139">
        <f>S2216*H2216</f>
        <v>0</v>
      </c>
      <c r="AR2216" s="140" t="s">
        <v>173</v>
      </c>
      <c r="AT2216" s="140" t="s">
        <v>141</v>
      </c>
      <c r="AU2216" s="140" t="s">
        <v>92</v>
      </c>
      <c r="AY2216" s="17" t="s">
        <v>140</v>
      </c>
      <c r="BE2216" s="141">
        <f>IF(N2216="základní",J2216,0)</f>
        <v>0</v>
      </c>
      <c r="BF2216" s="141">
        <f>IF(N2216="snížená",J2216,0)</f>
        <v>0</v>
      </c>
      <c r="BG2216" s="141">
        <f>IF(N2216="zákl. přenesená",J2216,0)</f>
        <v>0</v>
      </c>
      <c r="BH2216" s="141">
        <f>IF(N2216="sníž. přenesená",J2216,0)</f>
        <v>0</v>
      </c>
      <c r="BI2216" s="141">
        <f>IF(N2216="nulová",J2216,0)</f>
        <v>0</v>
      </c>
      <c r="BJ2216" s="17" t="s">
        <v>90</v>
      </c>
      <c r="BK2216" s="141">
        <f>ROUND(I2216*H2216,2)</f>
        <v>0</v>
      </c>
      <c r="BL2216" s="17" t="s">
        <v>173</v>
      </c>
      <c r="BM2216" s="140" t="s">
        <v>2554</v>
      </c>
    </row>
    <row r="2217" spans="2:65" s="12" customFormat="1">
      <c r="B2217" s="153"/>
      <c r="D2217" s="143" t="s">
        <v>146</v>
      </c>
      <c r="E2217" s="154" t="s">
        <v>1</v>
      </c>
      <c r="F2217" s="155" t="s">
        <v>2545</v>
      </c>
      <c r="H2217" s="154" t="s">
        <v>1</v>
      </c>
      <c r="I2217" s="156"/>
      <c r="L2217" s="153"/>
      <c r="M2217" s="157"/>
      <c r="T2217" s="158"/>
      <c r="AT2217" s="154" t="s">
        <v>146</v>
      </c>
      <c r="AU2217" s="154" t="s">
        <v>92</v>
      </c>
      <c r="AV2217" s="12" t="s">
        <v>90</v>
      </c>
      <c r="AW2217" s="12" t="s">
        <v>38</v>
      </c>
      <c r="AX2217" s="12" t="s">
        <v>82</v>
      </c>
      <c r="AY2217" s="154" t="s">
        <v>140</v>
      </c>
    </row>
    <row r="2218" spans="2:65" s="11" customFormat="1">
      <c r="B2218" s="142"/>
      <c r="D2218" s="143" t="s">
        <v>146</v>
      </c>
      <c r="E2218" s="144" t="s">
        <v>1</v>
      </c>
      <c r="F2218" s="145" t="s">
        <v>2555</v>
      </c>
      <c r="H2218" s="146">
        <v>15</v>
      </c>
      <c r="I2218" s="147"/>
      <c r="L2218" s="142"/>
      <c r="M2218" s="148"/>
      <c r="T2218" s="149"/>
      <c r="AT2218" s="144" t="s">
        <v>146</v>
      </c>
      <c r="AU2218" s="144" t="s">
        <v>92</v>
      </c>
      <c r="AV2218" s="11" t="s">
        <v>92</v>
      </c>
      <c r="AW2218" s="11" t="s">
        <v>38</v>
      </c>
      <c r="AX2218" s="11" t="s">
        <v>90</v>
      </c>
      <c r="AY2218" s="144" t="s">
        <v>140</v>
      </c>
    </row>
    <row r="2219" spans="2:65" s="1" customFormat="1" ht="16.5" customHeight="1">
      <c r="B2219" s="33"/>
      <c r="C2219" s="185" t="s">
        <v>2556</v>
      </c>
      <c r="D2219" s="185" t="s">
        <v>653</v>
      </c>
      <c r="E2219" s="186" t="s">
        <v>2557</v>
      </c>
      <c r="F2219" s="187" t="s">
        <v>2558</v>
      </c>
      <c r="G2219" s="188" t="s">
        <v>157</v>
      </c>
      <c r="H2219" s="189">
        <v>12</v>
      </c>
      <c r="I2219" s="190"/>
      <c r="J2219" s="191">
        <f>ROUND(I2219*H2219,2)</f>
        <v>0</v>
      </c>
      <c r="K2219" s="192"/>
      <c r="L2219" s="193"/>
      <c r="M2219" s="194" t="s">
        <v>1</v>
      </c>
      <c r="N2219" s="195" t="s">
        <v>47</v>
      </c>
      <c r="P2219" s="138">
        <f>O2219*H2219</f>
        <v>0</v>
      </c>
      <c r="Q2219" s="138">
        <v>3.5E-4</v>
      </c>
      <c r="R2219" s="138">
        <f>Q2219*H2219</f>
        <v>4.1999999999999997E-3</v>
      </c>
      <c r="S2219" s="138">
        <v>0</v>
      </c>
      <c r="T2219" s="139">
        <f>S2219*H2219</f>
        <v>0</v>
      </c>
      <c r="AR2219" s="140" t="s">
        <v>204</v>
      </c>
      <c r="AT2219" s="140" t="s">
        <v>653</v>
      </c>
      <c r="AU2219" s="140" t="s">
        <v>92</v>
      </c>
      <c r="AY2219" s="17" t="s">
        <v>140</v>
      </c>
      <c r="BE2219" s="141">
        <f>IF(N2219="základní",J2219,0)</f>
        <v>0</v>
      </c>
      <c r="BF2219" s="141">
        <f>IF(N2219="snížená",J2219,0)</f>
        <v>0</v>
      </c>
      <c r="BG2219" s="141">
        <f>IF(N2219="zákl. přenesená",J2219,0)</f>
        <v>0</v>
      </c>
      <c r="BH2219" s="141">
        <f>IF(N2219="sníž. přenesená",J2219,0)</f>
        <v>0</v>
      </c>
      <c r="BI2219" s="141">
        <f>IF(N2219="nulová",J2219,0)</f>
        <v>0</v>
      </c>
      <c r="BJ2219" s="17" t="s">
        <v>90</v>
      </c>
      <c r="BK2219" s="141">
        <f>ROUND(I2219*H2219,2)</f>
        <v>0</v>
      </c>
      <c r="BL2219" s="17" t="s">
        <v>173</v>
      </c>
      <c r="BM2219" s="140" t="s">
        <v>2559</v>
      </c>
    </row>
    <row r="2220" spans="2:65" s="12" customFormat="1">
      <c r="B2220" s="153"/>
      <c r="D2220" s="143" t="s">
        <v>146</v>
      </c>
      <c r="E2220" s="154" t="s">
        <v>1</v>
      </c>
      <c r="F2220" s="155" t="s">
        <v>2545</v>
      </c>
      <c r="H2220" s="154" t="s">
        <v>1</v>
      </c>
      <c r="I2220" s="156"/>
      <c r="L2220" s="153"/>
      <c r="M2220" s="157"/>
      <c r="T2220" s="158"/>
      <c r="AT2220" s="154" t="s">
        <v>146</v>
      </c>
      <c r="AU2220" s="154" t="s">
        <v>92</v>
      </c>
      <c r="AV2220" s="12" t="s">
        <v>90</v>
      </c>
      <c r="AW2220" s="12" t="s">
        <v>38</v>
      </c>
      <c r="AX2220" s="12" t="s">
        <v>82</v>
      </c>
      <c r="AY2220" s="154" t="s">
        <v>140</v>
      </c>
    </row>
    <row r="2221" spans="2:65" s="11" customFormat="1">
      <c r="B2221" s="142"/>
      <c r="D2221" s="143" t="s">
        <v>146</v>
      </c>
      <c r="E2221" s="144" t="s">
        <v>1</v>
      </c>
      <c r="F2221" s="145" t="s">
        <v>2560</v>
      </c>
      <c r="H2221" s="146">
        <v>12</v>
      </c>
      <c r="I2221" s="147"/>
      <c r="L2221" s="142"/>
      <c r="M2221" s="148"/>
      <c r="T2221" s="149"/>
      <c r="AT2221" s="144" t="s">
        <v>146</v>
      </c>
      <c r="AU2221" s="144" t="s">
        <v>92</v>
      </c>
      <c r="AV2221" s="11" t="s">
        <v>92</v>
      </c>
      <c r="AW2221" s="11" t="s">
        <v>38</v>
      </c>
      <c r="AX2221" s="11" t="s">
        <v>90</v>
      </c>
      <c r="AY2221" s="144" t="s">
        <v>140</v>
      </c>
    </row>
    <row r="2222" spans="2:65" s="1" customFormat="1" ht="16.5" customHeight="1">
      <c r="B2222" s="33"/>
      <c r="C2222" s="185" t="s">
        <v>2561</v>
      </c>
      <c r="D2222" s="185" t="s">
        <v>653</v>
      </c>
      <c r="E2222" s="186" t="s">
        <v>2562</v>
      </c>
      <c r="F2222" s="187" t="s">
        <v>2563</v>
      </c>
      <c r="G2222" s="188" t="s">
        <v>157</v>
      </c>
      <c r="H2222" s="189">
        <v>3</v>
      </c>
      <c r="I2222" s="190"/>
      <c r="J2222" s="191">
        <f>ROUND(I2222*H2222,2)</f>
        <v>0</v>
      </c>
      <c r="K2222" s="192"/>
      <c r="L2222" s="193"/>
      <c r="M2222" s="194" t="s">
        <v>1</v>
      </c>
      <c r="N2222" s="195" t="s">
        <v>47</v>
      </c>
      <c r="P2222" s="138">
        <f>O2222*H2222</f>
        <v>0</v>
      </c>
      <c r="Q2222" s="138">
        <v>2.0000000000000001E-4</v>
      </c>
      <c r="R2222" s="138">
        <f>Q2222*H2222</f>
        <v>6.0000000000000006E-4</v>
      </c>
      <c r="S2222" s="138">
        <v>0</v>
      </c>
      <c r="T2222" s="139">
        <f>S2222*H2222</f>
        <v>0</v>
      </c>
      <c r="AR2222" s="140" t="s">
        <v>204</v>
      </c>
      <c r="AT2222" s="140" t="s">
        <v>653</v>
      </c>
      <c r="AU2222" s="140" t="s">
        <v>92</v>
      </c>
      <c r="AY2222" s="17" t="s">
        <v>140</v>
      </c>
      <c r="BE2222" s="141">
        <f>IF(N2222="základní",J2222,0)</f>
        <v>0</v>
      </c>
      <c r="BF2222" s="141">
        <f>IF(N2222="snížená",J2222,0)</f>
        <v>0</v>
      </c>
      <c r="BG2222" s="141">
        <f>IF(N2222="zákl. přenesená",J2222,0)</f>
        <v>0</v>
      </c>
      <c r="BH2222" s="141">
        <f>IF(N2222="sníž. přenesená",J2222,0)</f>
        <v>0</v>
      </c>
      <c r="BI2222" s="141">
        <f>IF(N2222="nulová",J2222,0)</f>
        <v>0</v>
      </c>
      <c r="BJ2222" s="17" t="s">
        <v>90</v>
      </c>
      <c r="BK2222" s="141">
        <f>ROUND(I2222*H2222,2)</f>
        <v>0</v>
      </c>
      <c r="BL2222" s="17" t="s">
        <v>173</v>
      </c>
      <c r="BM2222" s="140" t="s">
        <v>2564</v>
      </c>
    </row>
    <row r="2223" spans="2:65" s="12" customFormat="1">
      <c r="B2223" s="153"/>
      <c r="D2223" s="143" t="s">
        <v>146</v>
      </c>
      <c r="E2223" s="154" t="s">
        <v>1</v>
      </c>
      <c r="F2223" s="155" t="s">
        <v>2545</v>
      </c>
      <c r="H2223" s="154" t="s">
        <v>1</v>
      </c>
      <c r="I2223" s="156"/>
      <c r="L2223" s="153"/>
      <c r="M2223" s="157"/>
      <c r="T2223" s="158"/>
      <c r="AT2223" s="154" t="s">
        <v>146</v>
      </c>
      <c r="AU2223" s="154" t="s">
        <v>92</v>
      </c>
      <c r="AV2223" s="12" t="s">
        <v>90</v>
      </c>
      <c r="AW2223" s="12" t="s">
        <v>38</v>
      </c>
      <c r="AX2223" s="12" t="s">
        <v>82</v>
      </c>
      <c r="AY2223" s="154" t="s">
        <v>140</v>
      </c>
    </row>
    <row r="2224" spans="2:65" s="11" customFormat="1">
      <c r="B2224" s="142"/>
      <c r="D2224" s="143" t="s">
        <v>146</v>
      </c>
      <c r="E2224" s="144" t="s">
        <v>1</v>
      </c>
      <c r="F2224" s="145" t="s">
        <v>2565</v>
      </c>
      <c r="H2224" s="146">
        <v>3</v>
      </c>
      <c r="I2224" s="147"/>
      <c r="L2224" s="142"/>
      <c r="M2224" s="148"/>
      <c r="T2224" s="149"/>
      <c r="AT2224" s="144" t="s">
        <v>146</v>
      </c>
      <c r="AU2224" s="144" t="s">
        <v>92</v>
      </c>
      <c r="AV2224" s="11" t="s">
        <v>92</v>
      </c>
      <c r="AW2224" s="11" t="s">
        <v>38</v>
      </c>
      <c r="AX2224" s="11" t="s">
        <v>90</v>
      </c>
      <c r="AY2224" s="144" t="s">
        <v>140</v>
      </c>
    </row>
    <row r="2225" spans="2:65" s="1" customFormat="1" ht="24.2" customHeight="1">
      <c r="B2225" s="33"/>
      <c r="C2225" s="128" t="s">
        <v>2566</v>
      </c>
      <c r="D2225" s="128" t="s">
        <v>141</v>
      </c>
      <c r="E2225" s="129" t="s">
        <v>2567</v>
      </c>
      <c r="F2225" s="130" t="s">
        <v>2568</v>
      </c>
      <c r="G2225" s="131" t="s">
        <v>157</v>
      </c>
      <c r="H2225" s="132">
        <v>2</v>
      </c>
      <c r="I2225" s="133"/>
      <c r="J2225" s="134">
        <f>ROUND(I2225*H2225,2)</f>
        <v>0</v>
      </c>
      <c r="K2225" s="135"/>
      <c r="L2225" s="33"/>
      <c r="M2225" s="136" t="s">
        <v>1</v>
      </c>
      <c r="N2225" s="137" t="s">
        <v>47</v>
      </c>
      <c r="P2225" s="138">
        <f>O2225*H2225</f>
        <v>0</v>
      </c>
      <c r="Q2225" s="138">
        <v>0</v>
      </c>
      <c r="R2225" s="138">
        <f>Q2225*H2225</f>
        <v>0</v>
      </c>
      <c r="S2225" s="138">
        <v>0</v>
      </c>
      <c r="T2225" s="139">
        <f>S2225*H2225</f>
        <v>0</v>
      </c>
      <c r="AR2225" s="140" t="s">
        <v>173</v>
      </c>
      <c r="AT2225" s="140" t="s">
        <v>141</v>
      </c>
      <c r="AU2225" s="140" t="s">
        <v>92</v>
      </c>
      <c r="AY2225" s="17" t="s">
        <v>140</v>
      </c>
      <c r="BE2225" s="141">
        <f>IF(N2225="základní",J2225,0)</f>
        <v>0</v>
      </c>
      <c r="BF2225" s="141">
        <f>IF(N2225="snížená",J2225,0)</f>
        <v>0</v>
      </c>
      <c r="BG2225" s="141">
        <f>IF(N2225="zákl. přenesená",J2225,0)</f>
        <v>0</v>
      </c>
      <c r="BH2225" s="141">
        <f>IF(N2225="sníž. přenesená",J2225,0)</f>
        <v>0</v>
      </c>
      <c r="BI2225" s="141">
        <f>IF(N2225="nulová",J2225,0)</f>
        <v>0</v>
      </c>
      <c r="BJ2225" s="17" t="s">
        <v>90</v>
      </c>
      <c r="BK2225" s="141">
        <f>ROUND(I2225*H2225,2)</f>
        <v>0</v>
      </c>
      <c r="BL2225" s="17" t="s">
        <v>173</v>
      </c>
      <c r="BM2225" s="140" t="s">
        <v>2569</v>
      </c>
    </row>
    <row r="2226" spans="2:65" s="12" customFormat="1">
      <c r="B2226" s="153"/>
      <c r="D2226" s="143" t="s">
        <v>146</v>
      </c>
      <c r="E2226" s="154" t="s">
        <v>1</v>
      </c>
      <c r="F2226" s="155" t="s">
        <v>2545</v>
      </c>
      <c r="H2226" s="154" t="s">
        <v>1</v>
      </c>
      <c r="I2226" s="156"/>
      <c r="L2226" s="153"/>
      <c r="M2226" s="157"/>
      <c r="T2226" s="158"/>
      <c r="AT2226" s="154" t="s">
        <v>146</v>
      </c>
      <c r="AU2226" s="154" t="s">
        <v>92</v>
      </c>
      <c r="AV2226" s="12" t="s">
        <v>90</v>
      </c>
      <c r="AW2226" s="12" t="s">
        <v>38</v>
      </c>
      <c r="AX2226" s="12" t="s">
        <v>82</v>
      </c>
      <c r="AY2226" s="154" t="s">
        <v>140</v>
      </c>
    </row>
    <row r="2227" spans="2:65" s="11" customFormat="1">
      <c r="B2227" s="142"/>
      <c r="D2227" s="143" t="s">
        <v>146</v>
      </c>
      <c r="E2227" s="144" t="s">
        <v>1</v>
      </c>
      <c r="F2227" s="145" t="s">
        <v>2570</v>
      </c>
      <c r="H2227" s="146">
        <v>2</v>
      </c>
      <c r="I2227" s="147"/>
      <c r="L2227" s="142"/>
      <c r="M2227" s="148"/>
      <c r="T2227" s="149"/>
      <c r="AT2227" s="144" t="s">
        <v>146</v>
      </c>
      <c r="AU2227" s="144" t="s">
        <v>92</v>
      </c>
      <c r="AV2227" s="11" t="s">
        <v>92</v>
      </c>
      <c r="AW2227" s="11" t="s">
        <v>38</v>
      </c>
      <c r="AX2227" s="11" t="s">
        <v>90</v>
      </c>
      <c r="AY2227" s="144" t="s">
        <v>140</v>
      </c>
    </row>
    <row r="2228" spans="2:65" s="1" customFormat="1" ht="24.2" customHeight="1">
      <c r="B2228" s="33"/>
      <c r="C2228" s="185" t="s">
        <v>2571</v>
      </c>
      <c r="D2228" s="185" t="s">
        <v>653</v>
      </c>
      <c r="E2228" s="186" t="s">
        <v>2572</v>
      </c>
      <c r="F2228" s="187" t="s">
        <v>2573</v>
      </c>
      <c r="G2228" s="188" t="s">
        <v>157</v>
      </c>
      <c r="H2228" s="189">
        <v>2</v>
      </c>
      <c r="I2228" s="190"/>
      <c r="J2228" s="191">
        <f>ROUND(I2228*H2228,2)</f>
        <v>0</v>
      </c>
      <c r="K2228" s="192"/>
      <c r="L2228" s="193"/>
      <c r="M2228" s="194" t="s">
        <v>1</v>
      </c>
      <c r="N2228" s="195" t="s">
        <v>47</v>
      </c>
      <c r="P2228" s="138">
        <f>O2228*H2228</f>
        <v>0</v>
      </c>
      <c r="Q2228" s="138">
        <v>4.4000000000000002E-4</v>
      </c>
      <c r="R2228" s="138">
        <f>Q2228*H2228</f>
        <v>8.8000000000000003E-4</v>
      </c>
      <c r="S2228" s="138">
        <v>0</v>
      </c>
      <c r="T2228" s="139">
        <f>S2228*H2228</f>
        <v>0</v>
      </c>
      <c r="AR2228" s="140" t="s">
        <v>204</v>
      </c>
      <c r="AT2228" s="140" t="s">
        <v>653</v>
      </c>
      <c r="AU2228" s="140" t="s">
        <v>92</v>
      </c>
      <c r="AY2228" s="17" t="s">
        <v>140</v>
      </c>
      <c r="BE2228" s="141">
        <f>IF(N2228="základní",J2228,0)</f>
        <v>0</v>
      </c>
      <c r="BF2228" s="141">
        <f>IF(N2228="snížená",J2228,0)</f>
        <v>0</v>
      </c>
      <c r="BG2228" s="141">
        <f>IF(N2228="zákl. přenesená",J2228,0)</f>
        <v>0</v>
      </c>
      <c r="BH2228" s="141">
        <f>IF(N2228="sníž. přenesená",J2228,0)</f>
        <v>0</v>
      </c>
      <c r="BI2228" s="141">
        <f>IF(N2228="nulová",J2228,0)</f>
        <v>0</v>
      </c>
      <c r="BJ2228" s="17" t="s">
        <v>90</v>
      </c>
      <c r="BK2228" s="141">
        <f>ROUND(I2228*H2228,2)</f>
        <v>0</v>
      </c>
      <c r="BL2228" s="17" t="s">
        <v>173</v>
      </c>
      <c r="BM2228" s="140" t="s">
        <v>2574</v>
      </c>
    </row>
    <row r="2229" spans="2:65" s="12" customFormat="1">
      <c r="B2229" s="153"/>
      <c r="D2229" s="143" t="s">
        <v>146</v>
      </c>
      <c r="E2229" s="154" t="s">
        <v>1</v>
      </c>
      <c r="F2229" s="155" t="s">
        <v>2545</v>
      </c>
      <c r="H2229" s="154" t="s">
        <v>1</v>
      </c>
      <c r="I2229" s="156"/>
      <c r="L2229" s="153"/>
      <c r="M2229" s="157"/>
      <c r="T2229" s="158"/>
      <c r="AT2229" s="154" t="s">
        <v>146</v>
      </c>
      <c r="AU2229" s="154" t="s">
        <v>92</v>
      </c>
      <c r="AV2229" s="12" t="s">
        <v>90</v>
      </c>
      <c r="AW2229" s="12" t="s">
        <v>38</v>
      </c>
      <c r="AX2229" s="12" t="s">
        <v>82</v>
      </c>
      <c r="AY2229" s="154" t="s">
        <v>140</v>
      </c>
    </row>
    <row r="2230" spans="2:65" s="11" customFormat="1">
      <c r="B2230" s="142"/>
      <c r="D2230" s="143" t="s">
        <v>146</v>
      </c>
      <c r="E2230" s="144" t="s">
        <v>1</v>
      </c>
      <c r="F2230" s="145" t="s">
        <v>2570</v>
      </c>
      <c r="H2230" s="146">
        <v>2</v>
      </c>
      <c r="I2230" s="147"/>
      <c r="L2230" s="142"/>
      <c r="M2230" s="148"/>
      <c r="T2230" s="149"/>
      <c r="AT2230" s="144" t="s">
        <v>146</v>
      </c>
      <c r="AU2230" s="144" t="s">
        <v>92</v>
      </c>
      <c r="AV2230" s="11" t="s">
        <v>92</v>
      </c>
      <c r="AW2230" s="11" t="s">
        <v>38</v>
      </c>
      <c r="AX2230" s="11" t="s">
        <v>90</v>
      </c>
      <c r="AY2230" s="144" t="s">
        <v>140</v>
      </c>
    </row>
    <row r="2231" spans="2:65" s="1" customFormat="1" ht="24.2" customHeight="1">
      <c r="B2231" s="33"/>
      <c r="C2231" s="128" t="s">
        <v>2575</v>
      </c>
      <c r="D2231" s="128" t="s">
        <v>141</v>
      </c>
      <c r="E2231" s="129" t="s">
        <v>2576</v>
      </c>
      <c r="F2231" s="130" t="s">
        <v>2577</v>
      </c>
      <c r="G2231" s="131" t="s">
        <v>157</v>
      </c>
      <c r="H2231" s="132">
        <v>18</v>
      </c>
      <c r="I2231" s="133"/>
      <c r="J2231" s="134">
        <f>ROUND(I2231*H2231,2)</f>
        <v>0</v>
      </c>
      <c r="K2231" s="135"/>
      <c r="L2231" s="33"/>
      <c r="M2231" s="136" t="s">
        <v>1</v>
      </c>
      <c r="N2231" s="137" t="s">
        <v>47</v>
      </c>
      <c r="P2231" s="138">
        <f>O2231*H2231</f>
        <v>0</v>
      </c>
      <c r="Q2231" s="138">
        <v>0</v>
      </c>
      <c r="R2231" s="138">
        <f>Q2231*H2231</f>
        <v>0</v>
      </c>
      <c r="S2231" s="138">
        <v>4.0000000000000002E-4</v>
      </c>
      <c r="T2231" s="139">
        <f>S2231*H2231</f>
        <v>7.2000000000000007E-3</v>
      </c>
      <c r="AR2231" s="140" t="s">
        <v>173</v>
      </c>
      <c r="AT2231" s="140" t="s">
        <v>141</v>
      </c>
      <c r="AU2231" s="140" t="s">
        <v>92</v>
      </c>
      <c r="AY2231" s="17" t="s">
        <v>140</v>
      </c>
      <c r="BE2231" s="141">
        <f>IF(N2231="základní",J2231,0)</f>
        <v>0</v>
      </c>
      <c r="BF2231" s="141">
        <f>IF(N2231="snížená",J2231,0)</f>
        <v>0</v>
      </c>
      <c r="BG2231" s="141">
        <f>IF(N2231="zákl. přenesená",J2231,0)</f>
        <v>0</v>
      </c>
      <c r="BH2231" s="141">
        <f>IF(N2231="sníž. přenesená",J2231,0)</f>
        <v>0</v>
      </c>
      <c r="BI2231" s="141">
        <f>IF(N2231="nulová",J2231,0)</f>
        <v>0</v>
      </c>
      <c r="BJ2231" s="17" t="s">
        <v>90</v>
      </c>
      <c r="BK2231" s="141">
        <f>ROUND(I2231*H2231,2)</f>
        <v>0</v>
      </c>
      <c r="BL2231" s="17" t="s">
        <v>173</v>
      </c>
      <c r="BM2231" s="140" t="s">
        <v>2578</v>
      </c>
    </row>
    <row r="2232" spans="2:65" s="12" customFormat="1">
      <c r="B2232" s="153"/>
      <c r="D2232" s="143" t="s">
        <v>146</v>
      </c>
      <c r="E2232" s="154" t="s">
        <v>1</v>
      </c>
      <c r="F2232" s="155" t="s">
        <v>2579</v>
      </c>
      <c r="H2232" s="154" t="s">
        <v>1</v>
      </c>
      <c r="I2232" s="156"/>
      <c r="L2232" s="153"/>
      <c r="M2232" s="157"/>
      <c r="T2232" s="158"/>
      <c r="AT2232" s="154" t="s">
        <v>146</v>
      </c>
      <c r="AU2232" s="154" t="s">
        <v>92</v>
      </c>
      <c r="AV2232" s="12" t="s">
        <v>90</v>
      </c>
      <c r="AW2232" s="12" t="s">
        <v>38</v>
      </c>
      <c r="AX2232" s="12" t="s">
        <v>82</v>
      </c>
      <c r="AY2232" s="154" t="s">
        <v>140</v>
      </c>
    </row>
    <row r="2233" spans="2:65" s="11" customFormat="1">
      <c r="B2233" s="142"/>
      <c r="D2233" s="143" t="s">
        <v>146</v>
      </c>
      <c r="E2233" s="144" t="s">
        <v>1</v>
      </c>
      <c r="F2233" s="145" t="s">
        <v>2580</v>
      </c>
      <c r="H2233" s="146">
        <v>1</v>
      </c>
      <c r="I2233" s="147"/>
      <c r="L2233" s="142"/>
      <c r="M2233" s="148"/>
      <c r="T2233" s="149"/>
      <c r="AT2233" s="144" t="s">
        <v>146</v>
      </c>
      <c r="AU2233" s="144" t="s">
        <v>92</v>
      </c>
      <c r="AV2233" s="11" t="s">
        <v>92</v>
      </c>
      <c r="AW2233" s="11" t="s">
        <v>38</v>
      </c>
      <c r="AX2233" s="11" t="s">
        <v>82</v>
      </c>
      <c r="AY2233" s="144" t="s">
        <v>140</v>
      </c>
    </row>
    <row r="2234" spans="2:65" s="11" customFormat="1">
      <c r="B2234" s="142"/>
      <c r="D2234" s="143" t="s">
        <v>146</v>
      </c>
      <c r="E2234" s="144" t="s">
        <v>1</v>
      </c>
      <c r="F2234" s="145" t="s">
        <v>2581</v>
      </c>
      <c r="H2234" s="146">
        <v>10</v>
      </c>
      <c r="I2234" s="147"/>
      <c r="L2234" s="142"/>
      <c r="M2234" s="148"/>
      <c r="T2234" s="149"/>
      <c r="AT2234" s="144" t="s">
        <v>146</v>
      </c>
      <c r="AU2234" s="144" t="s">
        <v>92</v>
      </c>
      <c r="AV2234" s="11" t="s">
        <v>92</v>
      </c>
      <c r="AW2234" s="11" t="s">
        <v>38</v>
      </c>
      <c r="AX2234" s="11" t="s">
        <v>82</v>
      </c>
      <c r="AY2234" s="144" t="s">
        <v>140</v>
      </c>
    </row>
    <row r="2235" spans="2:65" s="11" customFormat="1">
      <c r="B2235" s="142"/>
      <c r="D2235" s="143" t="s">
        <v>146</v>
      </c>
      <c r="E2235" s="144" t="s">
        <v>1</v>
      </c>
      <c r="F2235" s="145" t="s">
        <v>2582</v>
      </c>
      <c r="H2235" s="146">
        <v>2</v>
      </c>
      <c r="I2235" s="147"/>
      <c r="L2235" s="142"/>
      <c r="M2235" s="148"/>
      <c r="T2235" s="149"/>
      <c r="AT2235" s="144" t="s">
        <v>146</v>
      </c>
      <c r="AU2235" s="144" t="s">
        <v>92</v>
      </c>
      <c r="AV2235" s="11" t="s">
        <v>92</v>
      </c>
      <c r="AW2235" s="11" t="s">
        <v>38</v>
      </c>
      <c r="AX2235" s="11" t="s">
        <v>82</v>
      </c>
      <c r="AY2235" s="144" t="s">
        <v>140</v>
      </c>
    </row>
    <row r="2236" spans="2:65" s="11" customFormat="1">
      <c r="B2236" s="142"/>
      <c r="D2236" s="143" t="s">
        <v>146</v>
      </c>
      <c r="E2236" s="144" t="s">
        <v>1</v>
      </c>
      <c r="F2236" s="145" t="s">
        <v>2583</v>
      </c>
      <c r="H2236" s="146">
        <v>5</v>
      </c>
      <c r="I2236" s="147"/>
      <c r="L2236" s="142"/>
      <c r="M2236" s="148"/>
      <c r="T2236" s="149"/>
      <c r="AT2236" s="144" t="s">
        <v>146</v>
      </c>
      <c r="AU2236" s="144" t="s">
        <v>92</v>
      </c>
      <c r="AV2236" s="11" t="s">
        <v>92</v>
      </c>
      <c r="AW2236" s="11" t="s">
        <v>38</v>
      </c>
      <c r="AX2236" s="11" t="s">
        <v>82</v>
      </c>
      <c r="AY2236" s="144" t="s">
        <v>140</v>
      </c>
    </row>
    <row r="2237" spans="2:65" s="14" customFormat="1">
      <c r="B2237" s="167"/>
      <c r="D2237" s="143" t="s">
        <v>146</v>
      </c>
      <c r="E2237" s="168" t="s">
        <v>1</v>
      </c>
      <c r="F2237" s="169" t="s">
        <v>287</v>
      </c>
      <c r="H2237" s="170">
        <v>18</v>
      </c>
      <c r="I2237" s="171"/>
      <c r="L2237" s="167"/>
      <c r="M2237" s="172"/>
      <c r="T2237" s="173"/>
      <c r="AT2237" s="168" t="s">
        <v>146</v>
      </c>
      <c r="AU2237" s="168" t="s">
        <v>92</v>
      </c>
      <c r="AV2237" s="14" t="s">
        <v>145</v>
      </c>
      <c r="AW2237" s="14" t="s">
        <v>38</v>
      </c>
      <c r="AX2237" s="14" t="s">
        <v>90</v>
      </c>
      <c r="AY2237" s="168" t="s">
        <v>140</v>
      </c>
    </row>
    <row r="2238" spans="2:65" s="1" customFormat="1" ht="16.5" customHeight="1">
      <c r="B2238" s="33"/>
      <c r="C2238" s="128" t="s">
        <v>2584</v>
      </c>
      <c r="D2238" s="128" t="s">
        <v>141</v>
      </c>
      <c r="E2238" s="129" t="s">
        <v>2585</v>
      </c>
      <c r="F2238" s="130" t="s">
        <v>2586</v>
      </c>
      <c r="G2238" s="131" t="s">
        <v>157</v>
      </c>
      <c r="H2238" s="132">
        <v>1</v>
      </c>
      <c r="I2238" s="133"/>
      <c r="J2238" s="134">
        <f>ROUND(I2238*H2238,2)</f>
        <v>0</v>
      </c>
      <c r="K2238" s="135"/>
      <c r="L2238" s="33"/>
      <c r="M2238" s="136" t="s">
        <v>1</v>
      </c>
      <c r="N2238" s="137" t="s">
        <v>47</v>
      </c>
      <c r="P2238" s="138">
        <f>O2238*H2238</f>
        <v>0</v>
      </c>
      <c r="Q2238" s="138">
        <v>0</v>
      </c>
      <c r="R2238" s="138">
        <f>Q2238*H2238</f>
        <v>0</v>
      </c>
      <c r="S2238" s="138">
        <v>0</v>
      </c>
      <c r="T2238" s="139">
        <f>S2238*H2238</f>
        <v>0</v>
      </c>
      <c r="AR2238" s="140" t="s">
        <v>173</v>
      </c>
      <c r="AT2238" s="140" t="s">
        <v>141</v>
      </c>
      <c r="AU2238" s="140" t="s">
        <v>92</v>
      </c>
      <c r="AY2238" s="17" t="s">
        <v>140</v>
      </c>
      <c r="BE2238" s="141">
        <f>IF(N2238="základní",J2238,0)</f>
        <v>0</v>
      </c>
      <c r="BF2238" s="141">
        <f>IF(N2238="snížená",J2238,0)</f>
        <v>0</v>
      </c>
      <c r="BG2238" s="141">
        <f>IF(N2238="zákl. přenesená",J2238,0)</f>
        <v>0</v>
      </c>
      <c r="BH2238" s="141">
        <f>IF(N2238="sníž. přenesená",J2238,0)</f>
        <v>0</v>
      </c>
      <c r="BI2238" s="141">
        <f>IF(N2238="nulová",J2238,0)</f>
        <v>0</v>
      </c>
      <c r="BJ2238" s="17" t="s">
        <v>90</v>
      </c>
      <c r="BK2238" s="141">
        <f>ROUND(I2238*H2238,2)</f>
        <v>0</v>
      </c>
      <c r="BL2238" s="17" t="s">
        <v>173</v>
      </c>
      <c r="BM2238" s="140" t="s">
        <v>2587</v>
      </c>
    </row>
    <row r="2239" spans="2:65" s="1" customFormat="1" ht="19.5">
      <c r="B2239" s="33"/>
      <c r="D2239" s="143" t="s">
        <v>179</v>
      </c>
      <c r="F2239" s="150" t="s">
        <v>2588</v>
      </c>
      <c r="I2239" s="151"/>
      <c r="L2239" s="33"/>
      <c r="M2239" s="152"/>
      <c r="T2239" s="57"/>
      <c r="AT2239" s="17" t="s">
        <v>179</v>
      </c>
      <c r="AU2239" s="17" t="s">
        <v>92</v>
      </c>
    </row>
    <row r="2240" spans="2:65" s="12" customFormat="1">
      <c r="B2240" s="153"/>
      <c r="D2240" s="143" t="s">
        <v>146</v>
      </c>
      <c r="E2240" s="154" t="s">
        <v>1</v>
      </c>
      <c r="F2240" s="155" t="s">
        <v>2589</v>
      </c>
      <c r="H2240" s="154" t="s">
        <v>1</v>
      </c>
      <c r="I2240" s="156"/>
      <c r="L2240" s="153"/>
      <c r="M2240" s="157"/>
      <c r="T2240" s="158"/>
      <c r="AT2240" s="154" t="s">
        <v>146</v>
      </c>
      <c r="AU2240" s="154" t="s">
        <v>92</v>
      </c>
      <c r="AV2240" s="12" t="s">
        <v>90</v>
      </c>
      <c r="AW2240" s="12" t="s">
        <v>38</v>
      </c>
      <c r="AX2240" s="12" t="s">
        <v>82</v>
      </c>
      <c r="AY2240" s="154" t="s">
        <v>140</v>
      </c>
    </row>
    <row r="2241" spans="2:65" s="11" customFormat="1">
      <c r="B2241" s="142"/>
      <c r="D2241" s="143" t="s">
        <v>146</v>
      </c>
      <c r="E2241" s="144" t="s">
        <v>1</v>
      </c>
      <c r="F2241" s="145" t="s">
        <v>2590</v>
      </c>
      <c r="H2241" s="146">
        <v>1</v>
      </c>
      <c r="I2241" s="147"/>
      <c r="L2241" s="142"/>
      <c r="M2241" s="148"/>
      <c r="T2241" s="149"/>
      <c r="AT2241" s="144" t="s">
        <v>146</v>
      </c>
      <c r="AU2241" s="144" t="s">
        <v>92</v>
      </c>
      <c r="AV2241" s="11" t="s">
        <v>92</v>
      </c>
      <c r="AW2241" s="11" t="s">
        <v>38</v>
      </c>
      <c r="AX2241" s="11" t="s">
        <v>90</v>
      </c>
      <c r="AY2241" s="144" t="s">
        <v>140</v>
      </c>
    </row>
    <row r="2242" spans="2:65" s="1" customFormat="1" ht="16.5" customHeight="1">
      <c r="B2242" s="33"/>
      <c r="C2242" s="128" t="s">
        <v>2591</v>
      </c>
      <c r="D2242" s="128" t="s">
        <v>141</v>
      </c>
      <c r="E2242" s="129" t="s">
        <v>2592</v>
      </c>
      <c r="F2242" s="130" t="s">
        <v>2593</v>
      </c>
      <c r="G2242" s="131" t="s">
        <v>157</v>
      </c>
      <c r="H2242" s="132">
        <v>1</v>
      </c>
      <c r="I2242" s="133"/>
      <c r="J2242" s="134">
        <f>ROUND(I2242*H2242,2)</f>
        <v>0</v>
      </c>
      <c r="K2242" s="135"/>
      <c r="L2242" s="33"/>
      <c r="M2242" s="136" t="s">
        <v>1</v>
      </c>
      <c r="N2242" s="137" t="s">
        <v>47</v>
      </c>
      <c r="P2242" s="138">
        <f>O2242*H2242</f>
        <v>0</v>
      </c>
      <c r="Q2242" s="138">
        <v>0</v>
      </c>
      <c r="R2242" s="138">
        <f>Q2242*H2242</f>
        <v>0</v>
      </c>
      <c r="S2242" s="138">
        <v>3.0000000000000001E-3</v>
      </c>
      <c r="T2242" s="139">
        <f>S2242*H2242</f>
        <v>3.0000000000000001E-3</v>
      </c>
      <c r="AR2242" s="140" t="s">
        <v>173</v>
      </c>
      <c r="AT2242" s="140" t="s">
        <v>141</v>
      </c>
      <c r="AU2242" s="140" t="s">
        <v>92</v>
      </c>
      <c r="AY2242" s="17" t="s">
        <v>140</v>
      </c>
      <c r="BE2242" s="141">
        <f>IF(N2242="základní",J2242,0)</f>
        <v>0</v>
      </c>
      <c r="BF2242" s="141">
        <f>IF(N2242="snížená",J2242,0)</f>
        <v>0</v>
      </c>
      <c r="BG2242" s="141">
        <f>IF(N2242="zákl. přenesená",J2242,0)</f>
        <v>0</v>
      </c>
      <c r="BH2242" s="141">
        <f>IF(N2242="sníž. přenesená",J2242,0)</f>
        <v>0</v>
      </c>
      <c r="BI2242" s="141">
        <f>IF(N2242="nulová",J2242,0)</f>
        <v>0</v>
      </c>
      <c r="BJ2242" s="17" t="s">
        <v>90</v>
      </c>
      <c r="BK2242" s="141">
        <f>ROUND(I2242*H2242,2)</f>
        <v>0</v>
      </c>
      <c r="BL2242" s="17" t="s">
        <v>173</v>
      </c>
      <c r="BM2242" s="140" t="s">
        <v>2594</v>
      </c>
    </row>
    <row r="2243" spans="2:65" s="1" customFormat="1" ht="19.5">
      <c r="B2243" s="33"/>
      <c r="D2243" s="143" t="s">
        <v>179</v>
      </c>
      <c r="F2243" s="150" t="s">
        <v>2595</v>
      </c>
      <c r="I2243" s="151"/>
      <c r="L2243" s="33"/>
      <c r="M2243" s="152"/>
      <c r="T2243" s="57"/>
      <c r="AT2243" s="17" t="s">
        <v>179</v>
      </c>
      <c r="AU2243" s="17" t="s">
        <v>92</v>
      </c>
    </row>
    <row r="2244" spans="2:65" s="12" customFormat="1">
      <c r="B2244" s="153"/>
      <c r="D2244" s="143" t="s">
        <v>146</v>
      </c>
      <c r="E2244" s="154" t="s">
        <v>1</v>
      </c>
      <c r="F2244" s="155" t="s">
        <v>2596</v>
      </c>
      <c r="H2244" s="154" t="s">
        <v>1</v>
      </c>
      <c r="I2244" s="156"/>
      <c r="L2244" s="153"/>
      <c r="M2244" s="157"/>
      <c r="T2244" s="158"/>
      <c r="AT2244" s="154" t="s">
        <v>146</v>
      </c>
      <c r="AU2244" s="154" t="s">
        <v>92</v>
      </c>
      <c r="AV2244" s="12" t="s">
        <v>90</v>
      </c>
      <c r="AW2244" s="12" t="s">
        <v>38</v>
      </c>
      <c r="AX2244" s="12" t="s">
        <v>82</v>
      </c>
      <c r="AY2244" s="154" t="s">
        <v>140</v>
      </c>
    </row>
    <row r="2245" spans="2:65" s="11" customFormat="1">
      <c r="B2245" s="142"/>
      <c r="D2245" s="143" t="s">
        <v>146</v>
      </c>
      <c r="E2245" s="144" t="s">
        <v>1</v>
      </c>
      <c r="F2245" s="145" t="s">
        <v>2590</v>
      </c>
      <c r="H2245" s="146">
        <v>1</v>
      </c>
      <c r="I2245" s="147"/>
      <c r="L2245" s="142"/>
      <c r="M2245" s="148"/>
      <c r="T2245" s="149"/>
      <c r="AT2245" s="144" t="s">
        <v>146</v>
      </c>
      <c r="AU2245" s="144" t="s">
        <v>92</v>
      </c>
      <c r="AV2245" s="11" t="s">
        <v>92</v>
      </c>
      <c r="AW2245" s="11" t="s">
        <v>38</v>
      </c>
      <c r="AX2245" s="11" t="s">
        <v>90</v>
      </c>
      <c r="AY2245" s="144" t="s">
        <v>140</v>
      </c>
    </row>
    <row r="2246" spans="2:65" s="1" customFormat="1" ht="24.2" customHeight="1">
      <c r="B2246" s="33"/>
      <c r="C2246" s="128" t="s">
        <v>2597</v>
      </c>
      <c r="D2246" s="128" t="s">
        <v>141</v>
      </c>
      <c r="E2246" s="129" t="s">
        <v>2598</v>
      </c>
      <c r="F2246" s="130" t="s">
        <v>2599</v>
      </c>
      <c r="G2246" s="131" t="s">
        <v>150</v>
      </c>
      <c r="H2246" s="132">
        <v>13.1</v>
      </c>
      <c r="I2246" s="133"/>
      <c r="J2246" s="134">
        <f>ROUND(I2246*H2246,2)</f>
        <v>0</v>
      </c>
      <c r="K2246" s="135"/>
      <c r="L2246" s="33"/>
      <c r="M2246" s="136" t="s">
        <v>1</v>
      </c>
      <c r="N2246" s="137" t="s">
        <v>47</v>
      </c>
      <c r="P2246" s="138">
        <f>O2246*H2246</f>
        <v>0</v>
      </c>
      <c r="Q2246" s="138">
        <v>0</v>
      </c>
      <c r="R2246" s="138">
        <f>Q2246*H2246</f>
        <v>0</v>
      </c>
      <c r="S2246" s="138">
        <v>0</v>
      </c>
      <c r="T2246" s="139">
        <f>S2246*H2246</f>
        <v>0</v>
      </c>
      <c r="AR2246" s="140" t="s">
        <v>173</v>
      </c>
      <c r="AT2246" s="140" t="s">
        <v>141</v>
      </c>
      <c r="AU2246" s="140" t="s">
        <v>92</v>
      </c>
      <c r="AY2246" s="17" t="s">
        <v>140</v>
      </c>
      <c r="BE2246" s="141">
        <f>IF(N2246="základní",J2246,0)</f>
        <v>0</v>
      </c>
      <c r="BF2246" s="141">
        <f>IF(N2246="snížená",J2246,0)</f>
        <v>0</v>
      </c>
      <c r="BG2246" s="141">
        <f>IF(N2246="zákl. přenesená",J2246,0)</f>
        <v>0</v>
      </c>
      <c r="BH2246" s="141">
        <f>IF(N2246="sníž. přenesená",J2246,0)</f>
        <v>0</v>
      </c>
      <c r="BI2246" s="141">
        <f>IF(N2246="nulová",J2246,0)</f>
        <v>0</v>
      </c>
      <c r="BJ2246" s="17" t="s">
        <v>90</v>
      </c>
      <c r="BK2246" s="141">
        <f>ROUND(I2246*H2246,2)</f>
        <v>0</v>
      </c>
      <c r="BL2246" s="17" t="s">
        <v>173</v>
      </c>
      <c r="BM2246" s="140" t="s">
        <v>2600</v>
      </c>
    </row>
    <row r="2247" spans="2:65" s="12" customFormat="1">
      <c r="B2247" s="153"/>
      <c r="D2247" s="143" t="s">
        <v>146</v>
      </c>
      <c r="E2247" s="154" t="s">
        <v>1</v>
      </c>
      <c r="F2247" s="155" t="s">
        <v>2601</v>
      </c>
      <c r="H2247" s="154" t="s">
        <v>1</v>
      </c>
      <c r="I2247" s="156"/>
      <c r="L2247" s="153"/>
      <c r="M2247" s="157"/>
      <c r="T2247" s="158"/>
      <c r="AT2247" s="154" t="s">
        <v>146</v>
      </c>
      <c r="AU2247" s="154" t="s">
        <v>92</v>
      </c>
      <c r="AV2247" s="12" t="s">
        <v>90</v>
      </c>
      <c r="AW2247" s="12" t="s">
        <v>38</v>
      </c>
      <c r="AX2247" s="12" t="s">
        <v>82</v>
      </c>
      <c r="AY2247" s="154" t="s">
        <v>140</v>
      </c>
    </row>
    <row r="2248" spans="2:65" s="11" customFormat="1">
      <c r="B2248" s="142"/>
      <c r="D2248" s="143" t="s">
        <v>146</v>
      </c>
      <c r="E2248" s="144" t="s">
        <v>1</v>
      </c>
      <c r="F2248" s="145" t="s">
        <v>2602</v>
      </c>
      <c r="H2248" s="146">
        <v>7.5</v>
      </c>
      <c r="I2248" s="147"/>
      <c r="L2248" s="142"/>
      <c r="M2248" s="148"/>
      <c r="T2248" s="149"/>
      <c r="AT2248" s="144" t="s">
        <v>146</v>
      </c>
      <c r="AU2248" s="144" t="s">
        <v>92</v>
      </c>
      <c r="AV2248" s="11" t="s">
        <v>92</v>
      </c>
      <c r="AW2248" s="11" t="s">
        <v>38</v>
      </c>
      <c r="AX2248" s="11" t="s">
        <v>82</v>
      </c>
      <c r="AY2248" s="144" t="s">
        <v>140</v>
      </c>
    </row>
    <row r="2249" spans="2:65" s="11" customFormat="1">
      <c r="B2249" s="142"/>
      <c r="D2249" s="143" t="s">
        <v>146</v>
      </c>
      <c r="E2249" s="144" t="s">
        <v>1</v>
      </c>
      <c r="F2249" s="145" t="s">
        <v>2603</v>
      </c>
      <c r="H2249" s="146">
        <v>5.6</v>
      </c>
      <c r="I2249" s="147"/>
      <c r="L2249" s="142"/>
      <c r="M2249" s="148"/>
      <c r="T2249" s="149"/>
      <c r="AT2249" s="144" t="s">
        <v>146</v>
      </c>
      <c r="AU2249" s="144" t="s">
        <v>92</v>
      </c>
      <c r="AV2249" s="11" t="s">
        <v>92</v>
      </c>
      <c r="AW2249" s="11" t="s">
        <v>38</v>
      </c>
      <c r="AX2249" s="11" t="s">
        <v>82</v>
      </c>
      <c r="AY2249" s="144" t="s">
        <v>140</v>
      </c>
    </row>
    <row r="2250" spans="2:65" s="14" customFormat="1">
      <c r="B2250" s="167"/>
      <c r="D2250" s="143" t="s">
        <v>146</v>
      </c>
      <c r="E2250" s="168" t="s">
        <v>1</v>
      </c>
      <c r="F2250" s="169" t="s">
        <v>287</v>
      </c>
      <c r="H2250" s="170">
        <v>13.1</v>
      </c>
      <c r="I2250" s="171"/>
      <c r="L2250" s="167"/>
      <c r="M2250" s="172"/>
      <c r="T2250" s="173"/>
      <c r="AT2250" s="168" t="s">
        <v>146</v>
      </c>
      <c r="AU2250" s="168" t="s">
        <v>92</v>
      </c>
      <c r="AV2250" s="14" t="s">
        <v>145</v>
      </c>
      <c r="AW2250" s="14" t="s">
        <v>38</v>
      </c>
      <c r="AX2250" s="14" t="s">
        <v>90</v>
      </c>
      <c r="AY2250" s="168" t="s">
        <v>140</v>
      </c>
    </row>
    <row r="2251" spans="2:65" s="1" customFormat="1" ht="37.9" customHeight="1">
      <c r="B2251" s="33"/>
      <c r="C2251" s="185" t="s">
        <v>2604</v>
      </c>
      <c r="D2251" s="185" t="s">
        <v>653</v>
      </c>
      <c r="E2251" s="186" t="s">
        <v>2605</v>
      </c>
      <c r="F2251" s="187" t="s">
        <v>2606</v>
      </c>
      <c r="G2251" s="188" t="s">
        <v>150</v>
      </c>
      <c r="H2251" s="189">
        <v>5.6</v>
      </c>
      <c r="I2251" s="190"/>
      <c r="J2251" s="191">
        <f>ROUND(I2251*H2251,2)</f>
        <v>0</v>
      </c>
      <c r="K2251" s="192"/>
      <c r="L2251" s="193"/>
      <c r="M2251" s="194" t="s">
        <v>1</v>
      </c>
      <c r="N2251" s="195" t="s">
        <v>47</v>
      </c>
      <c r="P2251" s="138">
        <f>O2251*H2251</f>
        <v>0</v>
      </c>
      <c r="Q2251" s="138">
        <v>5.3100000000000001E-2</v>
      </c>
      <c r="R2251" s="138">
        <f>Q2251*H2251</f>
        <v>0.29736000000000001</v>
      </c>
      <c r="S2251" s="138">
        <v>0</v>
      </c>
      <c r="T2251" s="139">
        <f>S2251*H2251</f>
        <v>0</v>
      </c>
      <c r="AR2251" s="140" t="s">
        <v>204</v>
      </c>
      <c r="AT2251" s="140" t="s">
        <v>653</v>
      </c>
      <c r="AU2251" s="140" t="s">
        <v>92</v>
      </c>
      <c r="AY2251" s="17" t="s">
        <v>140</v>
      </c>
      <c r="BE2251" s="141">
        <f>IF(N2251="základní",J2251,0)</f>
        <v>0</v>
      </c>
      <c r="BF2251" s="141">
        <f>IF(N2251="snížená",J2251,0)</f>
        <v>0</v>
      </c>
      <c r="BG2251" s="141">
        <f>IF(N2251="zákl. přenesená",J2251,0)</f>
        <v>0</v>
      </c>
      <c r="BH2251" s="141">
        <f>IF(N2251="sníž. přenesená",J2251,0)</f>
        <v>0</v>
      </c>
      <c r="BI2251" s="141">
        <f>IF(N2251="nulová",J2251,0)</f>
        <v>0</v>
      </c>
      <c r="BJ2251" s="17" t="s">
        <v>90</v>
      </c>
      <c r="BK2251" s="141">
        <f>ROUND(I2251*H2251,2)</f>
        <v>0</v>
      </c>
      <c r="BL2251" s="17" t="s">
        <v>173</v>
      </c>
      <c r="BM2251" s="140" t="s">
        <v>2607</v>
      </c>
    </row>
    <row r="2252" spans="2:65" s="12" customFormat="1">
      <c r="B2252" s="153"/>
      <c r="D2252" s="143" t="s">
        <v>146</v>
      </c>
      <c r="E2252" s="154" t="s">
        <v>1</v>
      </c>
      <c r="F2252" s="155" t="s">
        <v>2601</v>
      </c>
      <c r="H2252" s="154" t="s">
        <v>1</v>
      </c>
      <c r="I2252" s="156"/>
      <c r="L2252" s="153"/>
      <c r="M2252" s="157"/>
      <c r="T2252" s="158"/>
      <c r="AT2252" s="154" t="s">
        <v>146</v>
      </c>
      <c r="AU2252" s="154" t="s">
        <v>92</v>
      </c>
      <c r="AV2252" s="12" t="s">
        <v>90</v>
      </c>
      <c r="AW2252" s="12" t="s">
        <v>38</v>
      </c>
      <c r="AX2252" s="12" t="s">
        <v>82</v>
      </c>
      <c r="AY2252" s="154" t="s">
        <v>140</v>
      </c>
    </row>
    <row r="2253" spans="2:65" s="11" customFormat="1">
      <c r="B2253" s="142"/>
      <c r="D2253" s="143" t="s">
        <v>146</v>
      </c>
      <c r="E2253" s="144" t="s">
        <v>1</v>
      </c>
      <c r="F2253" s="145" t="s">
        <v>2603</v>
      </c>
      <c r="H2253" s="146">
        <v>5.6</v>
      </c>
      <c r="I2253" s="147"/>
      <c r="L2253" s="142"/>
      <c r="M2253" s="148"/>
      <c r="T2253" s="149"/>
      <c r="AT2253" s="144" t="s">
        <v>146</v>
      </c>
      <c r="AU2253" s="144" t="s">
        <v>92</v>
      </c>
      <c r="AV2253" s="11" t="s">
        <v>92</v>
      </c>
      <c r="AW2253" s="11" t="s">
        <v>38</v>
      </c>
      <c r="AX2253" s="11" t="s">
        <v>90</v>
      </c>
      <c r="AY2253" s="144" t="s">
        <v>140</v>
      </c>
    </row>
    <row r="2254" spans="2:65" s="1" customFormat="1" ht="37.9" customHeight="1">
      <c r="B2254" s="33"/>
      <c r="C2254" s="185" t="s">
        <v>2608</v>
      </c>
      <c r="D2254" s="185" t="s">
        <v>653</v>
      </c>
      <c r="E2254" s="186" t="s">
        <v>2609</v>
      </c>
      <c r="F2254" s="187" t="s">
        <v>2610</v>
      </c>
      <c r="G2254" s="188" t="s">
        <v>150</v>
      </c>
      <c r="H2254" s="189">
        <v>7.5</v>
      </c>
      <c r="I2254" s="190"/>
      <c r="J2254" s="191">
        <f>ROUND(I2254*H2254,2)</f>
        <v>0</v>
      </c>
      <c r="K2254" s="192"/>
      <c r="L2254" s="193"/>
      <c r="M2254" s="194" t="s">
        <v>1</v>
      </c>
      <c r="N2254" s="195" t="s">
        <v>47</v>
      </c>
      <c r="P2254" s="138">
        <f>O2254*H2254</f>
        <v>0</v>
      </c>
      <c r="Q2254" s="138">
        <v>6.0299999999999999E-2</v>
      </c>
      <c r="R2254" s="138">
        <f>Q2254*H2254</f>
        <v>0.45224999999999999</v>
      </c>
      <c r="S2254" s="138">
        <v>0</v>
      </c>
      <c r="T2254" s="139">
        <f>S2254*H2254</f>
        <v>0</v>
      </c>
      <c r="AR2254" s="140" t="s">
        <v>204</v>
      </c>
      <c r="AT2254" s="140" t="s">
        <v>653</v>
      </c>
      <c r="AU2254" s="140" t="s">
        <v>92</v>
      </c>
      <c r="AY2254" s="17" t="s">
        <v>140</v>
      </c>
      <c r="BE2254" s="141">
        <f>IF(N2254="základní",J2254,0)</f>
        <v>0</v>
      </c>
      <c r="BF2254" s="141">
        <f>IF(N2254="snížená",J2254,0)</f>
        <v>0</v>
      </c>
      <c r="BG2254" s="141">
        <f>IF(N2254="zákl. přenesená",J2254,0)</f>
        <v>0</v>
      </c>
      <c r="BH2254" s="141">
        <f>IF(N2254="sníž. přenesená",J2254,0)</f>
        <v>0</v>
      </c>
      <c r="BI2254" s="141">
        <f>IF(N2254="nulová",J2254,0)</f>
        <v>0</v>
      </c>
      <c r="BJ2254" s="17" t="s">
        <v>90</v>
      </c>
      <c r="BK2254" s="141">
        <f>ROUND(I2254*H2254,2)</f>
        <v>0</v>
      </c>
      <c r="BL2254" s="17" t="s">
        <v>173</v>
      </c>
      <c r="BM2254" s="140" t="s">
        <v>2611</v>
      </c>
    </row>
    <row r="2255" spans="2:65" s="12" customFormat="1">
      <c r="B2255" s="153"/>
      <c r="D2255" s="143" t="s">
        <v>146</v>
      </c>
      <c r="E2255" s="154" t="s">
        <v>1</v>
      </c>
      <c r="F2255" s="155" t="s">
        <v>2601</v>
      </c>
      <c r="H2255" s="154" t="s">
        <v>1</v>
      </c>
      <c r="I2255" s="156"/>
      <c r="L2255" s="153"/>
      <c r="M2255" s="157"/>
      <c r="T2255" s="158"/>
      <c r="AT2255" s="154" t="s">
        <v>146</v>
      </c>
      <c r="AU2255" s="154" t="s">
        <v>92</v>
      </c>
      <c r="AV2255" s="12" t="s">
        <v>90</v>
      </c>
      <c r="AW2255" s="12" t="s">
        <v>38</v>
      </c>
      <c r="AX2255" s="12" t="s">
        <v>82</v>
      </c>
      <c r="AY2255" s="154" t="s">
        <v>140</v>
      </c>
    </row>
    <row r="2256" spans="2:65" s="11" customFormat="1">
      <c r="B2256" s="142"/>
      <c r="D2256" s="143" t="s">
        <v>146</v>
      </c>
      <c r="E2256" s="144" t="s">
        <v>1</v>
      </c>
      <c r="F2256" s="145" t="s">
        <v>2602</v>
      </c>
      <c r="H2256" s="146">
        <v>7.5</v>
      </c>
      <c r="I2256" s="147"/>
      <c r="L2256" s="142"/>
      <c r="M2256" s="148"/>
      <c r="T2256" s="149"/>
      <c r="AT2256" s="144" t="s">
        <v>146</v>
      </c>
      <c r="AU2256" s="144" t="s">
        <v>92</v>
      </c>
      <c r="AV2256" s="11" t="s">
        <v>92</v>
      </c>
      <c r="AW2256" s="11" t="s">
        <v>38</v>
      </c>
      <c r="AX2256" s="11" t="s">
        <v>90</v>
      </c>
      <c r="AY2256" s="144" t="s">
        <v>140</v>
      </c>
    </row>
    <row r="2257" spans="2:65" s="1" customFormat="1" ht="24.2" customHeight="1">
      <c r="B2257" s="33"/>
      <c r="C2257" s="128" t="s">
        <v>2612</v>
      </c>
      <c r="D2257" s="128" t="s">
        <v>141</v>
      </c>
      <c r="E2257" s="129" t="s">
        <v>2613</v>
      </c>
      <c r="F2257" s="130" t="s">
        <v>2614</v>
      </c>
      <c r="G2257" s="131" t="s">
        <v>150</v>
      </c>
      <c r="H2257" s="132">
        <v>11.5</v>
      </c>
      <c r="I2257" s="133"/>
      <c r="J2257" s="134">
        <f>ROUND(I2257*H2257,2)</f>
        <v>0</v>
      </c>
      <c r="K2257" s="135"/>
      <c r="L2257" s="33"/>
      <c r="M2257" s="136" t="s">
        <v>1</v>
      </c>
      <c r="N2257" s="137" t="s">
        <v>47</v>
      </c>
      <c r="P2257" s="138">
        <f>O2257*H2257</f>
        <v>0</v>
      </c>
      <c r="Q2257" s="138">
        <v>0</v>
      </c>
      <c r="R2257" s="138">
        <f>Q2257*H2257</f>
        <v>0</v>
      </c>
      <c r="S2257" s="138">
        <v>0.03</v>
      </c>
      <c r="T2257" s="139">
        <f>S2257*H2257</f>
        <v>0.34499999999999997</v>
      </c>
      <c r="AR2257" s="140" t="s">
        <v>173</v>
      </c>
      <c r="AT2257" s="140" t="s">
        <v>141</v>
      </c>
      <c r="AU2257" s="140" t="s">
        <v>92</v>
      </c>
      <c r="AY2257" s="17" t="s">
        <v>140</v>
      </c>
      <c r="BE2257" s="141">
        <f>IF(N2257="základní",J2257,0)</f>
        <v>0</v>
      </c>
      <c r="BF2257" s="141">
        <f>IF(N2257="snížená",J2257,0)</f>
        <v>0</v>
      </c>
      <c r="BG2257" s="141">
        <f>IF(N2257="zákl. přenesená",J2257,0)</f>
        <v>0</v>
      </c>
      <c r="BH2257" s="141">
        <f>IF(N2257="sníž. přenesená",J2257,0)</f>
        <v>0</v>
      </c>
      <c r="BI2257" s="141">
        <f>IF(N2257="nulová",J2257,0)</f>
        <v>0</v>
      </c>
      <c r="BJ2257" s="17" t="s">
        <v>90</v>
      </c>
      <c r="BK2257" s="141">
        <f>ROUND(I2257*H2257,2)</f>
        <v>0</v>
      </c>
      <c r="BL2257" s="17" t="s">
        <v>173</v>
      </c>
      <c r="BM2257" s="140" t="s">
        <v>2615</v>
      </c>
    </row>
    <row r="2258" spans="2:65" s="12" customFormat="1">
      <c r="B2258" s="153"/>
      <c r="D2258" s="143" t="s">
        <v>146</v>
      </c>
      <c r="E2258" s="154" t="s">
        <v>1</v>
      </c>
      <c r="F2258" s="155" t="s">
        <v>2616</v>
      </c>
      <c r="H2258" s="154" t="s">
        <v>1</v>
      </c>
      <c r="I2258" s="156"/>
      <c r="L2258" s="153"/>
      <c r="M2258" s="157"/>
      <c r="T2258" s="158"/>
      <c r="AT2258" s="154" t="s">
        <v>146</v>
      </c>
      <c r="AU2258" s="154" t="s">
        <v>92</v>
      </c>
      <c r="AV2258" s="12" t="s">
        <v>90</v>
      </c>
      <c r="AW2258" s="12" t="s">
        <v>38</v>
      </c>
      <c r="AX2258" s="12" t="s">
        <v>82</v>
      </c>
      <c r="AY2258" s="154" t="s">
        <v>140</v>
      </c>
    </row>
    <row r="2259" spans="2:65" s="11" customFormat="1">
      <c r="B2259" s="142"/>
      <c r="D2259" s="143" t="s">
        <v>146</v>
      </c>
      <c r="E2259" s="144" t="s">
        <v>1</v>
      </c>
      <c r="F2259" s="145" t="s">
        <v>2617</v>
      </c>
      <c r="H2259" s="146">
        <v>6.5</v>
      </c>
      <c r="I2259" s="147"/>
      <c r="L2259" s="142"/>
      <c r="M2259" s="148"/>
      <c r="T2259" s="149"/>
      <c r="AT2259" s="144" t="s">
        <v>146</v>
      </c>
      <c r="AU2259" s="144" t="s">
        <v>92</v>
      </c>
      <c r="AV2259" s="11" t="s">
        <v>92</v>
      </c>
      <c r="AW2259" s="11" t="s">
        <v>38</v>
      </c>
      <c r="AX2259" s="11" t="s">
        <v>82</v>
      </c>
      <c r="AY2259" s="144" t="s">
        <v>140</v>
      </c>
    </row>
    <row r="2260" spans="2:65" s="12" customFormat="1">
      <c r="B2260" s="153"/>
      <c r="D2260" s="143" t="s">
        <v>146</v>
      </c>
      <c r="E2260" s="154" t="s">
        <v>1</v>
      </c>
      <c r="F2260" s="155" t="s">
        <v>2503</v>
      </c>
      <c r="H2260" s="154" t="s">
        <v>1</v>
      </c>
      <c r="I2260" s="156"/>
      <c r="L2260" s="153"/>
      <c r="M2260" s="157"/>
      <c r="T2260" s="158"/>
      <c r="AT2260" s="154" t="s">
        <v>146</v>
      </c>
      <c r="AU2260" s="154" t="s">
        <v>92</v>
      </c>
      <c r="AV2260" s="12" t="s">
        <v>90</v>
      </c>
      <c r="AW2260" s="12" t="s">
        <v>38</v>
      </c>
      <c r="AX2260" s="12" t="s">
        <v>82</v>
      </c>
      <c r="AY2260" s="154" t="s">
        <v>140</v>
      </c>
    </row>
    <row r="2261" spans="2:65" s="11" customFormat="1">
      <c r="B2261" s="142"/>
      <c r="D2261" s="143" t="s">
        <v>146</v>
      </c>
      <c r="E2261" s="144" t="s">
        <v>1</v>
      </c>
      <c r="F2261" s="145" t="s">
        <v>2618</v>
      </c>
      <c r="H2261" s="146">
        <v>5</v>
      </c>
      <c r="I2261" s="147"/>
      <c r="L2261" s="142"/>
      <c r="M2261" s="148"/>
      <c r="T2261" s="149"/>
      <c r="AT2261" s="144" t="s">
        <v>146</v>
      </c>
      <c r="AU2261" s="144" t="s">
        <v>92</v>
      </c>
      <c r="AV2261" s="11" t="s">
        <v>92</v>
      </c>
      <c r="AW2261" s="11" t="s">
        <v>38</v>
      </c>
      <c r="AX2261" s="11" t="s">
        <v>82</v>
      </c>
      <c r="AY2261" s="144" t="s">
        <v>140</v>
      </c>
    </row>
    <row r="2262" spans="2:65" s="14" customFormat="1">
      <c r="B2262" s="167"/>
      <c r="D2262" s="143" t="s">
        <v>146</v>
      </c>
      <c r="E2262" s="168" t="s">
        <v>1</v>
      </c>
      <c r="F2262" s="169" t="s">
        <v>287</v>
      </c>
      <c r="H2262" s="170">
        <v>11.5</v>
      </c>
      <c r="I2262" s="171"/>
      <c r="L2262" s="167"/>
      <c r="M2262" s="172"/>
      <c r="T2262" s="173"/>
      <c r="AT2262" s="168" t="s">
        <v>146</v>
      </c>
      <c r="AU2262" s="168" t="s">
        <v>92</v>
      </c>
      <c r="AV2262" s="14" t="s">
        <v>145</v>
      </c>
      <c r="AW2262" s="14" t="s">
        <v>38</v>
      </c>
      <c r="AX2262" s="14" t="s">
        <v>90</v>
      </c>
      <c r="AY2262" s="168" t="s">
        <v>140</v>
      </c>
    </row>
    <row r="2263" spans="2:65" s="1" customFormat="1" ht="24.2" customHeight="1">
      <c r="B2263" s="33"/>
      <c r="C2263" s="128" t="s">
        <v>2619</v>
      </c>
      <c r="D2263" s="128" t="s">
        <v>141</v>
      </c>
      <c r="E2263" s="129" t="s">
        <v>2620</v>
      </c>
      <c r="F2263" s="130" t="s">
        <v>2621</v>
      </c>
      <c r="G2263" s="131" t="s">
        <v>150</v>
      </c>
      <c r="H2263" s="132">
        <v>13.1</v>
      </c>
      <c r="I2263" s="133"/>
      <c r="J2263" s="134">
        <f>ROUND(I2263*H2263,2)</f>
        <v>0</v>
      </c>
      <c r="K2263" s="135"/>
      <c r="L2263" s="33"/>
      <c r="M2263" s="136" t="s">
        <v>1</v>
      </c>
      <c r="N2263" s="137" t="s">
        <v>47</v>
      </c>
      <c r="P2263" s="138">
        <f>O2263*H2263</f>
        <v>0</v>
      </c>
      <c r="Q2263" s="138">
        <v>0</v>
      </c>
      <c r="R2263" s="138">
        <f>Q2263*H2263</f>
        <v>0</v>
      </c>
      <c r="S2263" s="138">
        <v>0</v>
      </c>
      <c r="T2263" s="139">
        <f>S2263*H2263</f>
        <v>0</v>
      </c>
      <c r="AR2263" s="140" t="s">
        <v>173</v>
      </c>
      <c r="AT2263" s="140" t="s">
        <v>141</v>
      </c>
      <c r="AU2263" s="140" t="s">
        <v>92</v>
      </c>
      <c r="AY2263" s="17" t="s">
        <v>140</v>
      </c>
      <c r="BE2263" s="141">
        <f>IF(N2263="základní",J2263,0)</f>
        <v>0</v>
      </c>
      <c r="BF2263" s="141">
        <f>IF(N2263="snížená",J2263,0)</f>
        <v>0</v>
      </c>
      <c r="BG2263" s="141">
        <f>IF(N2263="zákl. přenesená",J2263,0)</f>
        <v>0</v>
      </c>
      <c r="BH2263" s="141">
        <f>IF(N2263="sníž. přenesená",J2263,0)</f>
        <v>0</v>
      </c>
      <c r="BI2263" s="141">
        <f>IF(N2263="nulová",J2263,0)</f>
        <v>0</v>
      </c>
      <c r="BJ2263" s="17" t="s">
        <v>90</v>
      </c>
      <c r="BK2263" s="141">
        <f>ROUND(I2263*H2263,2)</f>
        <v>0</v>
      </c>
      <c r="BL2263" s="17" t="s">
        <v>173</v>
      </c>
      <c r="BM2263" s="140" t="s">
        <v>2622</v>
      </c>
    </row>
    <row r="2264" spans="2:65" s="12" customFormat="1">
      <c r="B2264" s="153"/>
      <c r="D2264" s="143" t="s">
        <v>146</v>
      </c>
      <c r="E2264" s="154" t="s">
        <v>1</v>
      </c>
      <c r="F2264" s="155" t="s">
        <v>2601</v>
      </c>
      <c r="H2264" s="154" t="s">
        <v>1</v>
      </c>
      <c r="I2264" s="156"/>
      <c r="L2264" s="153"/>
      <c r="M2264" s="157"/>
      <c r="T2264" s="158"/>
      <c r="AT2264" s="154" t="s">
        <v>146</v>
      </c>
      <c r="AU2264" s="154" t="s">
        <v>92</v>
      </c>
      <c r="AV2264" s="12" t="s">
        <v>90</v>
      </c>
      <c r="AW2264" s="12" t="s">
        <v>38</v>
      </c>
      <c r="AX2264" s="12" t="s">
        <v>82</v>
      </c>
      <c r="AY2264" s="154" t="s">
        <v>140</v>
      </c>
    </row>
    <row r="2265" spans="2:65" s="11" customFormat="1">
      <c r="B2265" s="142"/>
      <c r="D2265" s="143" t="s">
        <v>146</v>
      </c>
      <c r="E2265" s="144" t="s">
        <v>1</v>
      </c>
      <c r="F2265" s="145" t="s">
        <v>2623</v>
      </c>
      <c r="H2265" s="146">
        <v>7.5</v>
      </c>
      <c r="I2265" s="147"/>
      <c r="L2265" s="142"/>
      <c r="M2265" s="148"/>
      <c r="T2265" s="149"/>
      <c r="AT2265" s="144" t="s">
        <v>146</v>
      </c>
      <c r="AU2265" s="144" t="s">
        <v>92</v>
      </c>
      <c r="AV2265" s="11" t="s">
        <v>92</v>
      </c>
      <c r="AW2265" s="11" t="s">
        <v>38</v>
      </c>
      <c r="AX2265" s="11" t="s">
        <v>82</v>
      </c>
      <c r="AY2265" s="144" t="s">
        <v>140</v>
      </c>
    </row>
    <row r="2266" spans="2:65" s="11" customFormat="1">
      <c r="B2266" s="142"/>
      <c r="D2266" s="143" t="s">
        <v>146</v>
      </c>
      <c r="E2266" s="144" t="s">
        <v>1</v>
      </c>
      <c r="F2266" s="145" t="s">
        <v>2624</v>
      </c>
      <c r="H2266" s="146">
        <v>5.6</v>
      </c>
      <c r="I2266" s="147"/>
      <c r="L2266" s="142"/>
      <c r="M2266" s="148"/>
      <c r="T2266" s="149"/>
      <c r="AT2266" s="144" t="s">
        <v>146</v>
      </c>
      <c r="AU2266" s="144" t="s">
        <v>92</v>
      </c>
      <c r="AV2266" s="11" t="s">
        <v>92</v>
      </c>
      <c r="AW2266" s="11" t="s">
        <v>38</v>
      </c>
      <c r="AX2266" s="11" t="s">
        <v>82</v>
      </c>
      <c r="AY2266" s="144" t="s">
        <v>140</v>
      </c>
    </row>
    <row r="2267" spans="2:65" s="14" customFormat="1">
      <c r="B2267" s="167"/>
      <c r="D2267" s="143" t="s">
        <v>146</v>
      </c>
      <c r="E2267" s="168" t="s">
        <v>1</v>
      </c>
      <c r="F2267" s="169" t="s">
        <v>287</v>
      </c>
      <c r="H2267" s="170">
        <v>13.1</v>
      </c>
      <c r="I2267" s="171"/>
      <c r="L2267" s="167"/>
      <c r="M2267" s="172"/>
      <c r="T2267" s="173"/>
      <c r="AT2267" s="168" t="s">
        <v>146</v>
      </c>
      <c r="AU2267" s="168" t="s">
        <v>92</v>
      </c>
      <c r="AV2267" s="14" t="s">
        <v>145</v>
      </c>
      <c r="AW2267" s="14" t="s">
        <v>38</v>
      </c>
      <c r="AX2267" s="14" t="s">
        <v>90</v>
      </c>
      <c r="AY2267" s="168" t="s">
        <v>140</v>
      </c>
    </row>
    <row r="2268" spans="2:65" s="1" customFormat="1" ht="16.5" customHeight="1">
      <c r="B2268" s="33"/>
      <c r="C2268" s="128" t="s">
        <v>2625</v>
      </c>
      <c r="D2268" s="128" t="s">
        <v>141</v>
      </c>
      <c r="E2268" s="129" t="s">
        <v>2626</v>
      </c>
      <c r="F2268" s="130" t="s">
        <v>2627</v>
      </c>
      <c r="G2268" s="131" t="s">
        <v>157</v>
      </c>
      <c r="H2268" s="132">
        <v>7</v>
      </c>
      <c r="I2268" s="133"/>
      <c r="J2268" s="134">
        <f>ROUND(I2268*H2268,2)</f>
        <v>0</v>
      </c>
      <c r="K2268" s="135"/>
      <c r="L2268" s="33"/>
      <c r="M2268" s="136" t="s">
        <v>1</v>
      </c>
      <c r="N2268" s="137" t="s">
        <v>47</v>
      </c>
      <c r="P2268" s="138">
        <f>O2268*H2268</f>
        <v>0</v>
      </c>
      <c r="Q2268" s="138">
        <v>5.4000000000000001E-4</v>
      </c>
      <c r="R2268" s="138">
        <f>Q2268*H2268</f>
        <v>3.7799999999999999E-3</v>
      </c>
      <c r="S2268" s="138">
        <v>0</v>
      </c>
      <c r="T2268" s="139">
        <f>S2268*H2268</f>
        <v>0</v>
      </c>
      <c r="AR2268" s="140" t="s">
        <v>173</v>
      </c>
      <c r="AT2268" s="140" t="s">
        <v>141</v>
      </c>
      <c r="AU2268" s="140" t="s">
        <v>92</v>
      </c>
      <c r="AY2268" s="17" t="s">
        <v>140</v>
      </c>
      <c r="BE2268" s="141">
        <f>IF(N2268="základní",J2268,0)</f>
        <v>0</v>
      </c>
      <c r="BF2268" s="141">
        <f>IF(N2268="snížená",J2268,0)</f>
        <v>0</v>
      </c>
      <c r="BG2268" s="141">
        <f>IF(N2268="zákl. přenesená",J2268,0)</f>
        <v>0</v>
      </c>
      <c r="BH2268" s="141">
        <f>IF(N2268="sníž. přenesená",J2268,0)</f>
        <v>0</v>
      </c>
      <c r="BI2268" s="141">
        <f>IF(N2268="nulová",J2268,0)</f>
        <v>0</v>
      </c>
      <c r="BJ2268" s="17" t="s">
        <v>90</v>
      </c>
      <c r="BK2268" s="141">
        <f>ROUND(I2268*H2268,2)</f>
        <v>0</v>
      </c>
      <c r="BL2268" s="17" t="s">
        <v>173</v>
      </c>
      <c r="BM2268" s="140" t="s">
        <v>2628</v>
      </c>
    </row>
    <row r="2269" spans="2:65" s="1" customFormat="1" ht="29.25">
      <c r="B2269" s="33"/>
      <c r="D2269" s="143" t="s">
        <v>179</v>
      </c>
      <c r="F2269" s="150" t="s">
        <v>2629</v>
      </c>
      <c r="I2269" s="151"/>
      <c r="L2269" s="33"/>
      <c r="M2269" s="152"/>
      <c r="T2269" s="57"/>
      <c r="AT2269" s="17" t="s">
        <v>179</v>
      </c>
      <c r="AU2269" s="17" t="s">
        <v>92</v>
      </c>
    </row>
    <row r="2270" spans="2:65" s="12" customFormat="1">
      <c r="B2270" s="153"/>
      <c r="D2270" s="143" t="s">
        <v>146</v>
      </c>
      <c r="E2270" s="154" t="s">
        <v>1</v>
      </c>
      <c r="F2270" s="155" t="s">
        <v>2630</v>
      </c>
      <c r="H2270" s="154" t="s">
        <v>1</v>
      </c>
      <c r="I2270" s="156"/>
      <c r="L2270" s="153"/>
      <c r="M2270" s="157"/>
      <c r="T2270" s="158"/>
      <c r="AT2270" s="154" t="s">
        <v>146</v>
      </c>
      <c r="AU2270" s="154" t="s">
        <v>92</v>
      </c>
      <c r="AV2270" s="12" t="s">
        <v>90</v>
      </c>
      <c r="AW2270" s="12" t="s">
        <v>38</v>
      </c>
      <c r="AX2270" s="12" t="s">
        <v>82</v>
      </c>
      <c r="AY2270" s="154" t="s">
        <v>140</v>
      </c>
    </row>
    <row r="2271" spans="2:65" s="12" customFormat="1">
      <c r="B2271" s="153"/>
      <c r="D2271" s="143" t="s">
        <v>146</v>
      </c>
      <c r="E2271" s="154" t="s">
        <v>1</v>
      </c>
      <c r="F2271" s="155" t="s">
        <v>696</v>
      </c>
      <c r="H2271" s="154" t="s">
        <v>1</v>
      </c>
      <c r="I2271" s="156"/>
      <c r="L2271" s="153"/>
      <c r="M2271" s="157"/>
      <c r="T2271" s="158"/>
      <c r="AT2271" s="154" t="s">
        <v>146</v>
      </c>
      <c r="AU2271" s="154" t="s">
        <v>92</v>
      </c>
      <c r="AV2271" s="12" t="s">
        <v>90</v>
      </c>
      <c r="AW2271" s="12" t="s">
        <v>38</v>
      </c>
      <c r="AX2271" s="12" t="s">
        <v>82</v>
      </c>
      <c r="AY2271" s="154" t="s">
        <v>140</v>
      </c>
    </row>
    <row r="2272" spans="2:65" s="11" customFormat="1">
      <c r="B2272" s="142"/>
      <c r="D2272" s="143" t="s">
        <v>146</v>
      </c>
      <c r="E2272" s="144" t="s">
        <v>1</v>
      </c>
      <c r="F2272" s="145" t="s">
        <v>2631</v>
      </c>
      <c r="H2272" s="146">
        <v>3</v>
      </c>
      <c r="I2272" s="147"/>
      <c r="L2272" s="142"/>
      <c r="M2272" s="148"/>
      <c r="T2272" s="149"/>
      <c r="AT2272" s="144" t="s">
        <v>146</v>
      </c>
      <c r="AU2272" s="144" t="s">
        <v>92</v>
      </c>
      <c r="AV2272" s="11" t="s">
        <v>92</v>
      </c>
      <c r="AW2272" s="11" t="s">
        <v>38</v>
      </c>
      <c r="AX2272" s="11" t="s">
        <v>82</v>
      </c>
      <c r="AY2272" s="144" t="s">
        <v>140</v>
      </c>
    </row>
    <row r="2273" spans="2:65" s="11" customFormat="1">
      <c r="B2273" s="142"/>
      <c r="D2273" s="143" t="s">
        <v>146</v>
      </c>
      <c r="E2273" s="144" t="s">
        <v>1</v>
      </c>
      <c r="F2273" s="145" t="s">
        <v>2632</v>
      </c>
      <c r="H2273" s="146">
        <v>4</v>
      </c>
      <c r="I2273" s="147"/>
      <c r="L2273" s="142"/>
      <c r="M2273" s="148"/>
      <c r="T2273" s="149"/>
      <c r="AT2273" s="144" t="s">
        <v>146</v>
      </c>
      <c r="AU2273" s="144" t="s">
        <v>92</v>
      </c>
      <c r="AV2273" s="11" t="s">
        <v>92</v>
      </c>
      <c r="AW2273" s="11" t="s">
        <v>38</v>
      </c>
      <c r="AX2273" s="11" t="s">
        <v>82</v>
      </c>
      <c r="AY2273" s="144" t="s">
        <v>140</v>
      </c>
    </row>
    <row r="2274" spans="2:65" s="14" customFormat="1">
      <c r="B2274" s="167"/>
      <c r="D2274" s="143" t="s">
        <v>146</v>
      </c>
      <c r="E2274" s="168" t="s">
        <v>1</v>
      </c>
      <c r="F2274" s="169" t="s">
        <v>287</v>
      </c>
      <c r="H2274" s="170">
        <v>7</v>
      </c>
      <c r="I2274" s="171"/>
      <c r="L2274" s="167"/>
      <c r="M2274" s="172"/>
      <c r="T2274" s="173"/>
      <c r="AT2274" s="168" t="s">
        <v>146</v>
      </c>
      <c r="AU2274" s="168" t="s">
        <v>92</v>
      </c>
      <c r="AV2274" s="14" t="s">
        <v>145</v>
      </c>
      <c r="AW2274" s="14" t="s">
        <v>38</v>
      </c>
      <c r="AX2274" s="14" t="s">
        <v>90</v>
      </c>
      <c r="AY2274" s="168" t="s">
        <v>140</v>
      </c>
    </row>
    <row r="2275" spans="2:65" s="1" customFormat="1" ht="24.2" customHeight="1">
      <c r="B2275" s="33"/>
      <c r="C2275" s="128" t="s">
        <v>2633</v>
      </c>
      <c r="D2275" s="128" t="s">
        <v>141</v>
      </c>
      <c r="E2275" s="129" t="s">
        <v>2634</v>
      </c>
      <c r="F2275" s="130" t="s">
        <v>2635</v>
      </c>
      <c r="G2275" s="131" t="s">
        <v>157</v>
      </c>
      <c r="H2275" s="132">
        <v>1</v>
      </c>
      <c r="I2275" s="133"/>
      <c r="J2275" s="134">
        <f>ROUND(I2275*H2275,2)</f>
        <v>0</v>
      </c>
      <c r="K2275" s="135"/>
      <c r="L2275" s="33"/>
      <c r="M2275" s="136" t="s">
        <v>1</v>
      </c>
      <c r="N2275" s="137" t="s">
        <v>47</v>
      </c>
      <c r="P2275" s="138">
        <f>O2275*H2275</f>
        <v>0</v>
      </c>
      <c r="Q2275" s="138">
        <v>5.4000000000000001E-4</v>
      </c>
      <c r="R2275" s="138">
        <f>Q2275*H2275</f>
        <v>5.4000000000000001E-4</v>
      </c>
      <c r="S2275" s="138">
        <v>0</v>
      </c>
      <c r="T2275" s="139">
        <f>S2275*H2275</f>
        <v>0</v>
      </c>
      <c r="AR2275" s="140" t="s">
        <v>173</v>
      </c>
      <c r="AT2275" s="140" t="s">
        <v>141</v>
      </c>
      <c r="AU2275" s="140" t="s">
        <v>92</v>
      </c>
      <c r="AY2275" s="17" t="s">
        <v>140</v>
      </c>
      <c r="BE2275" s="141">
        <f>IF(N2275="základní",J2275,0)</f>
        <v>0</v>
      </c>
      <c r="BF2275" s="141">
        <f>IF(N2275="snížená",J2275,0)</f>
        <v>0</v>
      </c>
      <c r="BG2275" s="141">
        <f>IF(N2275="zákl. přenesená",J2275,0)</f>
        <v>0</v>
      </c>
      <c r="BH2275" s="141">
        <f>IF(N2275="sníž. přenesená",J2275,0)</f>
        <v>0</v>
      </c>
      <c r="BI2275" s="141">
        <f>IF(N2275="nulová",J2275,0)</f>
        <v>0</v>
      </c>
      <c r="BJ2275" s="17" t="s">
        <v>90</v>
      </c>
      <c r="BK2275" s="141">
        <f>ROUND(I2275*H2275,2)</f>
        <v>0</v>
      </c>
      <c r="BL2275" s="17" t="s">
        <v>173</v>
      </c>
      <c r="BM2275" s="140" t="s">
        <v>2636</v>
      </c>
    </row>
    <row r="2276" spans="2:65" s="1" customFormat="1" ht="19.5">
      <c r="B2276" s="33"/>
      <c r="D2276" s="143" t="s">
        <v>179</v>
      </c>
      <c r="F2276" s="150" t="s">
        <v>2637</v>
      </c>
      <c r="I2276" s="151"/>
      <c r="L2276" s="33"/>
      <c r="M2276" s="152"/>
      <c r="T2276" s="57"/>
      <c r="AT2276" s="17" t="s">
        <v>179</v>
      </c>
      <c r="AU2276" s="17" t="s">
        <v>92</v>
      </c>
    </row>
    <row r="2277" spans="2:65" s="12" customFormat="1">
      <c r="B2277" s="153"/>
      <c r="D2277" s="143" t="s">
        <v>146</v>
      </c>
      <c r="E2277" s="154" t="s">
        <v>1</v>
      </c>
      <c r="F2277" s="155" t="s">
        <v>2638</v>
      </c>
      <c r="H2277" s="154" t="s">
        <v>1</v>
      </c>
      <c r="I2277" s="156"/>
      <c r="L2277" s="153"/>
      <c r="M2277" s="157"/>
      <c r="T2277" s="158"/>
      <c r="AT2277" s="154" t="s">
        <v>146</v>
      </c>
      <c r="AU2277" s="154" t="s">
        <v>92</v>
      </c>
      <c r="AV2277" s="12" t="s">
        <v>90</v>
      </c>
      <c r="AW2277" s="12" t="s">
        <v>38</v>
      </c>
      <c r="AX2277" s="12" t="s">
        <v>82</v>
      </c>
      <c r="AY2277" s="154" t="s">
        <v>140</v>
      </c>
    </row>
    <row r="2278" spans="2:65" s="11" customFormat="1">
      <c r="B2278" s="142"/>
      <c r="D2278" s="143" t="s">
        <v>146</v>
      </c>
      <c r="E2278" s="144" t="s">
        <v>1</v>
      </c>
      <c r="F2278" s="145" t="s">
        <v>2639</v>
      </c>
      <c r="H2278" s="146">
        <v>1</v>
      </c>
      <c r="I2278" s="147"/>
      <c r="L2278" s="142"/>
      <c r="M2278" s="148"/>
      <c r="T2278" s="149"/>
      <c r="AT2278" s="144" t="s">
        <v>146</v>
      </c>
      <c r="AU2278" s="144" t="s">
        <v>92</v>
      </c>
      <c r="AV2278" s="11" t="s">
        <v>92</v>
      </c>
      <c r="AW2278" s="11" t="s">
        <v>38</v>
      </c>
      <c r="AX2278" s="11" t="s">
        <v>90</v>
      </c>
      <c r="AY2278" s="144" t="s">
        <v>140</v>
      </c>
    </row>
    <row r="2279" spans="2:65" s="1" customFormat="1" ht="24.2" customHeight="1">
      <c r="B2279" s="33"/>
      <c r="C2279" s="128" t="s">
        <v>2640</v>
      </c>
      <c r="D2279" s="128" t="s">
        <v>141</v>
      </c>
      <c r="E2279" s="129" t="s">
        <v>2641</v>
      </c>
      <c r="F2279" s="130" t="s">
        <v>2642</v>
      </c>
      <c r="G2279" s="131" t="s">
        <v>157</v>
      </c>
      <c r="H2279" s="132">
        <v>4</v>
      </c>
      <c r="I2279" s="133"/>
      <c r="J2279" s="134">
        <f>ROUND(I2279*H2279,2)</f>
        <v>0</v>
      </c>
      <c r="K2279" s="135"/>
      <c r="L2279" s="33"/>
      <c r="M2279" s="136" t="s">
        <v>1</v>
      </c>
      <c r="N2279" s="137" t="s">
        <v>47</v>
      </c>
      <c r="P2279" s="138">
        <f>O2279*H2279</f>
        <v>0</v>
      </c>
      <c r="Q2279" s="138">
        <v>5.4000000000000001E-4</v>
      </c>
      <c r="R2279" s="138">
        <f>Q2279*H2279</f>
        <v>2.16E-3</v>
      </c>
      <c r="S2279" s="138">
        <v>0</v>
      </c>
      <c r="T2279" s="139">
        <f>S2279*H2279</f>
        <v>0</v>
      </c>
      <c r="AR2279" s="140" t="s">
        <v>173</v>
      </c>
      <c r="AT2279" s="140" t="s">
        <v>141</v>
      </c>
      <c r="AU2279" s="140" t="s">
        <v>92</v>
      </c>
      <c r="AY2279" s="17" t="s">
        <v>140</v>
      </c>
      <c r="BE2279" s="141">
        <f>IF(N2279="základní",J2279,0)</f>
        <v>0</v>
      </c>
      <c r="BF2279" s="141">
        <f>IF(N2279="snížená",J2279,0)</f>
        <v>0</v>
      </c>
      <c r="BG2279" s="141">
        <f>IF(N2279="zákl. přenesená",J2279,0)</f>
        <v>0</v>
      </c>
      <c r="BH2279" s="141">
        <f>IF(N2279="sníž. přenesená",J2279,0)</f>
        <v>0</v>
      </c>
      <c r="BI2279" s="141">
        <f>IF(N2279="nulová",J2279,0)</f>
        <v>0</v>
      </c>
      <c r="BJ2279" s="17" t="s">
        <v>90</v>
      </c>
      <c r="BK2279" s="141">
        <f>ROUND(I2279*H2279,2)</f>
        <v>0</v>
      </c>
      <c r="BL2279" s="17" t="s">
        <v>173</v>
      </c>
      <c r="BM2279" s="140" t="s">
        <v>2643</v>
      </c>
    </row>
    <row r="2280" spans="2:65" s="12" customFormat="1">
      <c r="B2280" s="153"/>
      <c r="D2280" s="143" t="s">
        <v>146</v>
      </c>
      <c r="E2280" s="154" t="s">
        <v>1</v>
      </c>
      <c r="F2280" s="155" t="s">
        <v>2644</v>
      </c>
      <c r="H2280" s="154" t="s">
        <v>1</v>
      </c>
      <c r="I2280" s="156"/>
      <c r="L2280" s="153"/>
      <c r="M2280" s="157"/>
      <c r="T2280" s="158"/>
      <c r="AT2280" s="154" t="s">
        <v>146</v>
      </c>
      <c r="AU2280" s="154" t="s">
        <v>92</v>
      </c>
      <c r="AV2280" s="12" t="s">
        <v>90</v>
      </c>
      <c r="AW2280" s="12" t="s">
        <v>38</v>
      </c>
      <c r="AX2280" s="12" t="s">
        <v>82</v>
      </c>
      <c r="AY2280" s="154" t="s">
        <v>140</v>
      </c>
    </row>
    <row r="2281" spans="2:65" s="11" customFormat="1">
      <c r="B2281" s="142"/>
      <c r="D2281" s="143" t="s">
        <v>146</v>
      </c>
      <c r="E2281" s="144" t="s">
        <v>1</v>
      </c>
      <c r="F2281" s="145" t="s">
        <v>2645</v>
      </c>
      <c r="H2281" s="146">
        <v>4</v>
      </c>
      <c r="I2281" s="147"/>
      <c r="L2281" s="142"/>
      <c r="M2281" s="148"/>
      <c r="T2281" s="149"/>
      <c r="AT2281" s="144" t="s">
        <v>146</v>
      </c>
      <c r="AU2281" s="144" t="s">
        <v>92</v>
      </c>
      <c r="AV2281" s="11" t="s">
        <v>92</v>
      </c>
      <c r="AW2281" s="11" t="s">
        <v>38</v>
      </c>
      <c r="AX2281" s="11" t="s">
        <v>90</v>
      </c>
      <c r="AY2281" s="144" t="s">
        <v>140</v>
      </c>
    </row>
    <row r="2282" spans="2:65" s="1" customFormat="1" ht="24.2" customHeight="1">
      <c r="B2282" s="33"/>
      <c r="C2282" s="128" t="s">
        <v>2646</v>
      </c>
      <c r="D2282" s="128" t="s">
        <v>141</v>
      </c>
      <c r="E2282" s="129" t="s">
        <v>2647</v>
      </c>
      <c r="F2282" s="130" t="s">
        <v>2648</v>
      </c>
      <c r="G2282" s="131" t="s">
        <v>337</v>
      </c>
      <c r="H2282" s="132">
        <v>85.05</v>
      </c>
      <c r="I2282" s="133"/>
      <c r="J2282" s="134">
        <f>ROUND(I2282*H2282,2)</f>
        <v>0</v>
      </c>
      <c r="K2282" s="135"/>
      <c r="L2282" s="33"/>
      <c r="M2282" s="136" t="s">
        <v>1</v>
      </c>
      <c r="N2282" s="137" t="s">
        <v>47</v>
      </c>
      <c r="P2282" s="138">
        <f>O2282*H2282</f>
        <v>0</v>
      </c>
      <c r="Q2282" s="138">
        <v>5.0000000000000002E-5</v>
      </c>
      <c r="R2282" s="138">
        <f>Q2282*H2282</f>
        <v>4.2525000000000002E-3</v>
      </c>
      <c r="S2282" s="138">
        <v>0</v>
      </c>
      <c r="T2282" s="139">
        <f>S2282*H2282</f>
        <v>0</v>
      </c>
      <c r="AR2282" s="140" t="s">
        <v>173</v>
      </c>
      <c r="AT2282" s="140" t="s">
        <v>141</v>
      </c>
      <c r="AU2282" s="140" t="s">
        <v>92</v>
      </c>
      <c r="AY2282" s="17" t="s">
        <v>140</v>
      </c>
      <c r="BE2282" s="141">
        <f>IF(N2282="základní",J2282,0)</f>
        <v>0</v>
      </c>
      <c r="BF2282" s="141">
        <f>IF(N2282="snížená",J2282,0)</f>
        <v>0</v>
      </c>
      <c r="BG2282" s="141">
        <f>IF(N2282="zákl. přenesená",J2282,0)</f>
        <v>0</v>
      </c>
      <c r="BH2282" s="141">
        <f>IF(N2282="sníž. přenesená",J2282,0)</f>
        <v>0</v>
      </c>
      <c r="BI2282" s="141">
        <f>IF(N2282="nulová",J2282,0)</f>
        <v>0</v>
      </c>
      <c r="BJ2282" s="17" t="s">
        <v>90</v>
      </c>
      <c r="BK2282" s="141">
        <f>ROUND(I2282*H2282,2)</f>
        <v>0</v>
      </c>
      <c r="BL2282" s="17" t="s">
        <v>173</v>
      </c>
      <c r="BM2282" s="140" t="s">
        <v>2649</v>
      </c>
    </row>
    <row r="2283" spans="2:65" s="12" customFormat="1">
      <c r="B2283" s="153"/>
      <c r="D2283" s="143" t="s">
        <v>146</v>
      </c>
      <c r="E2283" s="154" t="s">
        <v>1</v>
      </c>
      <c r="F2283" s="155" t="s">
        <v>2650</v>
      </c>
      <c r="H2283" s="154" t="s">
        <v>1</v>
      </c>
      <c r="I2283" s="156"/>
      <c r="L2283" s="153"/>
      <c r="M2283" s="157"/>
      <c r="T2283" s="158"/>
      <c r="AT2283" s="154" t="s">
        <v>146</v>
      </c>
      <c r="AU2283" s="154" t="s">
        <v>92</v>
      </c>
      <c r="AV2283" s="12" t="s">
        <v>90</v>
      </c>
      <c r="AW2283" s="12" t="s">
        <v>38</v>
      </c>
      <c r="AX2283" s="12" t="s">
        <v>82</v>
      </c>
      <c r="AY2283" s="154" t="s">
        <v>140</v>
      </c>
    </row>
    <row r="2284" spans="2:65" s="11" customFormat="1">
      <c r="B2284" s="142"/>
      <c r="D2284" s="143" t="s">
        <v>146</v>
      </c>
      <c r="E2284" s="144" t="s">
        <v>1</v>
      </c>
      <c r="F2284" s="145" t="s">
        <v>2651</v>
      </c>
      <c r="H2284" s="146">
        <v>85.05</v>
      </c>
      <c r="I2284" s="147"/>
      <c r="L2284" s="142"/>
      <c r="M2284" s="148"/>
      <c r="T2284" s="149"/>
      <c r="AT2284" s="144" t="s">
        <v>146</v>
      </c>
      <c r="AU2284" s="144" t="s">
        <v>92</v>
      </c>
      <c r="AV2284" s="11" t="s">
        <v>92</v>
      </c>
      <c r="AW2284" s="11" t="s">
        <v>38</v>
      </c>
      <c r="AX2284" s="11" t="s">
        <v>90</v>
      </c>
      <c r="AY2284" s="144" t="s">
        <v>140</v>
      </c>
    </row>
    <row r="2285" spans="2:65" s="1" customFormat="1" ht="24.2" customHeight="1">
      <c r="B2285" s="33"/>
      <c r="C2285" s="128" t="s">
        <v>2652</v>
      </c>
      <c r="D2285" s="128" t="s">
        <v>141</v>
      </c>
      <c r="E2285" s="129" t="s">
        <v>2653</v>
      </c>
      <c r="F2285" s="130" t="s">
        <v>2654</v>
      </c>
      <c r="G2285" s="131" t="s">
        <v>337</v>
      </c>
      <c r="H2285" s="132">
        <v>168.2</v>
      </c>
      <c r="I2285" s="133"/>
      <c r="J2285" s="134">
        <f>ROUND(I2285*H2285,2)</f>
        <v>0</v>
      </c>
      <c r="K2285" s="135"/>
      <c r="L2285" s="33"/>
      <c r="M2285" s="136" t="s">
        <v>1</v>
      </c>
      <c r="N2285" s="137" t="s">
        <v>47</v>
      </c>
      <c r="P2285" s="138">
        <f>O2285*H2285</f>
        <v>0</v>
      </c>
      <c r="Q2285" s="138">
        <v>5.0000000000000002E-5</v>
      </c>
      <c r="R2285" s="138">
        <f>Q2285*H2285</f>
        <v>8.4099999999999991E-3</v>
      </c>
      <c r="S2285" s="138">
        <v>0</v>
      </c>
      <c r="T2285" s="139">
        <f>S2285*H2285</f>
        <v>0</v>
      </c>
      <c r="AR2285" s="140" t="s">
        <v>173</v>
      </c>
      <c r="AT2285" s="140" t="s">
        <v>141</v>
      </c>
      <c r="AU2285" s="140" t="s">
        <v>92</v>
      </c>
      <c r="AY2285" s="17" t="s">
        <v>140</v>
      </c>
      <c r="BE2285" s="141">
        <f>IF(N2285="základní",J2285,0)</f>
        <v>0</v>
      </c>
      <c r="BF2285" s="141">
        <f>IF(N2285="snížená",J2285,0)</f>
        <v>0</v>
      </c>
      <c r="BG2285" s="141">
        <f>IF(N2285="zákl. přenesená",J2285,0)</f>
        <v>0</v>
      </c>
      <c r="BH2285" s="141">
        <f>IF(N2285="sníž. přenesená",J2285,0)</f>
        <v>0</v>
      </c>
      <c r="BI2285" s="141">
        <f>IF(N2285="nulová",J2285,0)</f>
        <v>0</v>
      </c>
      <c r="BJ2285" s="17" t="s">
        <v>90</v>
      </c>
      <c r="BK2285" s="141">
        <f>ROUND(I2285*H2285,2)</f>
        <v>0</v>
      </c>
      <c r="BL2285" s="17" t="s">
        <v>173</v>
      </c>
      <c r="BM2285" s="140" t="s">
        <v>2655</v>
      </c>
    </row>
    <row r="2286" spans="2:65" s="12" customFormat="1">
      <c r="B2286" s="153"/>
      <c r="D2286" s="143" t="s">
        <v>146</v>
      </c>
      <c r="E2286" s="154" t="s">
        <v>1</v>
      </c>
      <c r="F2286" s="155" t="s">
        <v>2656</v>
      </c>
      <c r="H2286" s="154" t="s">
        <v>1</v>
      </c>
      <c r="I2286" s="156"/>
      <c r="L2286" s="153"/>
      <c r="M2286" s="157"/>
      <c r="T2286" s="158"/>
      <c r="AT2286" s="154" t="s">
        <v>146</v>
      </c>
      <c r="AU2286" s="154" t="s">
        <v>92</v>
      </c>
      <c r="AV2286" s="12" t="s">
        <v>90</v>
      </c>
      <c r="AW2286" s="12" t="s">
        <v>38</v>
      </c>
      <c r="AX2286" s="12" t="s">
        <v>82</v>
      </c>
      <c r="AY2286" s="154" t="s">
        <v>140</v>
      </c>
    </row>
    <row r="2287" spans="2:65" s="11" customFormat="1" ht="22.5">
      <c r="B2287" s="142"/>
      <c r="D2287" s="143" t="s">
        <v>146</v>
      </c>
      <c r="E2287" s="144" t="s">
        <v>1</v>
      </c>
      <c r="F2287" s="145" t="s">
        <v>2657</v>
      </c>
      <c r="H2287" s="146">
        <v>168.2</v>
      </c>
      <c r="I2287" s="147"/>
      <c r="L2287" s="142"/>
      <c r="M2287" s="148"/>
      <c r="T2287" s="149"/>
      <c r="AT2287" s="144" t="s">
        <v>146</v>
      </c>
      <c r="AU2287" s="144" t="s">
        <v>92</v>
      </c>
      <c r="AV2287" s="11" t="s">
        <v>92</v>
      </c>
      <c r="AW2287" s="11" t="s">
        <v>38</v>
      </c>
      <c r="AX2287" s="11" t="s">
        <v>90</v>
      </c>
      <c r="AY2287" s="144" t="s">
        <v>140</v>
      </c>
    </row>
    <row r="2288" spans="2:65" s="1" customFormat="1" ht="24.2" customHeight="1">
      <c r="B2288" s="33"/>
      <c r="C2288" s="128" t="s">
        <v>2658</v>
      </c>
      <c r="D2288" s="128" t="s">
        <v>141</v>
      </c>
      <c r="E2288" s="129" t="s">
        <v>2659</v>
      </c>
      <c r="F2288" s="130" t="s">
        <v>2660</v>
      </c>
      <c r="G2288" s="131" t="s">
        <v>337</v>
      </c>
      <c r="H2288" s="132">
        <v>1085.98</v>
      </c>
      <c r="I2288" s="133"/>
      <c r="J2288" s="134">
        <f>ROUND(I2288*H2288,2)</f>
        <v>0</v>
      </c>
      <c r="K2288" s="135"/>
      <c r="L2288" s="33"/>
      <c r="M2288" s="136" t="s">
        <v>1</v>
      </c>
      <c r="N2288" s="137" t="s">
        <v>47</v>
      </c>
      <c r="P2288" s="138">
        <f>O2288*H2288</f>
        <v>0</v>
      </c>
      <c r="Q2288" s="138">
        <v>5.0000000000000002E-5</v>
      </c>
      <c r="R2288" s="138">
        <f>Q2288*H2288</f>
        <v>5.4299E-2</v>
      </c>
      <c r="S2288" s="138">
        <v>0</v>
      </c>
      <c r="T2288" s="139">
        <f>S2288*H2288</f>
        <v>0</v>
      </c>
      <c r="AR2288" s="140" t="s">
        <v>173</v>
      </c>
      <c r="AT2288" s="140" t="s">
        <v>141</v>
      </c>
      <c r="AU2288" s="140" t="s">
        <v>92</v>
      </c>
      <c r="AY2288" s="17" t="s">
        <v>140</v>
      </c>
      <c r="BE2288" s="141">
        <f>IF(N2288="základní",J2288,0)</f>
        <v>0</v>
      </c>
      <c r="BF2288" s="141">
        <f>IF(N2288="snížená",J2288,0)</f>
        <v>0</v>
      </c>
      <c r="BG2288" s="141">
        <f>IF(N2288="zákl. přenesená",J2288,0)</f>
        <v>0</v>
      </c>
      <c r="BH2288" s="141">
        <f>IF(N2288="sníž. přenesená",J2288,0)</f>
        <v>0</v>
      </c>
      <c r="BI2288" s="141">
        <f>IF(N2288="nulová",J2288,0)</f>
        <v>0</v>
      </c>
      <c r="BJ2288" s="17" t="s">
        <v>90</v>
      </c>
      <c r="BK2288" s="141">
        <f>ROUND(I2288*H2288,2)</f>
        <v>0</v>
      </c>
      <c r="BL2288" s="17" t="s">
        <v>173</v>
      </c>
      <c r="BM2288" s="140" t="s">
        <v>2661</v>
      </c>
    </row>
    <row r="2289" spans="2:65" s="12" customFormat="1">
      <c r="B2289" s="153"/>
      <c r="D2289" s="143" t="s">
        <v>146</v>
      </c>
      <c r="E2289" s="154" t="s">
        <v>1</v>
      </c>
      <c r="F2289" s="155" t="s">
        <v>2650</v>
      </c>
      <c r="H2289" s="154" t="s">
        <v>1</v>
      </c>
      <c r="I2289" s="156"/>
      <c r="L2289" s="153"/>
      <c r="M2289" s="157"/>
      <c r="T2289" s="158"/>
      <c r="AT2289" s="154" t="s">
        <v>146</v>
      </c>
      <c r="AU2289" s="154" t="s">
        <v>92</v>
      </c>
      <c r="AV2289" s="12" t="s">
        <v>90</v>
      </c>
      <c r="AW2289" s="12" t="s">
        <v>38</v>
      </c>
      <c r="AX2289" s="12" t="s">
        <v>82</v>
      </c>
      <c r="AY2289" s="154" t="s">
        <v>140</v>
      </c>
    </row>
    <row r="2290" spans="2:65" s="11" customFormat="1">
      <c r="B2290" s="142"/>
      <c r="D2290" s="143" t="s">
        <v>146</v>
      </c>
      <c r="E2290" s="144" t="s">
        <v>1</v>
      </c>
      <c r="F2290" s="145" t="s">
        <v>2662</v>
      </c>
      <c r="H2290" s="146">
        <v>336.54</v>
      </c>
      <c r="I2290" s="147"/>
      <c r="L2290" s="142"/>
      <c r="M2290" s="148"/>
      <c r="T2290" s="149"/>
      <c r="AT2290" s="144" t="s">
        <v>146</v>
      </c>
      <c r="AU2290" s="144" t="s">
        <v>92</v>
      </c>
      <c r="AV2290" s="11" t="s">
        <v>92</v>
      </c>
      <c r="AW2290" s="11" t="s">
        <v>38</v>
      </c>
      <c r="AX2290" s="11" t="s">
        <v>82</v>
      </c>
      <c r="AY2290" s="144" t="s">
        <v>140</v>
      </c>
    </row>
    <row r="2291" spans="2:65" s="11" customFormat="1">
      <c r="B2291" s="142"/>
      <c r="D2291" s="143" t="s">
        <v>146</v>
      </c>
      <c r="E2291" s="144" t="s">
        <v>1</v>
      </c>
      <c r="F2291" s="145" t="s">
        <v>2663</v>
      </c>
      <c r="H2291" s="146">
        <v>292.60000000000002</v>
      </c>
      <c r="I2291" s="147"/>
      <c r="L2291" s="142"/>
      <c r="M2291" s="148"/>
      <c r="T2291" s="149"/>
      <c r="AT2291" s="144" t="s">
        <v>146</v>
      </c>
      <c r="AU2291" s="144" t="s">
        <v>92</v>
      </c>
      <c r="AV2291" s="11" t="s">
        <v>92</v>
      </c>
      <c r="AW2291" s="11" t="s">
        <v>38</v>
      </c>
      <c r="AX2291" s="11" t="s">
        <v>82</v>
      </c>
      <c r="AY2291" s="144" t="s">
        <v>140</v>
      </c>
    </row>
    <row r="2292" spans="2:65" s="11" customFormat="1">
      <c r="B2292" s="142"/>
      <c r="D2292" s="143" t="s">
        <v>146</v>
      </c>
      <c r="E2292" s="144" t="s">
        <v>1</v>
      </c>
      <c r="F2292" s="145" t="s">
        <v>2664</v>
      </c>
      <c r="H2292" s="146">
        <v>456.84</v>
      </c>
      <c r="I2292" s="147"/>
      <c r="L2292" s="142"/>
      <c r="M2292" s="148"/>
      <c r="T2292" s="149"/>
      <c r="AT2292" s="144" t="s">
        <v>146</v>
      </c>
      <c r="AU2292" s="144" t="s">
        <v>92</v>
      </c>
      <c r="AV2292" s="11" t="s">
        <v>92</v>
      </c>
      <c r="AW2292" s="11" t="s">
        <v>38</v>
      </c>
      <c r="AX2292" s="11" t="s">
        <v>82</v>
      </c>
      <c r="AY2292" s="144" t="s">
        <v>140</v>
      </c>
    </row>
    <row r="2293" spans="2:65" s="14" customFormat="1">
      <c r="B2293" s="167"/>
      <c r="D2293" s="143" t="s">
        <v>146</v>
      </c>
      <c r="E2293" s="168" t="s">
        <v>1</v>
      </c>
      <c r="F2293" s="169" t="s">
        <v>287</v>
      </c>
      <c r="H2293" s="170">
        <v>1085.98</v>
      </c>
      <c r="I2293" s="171"/>
      <c r="L2293" s="167"/>
      <c r="M2293" s="172"/>
      <c r="T2293" s="173"/>
      <c r="AT2293" s="168" t="s">
        <v>146</v>
      </c>
      <c r="AU2293" s="168" t="s">
        <v>92</v>
      </c>
      <c r="AV2293" s="14" t="s">
        <v>145</v>
      </c>
      <c r="AW2293" s="14" t="s">
        <v>38</v>
      </c>
      <c r="AX2293" s="14" t="s">
        <v>90</v>
      </c>
      <c r="AY2293" s="168" t="s">
        <v>140</v>
      </c>
    </row>
    <row r="2294" spans="2:65" s="1" customFormat="1" ht="21.75" customHeight="1">
      <c r="B2294" s="33"/>
      <c r="C2294" s="185" t="s">
        <v>2665</v>
      </c>
      <c r="D2294" s="185" t="s">
        <v>653</v>
      </c>
      <c r="E2294" s="186" t="s">
        <v>2666</v>
      </c>
      <c r="F2294" s="187" t="s">
        <v>2667</v>
      </c>
      <c r="G2294" s="188" t="s">
        <v>163</v>
      </c>
      <c r="H2294" s="189">
        <v>0.17599999999999999</v>
      </c>
      <c r="I2294" s="190"/>
      <c r="J2294" s="191">
        <f>ROUND(I2294*H2294,2)</f>
        <v>0</v>
      </c>
      <c r="K2294" s="192"/>
      <c r="L2294" s="193"/>
      <c r="M2294" s="194" t="s">
        <v>1</v>
      </c>
      <c r="N2294" s="195" t="s">
        <v>47</v>
      </c>
      <c r="P2294" s="138">
        <f>O2294*H2294</f>
        <v>0</v>
      </c>
      <c r="Q2294" s="138">
        <v>1</v>
      </c>
      <c r="R2294" s="138">
        <f>Q2294*H2294</f>
        <v>0.17599999999999999</v>
      </c>
      <c r="S2294" s="138">
        <v>0</v>
      </c>
      <c r="T2294" s="139">
        <f>S2294*H2294</f>
        <v>0</v>
      </c>
      <c r="AR2294" s="140" t="s">
        <v>204</v>
      </c>
      <c r="AT2294" s="140" t="s">
        <v>653</v>
      </c>
      <c r="AU2294" s="140" t="s">
        <v>92</v>
      </c>
      <c r="AY2294" s="17" t="s">
        <v>140</v>
      </c>
      <c r="BE2294" s="141">
        <f>IF(N2294="základní",J2294,0)</f>
        <v>0</v>
      </c>
      <c r="BF2294" s="141">
        <f>IF(N2294="snížená",J2294,0)</f>
        <v>0</v>
      </c>
      <c r="BG2294" s="141">
        <f>IF(N2294="zákl. přenesená",J2294,0)</f>
        <v>0</v>
      </c>
      <c r="BH2294" s="141">
        <f>IF(N2294="sníž. přenesená",J2294,0)</f>
        <v>0</v>
      </c>
      <c r="BI2294" s="141">
        <f>IF(N2294="nulová",J2294,0)</f>
        <v>0</v>
      </c>
      <c r="BJ2294" s="17" t="s">
        <v>90</v>
      </c>
      <c r="BK2294" s="141">
        <f>ROUND(I2294*H2294,2)</f>
        <v>0</v>
      </c>
      <c r="BL2294" s="17" t="s">
        <v>173</v>
      </c>
      <c r="BM2294" s="140" t="s">
        <v>2668</v>
      </c>
    </row>
    <row r="2295" spans="2:65" s="1" customFormat="1" ht="19.5">
      <c r="B2295" s="33"/>
      <c r="D2295" s="143" t="s">
        <v>179</v>
      </c>
      <c r="F2295" s="150" t="s">
        <v>932</v>
      </c>
      <c r="I2295" s="151"/>
      <c r="L2295" s="33"/>
      <c r="M2295" s="152"/>
      <c r="T2295" s="57"/>
      <c r="AT2295" s="17" t="s">
        <v>179</v>
      </c>
      <c r="AU2295" s="17" t="s">
        <v>92</v>
      </c>
    </row>
    <row r="2296" spans="2:65" s="12" customFormat="1">
      <c r="B2296" s="153"/>
      <c r="D2296" s="143" t="s">
        <v>146</v>
      </c>
      <c r="E2296" s="154" t="s">
        <v>1</v>
      </c>
      <c r="F2296" s="155" t="s">
        <v>2656</v>
      </c>
      <c r="H2296" s="154" t="s">
        <v>1</v>
      </c>
      <c r="I2296" s="156"/>
      <c r="L2296" s="153"/>
      <c r="M2296" s="157"/>
      <c r="T2296" s="158"/>
      <c r="AT2296" s="154" t="s">
        <v>146</v>
      </c>
      <c r="AU2296" s="154" t="s">
        <v>92</v>
      </c>
      <c r="AV2296" s="12" t="s">
        <v>90</v>
      </c>
      <c r="AW2296" s="12" t="s">
        <v>38</v>
      </c>
      <c r="AX2296" s="12" t="s">
        <v>82</v>
      </c>
      <c r="AY2296" s="154" t="s">
        <v>140</v>
      </c>
    </row>
    <row r="2297" spans="2:65" s="11" customFormat="1" ht="22.5">
      <c r="B2297" s="142"/>
      <c r="D2297" s="143" t="s">
        <v>146</v>
      </c>
      <c r="E2297" s="144" t="s">
        <v>1</v>
      </c>
      <c r="F2297" s="145" t="s">
        <v>2669</v>
      </c>
      <c r="H2297" s="146">
        <v>0.16800000000000001</v>
      </c>
      <c r="I2297" s="147"/>
      <c r="L2297" s="142"/>
      <c r="M2297" s="148"/>
      <c r="T2297" s="149"/>
      <c r="AT2297" s="144" t="s">
        <v>146</v>
      </c>
      <c r="AU2297" s="144" t="s">
        <v>92</v>
      </c>
      <c r="AV2297" s="11" t="s">
        <v>92</v>
      </c>
      <c r="AW2297" s="11" t="s">
        <v>38</v>
      </c>
      <c r="AX2297" s="11" t="s">
        <v>90</v>
      </c>
      <c r="AY2297" s="144" t="s">
        <v>140</v>
      </c>
    </row>
    <row r="2298" spans="2:65" s="11" customFormat="1">
      <c r="B2298" s="142"/>
      <c r="D2298" s="143" t="s">
        <v>146</v>
      </c>
      <c r="F2298" s="145" t="s">
        <v>2670</v>
      </c>
      <c r="H2298" s="146">
        <v>0.17599999999999999</v>
      </c>
      <c r="I2298" s="147"/>
      <c r="L2298" s="142"/>
      <c r="M2298" s="148"/>
      <c r="T2298" s="149"/>
      <c r="AT2298" s="144" t="s">
        <v>146</v>
      </c>
      <c r="AU2298" s="144" t="s">
        <v>92</v>
      </c>
      <c r="AV2298" s="11" t="s">
        <v>92</v>
      </c>
      <c r="AW2298" s="11" t="s">
        <v>4</v>
      </c>
      <c r="AX2298" s="11" t="s">
        <v>90</v>
      </c>
      <c r="AY2298" s="144" t="s">
        <v>140</v>
      </c>
    </row>
    <row r="2299" spans="2:65" s="1" customFormat="1" ht="21.75" customHeight="1">
      <c r="B2299" s="33"/>
      <c r="C2299" s="185" t="s">
        <v>2671</v>
      </c>
      <c r="D2299" s="185" t="s">
        <v>653</v>
      </c>
      <c r="E2299" s="186" t="s">
        <v>2672</v>
      </c>
      <c r="F2299" s="187" t="s">
        <v>2673</v>
      </c>
      <c r="G2299" s="188" t="s">
        <v>163</v>
      </c>
      <c r="H2299" s="189">
        <v>0.32800000000000001</v>
      </c>
      <c r="I2299" s="190"/>
      <c r="J2299" s="191">
        <f>ROUND(I2299*H2299,2)</f>
        <v>0</v>
      </c>
      <c r="K2299" s="192"/>
      <c r="L2299" s="193"/>
      <c r="M2299" s="194" t="s">
        <v>1</v>
      </c>
      <c r="N2299" s="195" t="s">
        <v>47</v>
      </c>
      <c r="P2299" s="138">
        <f>O2299*H2299</f>
        <v>0</v>
      </c>
      <c r="Q2299" s="138">
        <v>1</v>
      </c>
      <c r="R2299" s="138">
        <f>Q2299*H2299</f>
        <v>0.32800000000000001</v>
      </c>
      <c r="S2299" s="138">
        <v>0</v>
      </c>
      <c r="T2299" s="139">
        <f>S2299*H2299</f>
        <v>0</v>
      </c>
      <c r="AR2299" s="140" t="s">
        <v>204</v>
      </c>
      <c r="AT2299" s="140" t="s">
        <v>653</v>
      </c>
      <c r="AU2299" s="140" t="s">
        <v>92</v>
      </c>
      <c r="AY2299" s="17" t="s">
        <v>140</v>
      </c>
      <c r="BE2299" s="141">
        <f>IF(N2299="základní",J2299,0)</f>
        <v>0</v>
      </c>
      <c r="BF2299" s="141">
        <f>IF(N2299="snížená",J2299,0)</f>
        <v>0</v>
      </c>
      <c r="BG2299" s="141">
        <f>IF(N2299="zákl. přenesená",J2299,0)</f>
        <v>0</v>
      </c>
      <c r="BH2299" s="141">
        <f>IF(N2299="sníž. přenesená",J2299,0)</f>
        <v>0</v>
      </c>
      <c r="BI2299" s="141">
        <f>IF(N2299="nulová",J2299,0)</f>
        <v>0</v>
      </c>
      <c r="BJ2299" s="17" t="s">
        <v>90</v>
      </c>
      <c r="BK2299" s="141">
        <f>ROUND(I2299*H2299,2)</f>
        <v>0</v>
      </c>
      <c r="BL2299" s="17" t="s">
        <v>173</v>
      </c>
      <c r="BM2299" s="140" t="s">
        <v>2674</v>
      </c>
    </row>
    <row r="2300" spans="2:65" s="1" customFormat="1" ht="19.5">
      <c r="B2300" s="33"/>
      <c r="D2300" s="143" t="s">
        <v>179</v>
      </c>
      <c r="F2300" s="150" t="s">
        <v>932</v>
      </c>
      <c r="I2300" s="151"/>
      <c r="L2300" s="33"/>
      <c r="M2300" s="152"/>
      <c r="T2300" s="57"/>
      <c r="AT2300" s="17" t="s">
        <v>179</v>
      </c>
      <c r="AU2300" s="17" t="s">
        <v>92</v>
      </c>
    </row>
    <row r="2301" spans="2:65" s="12" customFormat="1">
      <c r="B2301" s="153"/>
      <c r="D2301" s="143" t="s">
        <v>146</v>
      </c>
      <c r="E2301" s="154" t="s">
        <v>1</v>
      </c>
      <c r="F2301" s="155" t="s">
        <v>2650</v>
      </c>
      <c r="H2301" s="154" t="s">
        <v>1</v>
      </c>
      <c r="I2301" s="156"/>
      <c r="L2301" s="153"/>
      <c r="M2301" s="157"/>
      <c r="T2301" s="158"/>
      <c r="AT2301" s="154" t="s">
        <v>146</v>
      </c>
      <c r="AU2301" s="154" t="s">
        <v>92</v>
      </c>
      <c r="AV2301" s="12" t="s">
        <v>90</v>
      </c>
      <c r="AW2301" s="12" t="s">
        <v>38</v>
      </c>
      <c r="AX2301" s="12" t="s">
        <v>82</v>
      </c>
      <c r="AY2301" s="154" t="s">
        <v>140</v>
      </c>
    </row>
    <row r="2302" spans="2:65" s="11" customFormat="1">
      <c r="B2302" s="142"/>
      <c r="D2302" s="143" t="s">
        <v>146</v>
      </c>
      <c r="E2302" s="144" t="s">
        <v>1</v>
      </c>
      <c r="F2302" s="145" t="s">
        <v>2675</v>
      </c>
      <c r="H2302" s="146">
        <v>8.5000000000000006E-2</v>
      </c>
      <c r="I2302" s="147"/>
      <c r="L2302" s="142"/>
      <c r="M2302" s="148"/>
      <c r="T2302" s="149"/>
      <c r="AT2302" s="144" t="s">
        <v>146</v>
      </c>
      <c r="AU2302" s="144" t="s">
        <v>92</v>
      </c>
      <c r="AV2302" s="11" t="s">
        <v>92</v>
      </c>
      <c r="AW2302" s="11" t="s">
        <v>38</v>
      </c>
      <c r="AX2302" s="11" t="s">
        <v>82</v>
      </c>
      <c r="AY2302" s="144" t="s">
        <v>140</v>
      </c>
    </row>
    <row r="2303" spans="2:65" s="11" customFormat="1">
      <c r="B2303" s="142"/>
      <c r="D2303" s="143" t="s">
        <v>146</v>
      </c>
      <c r="E2303" s="144" t="s">
        <v>1</v>
      </c>
      <c r="F2303" s="145" t="s">
        <v>2676</v>
      </c>
      <c r="H2303" s="146">
        <v>0.22700000000000001</v>
      </c>
      <c r="I2303" s="147"/>
      <c r="L2303" s="142"/>
      <c r="M2303" s="148"/>
      <c r="T2303" s="149"/>
      <c r="AT2303" s="144" t="s">
        <v>146</v>
      </c>
      <c r="AU2303" s="144" t="s">
        <v>92</v>
      </c>
      <c r="AV2303" s="11" t="s">
        <v>92</v>
      </c>
      <c r="AW2303" s="11" t="s">
        <v>38</v>
      </c>
      <c r="AX2303" s="11" t="s">
        <v>82</v>
      </c>
      <c r="AY2303" s="144" t="s">
        <v>140</v>
      </c>
    </row>
    <row r="2304" spans="2:65" s="14" customFormat="1">
      <c r="B2304" s="167"/>
      <c r="D2304" s="143" t="s">
        <v>146</v>
      </c>
      <c r="E2304" s="168" t="s">
        <v>1</v>
      </c>
      <c r="F2304" s="169" t="s">
        <v>287</v>
      </c>
      <c r="H2304" s="170">
        <v>0.312</v>
      </c>
      <c r="I2304" s="171"/>
      <c r="L2304" s="167"/>
      <c r="M2304" s="172"/>
      <c r="T2304" s="173"/>
      <c r="AT2304" s="168" t="s">
        <v>146</v>
      </c>
      <c r="AU2304" s="168" t="s">
        <v>92</v>
      </c>
      <c r="AV2304" s="14" t="s">
        <v>145</v>
      </c>
      <c r="AW2304" s="14" t="s">
        <v>38</v>
      </c>
      <c r="AX2304" s="14" t="s">
        <v>90</v>
      </c>
      <c r="AY2304" s="168" t="s">
        <v>140</v>
      </c>
    </row>
    <row r="2305" spans="2:65" s="11" customFormat="1">
      <c r="B2305" s="142"/>
      <c r="D2305" s="143" t="s">
        <v>146</v>
      </c>
      <c r="F2305" s="145" t="s">
        <v>2677</v>
      </c>
      <c r="H2305" s="146">
        <v>0.32800000000000001</v>
      </c>
      <c r="I2305" s="147"/>
      <c r="L2305" s="142"/>
      <c r="M2305" s="148"/>
      <c r="T2305" s="149"/>
      <c r="AT2305" s="144" t="s">
        <v>146</v>
      </c>
      <c r="AU2305" s="144" t="s">
        <v>92</v>
      </c>
      <c r="AV2305" s="11" t="s">
        <v>92</v>
      </c>
      <c r="AW2305" s="11" t="s">
        <v>4</v>
      </c>
      <c r="AX2305" s="11" t="s">
        <v>90</v>
      </c>
      <c r="AY2305" s="144" t="s">
        <v>140</v>
      </c>
    </row>
    <row r="2306" spans="2:65" s="1" customFormat="1" ht="21.75" customHeight="1">
      <c r="B2306" s="33"/>
      <c r="C2306" s="185" t="s">
        <v>2678</v>
      </c>
      <c r="D2306" s="185" t="s">
        <v>653</v>
      </c>
      <c r="E2306" s="186" t="s">
        <v>2679</v>
      </c>
      <c r="F2306" s="187" t="s">
        <v>2680</v>
      </c>
      <c r="G2306" s="188" t="s">
        <v>163</v>
      </c>
      <c r="H2306" s="189">
        <v>0.35399999999999998</v>
      </c>
      <c r="I2306" s="190"/>
      <c r="J2306" s="191">
        <f>ROUND(I2306*H2306,2)</f>
        <v>0</v>
      </c>
      <c r="K2306" s="192"/>
      <c r="L2306" s="193"/>
      <c r="M2306" s="194" t="s">
        <v>1</v>
      </c>
      <c r="N2306" s="195" t="s">
        <v>47</v>
      </c>
      <c r="P2306" s="138">
        <f>O2306*H2306</f>
        <v>0</v>
      </c>
      <c r="Q2306" s="138">
        <v>1</v>
      </c>
      <c r="R2306" s="138">
        <f>Q2306*H2306</f>
        <v>0.35399999999999998</v>
      </c>
      <c r="S2306" s="138">
        <v>0</v>
      </c>
      <c r="T2306" s="139">
        <f>S2306*H2306</f>
        <v>0</v>
      </c>
      <c r="AR2306" s="140" t="s">
        <v>204</v>
      </c>
      <c r="AT2306" s="140" t="s">
        <v>653</v>
      </c>
      <c r="AU2306" s="140" t="s">
        <v>92</v>
      </c>
      <c r="AY2306" s="17" t="s">
        <v>140</v>
      </c>
      <c r="BE2306" s="141">
        <f>IF(N2306="základní",J2306,0)</f>
        <v>0</v>
      </c>
      <c r="BF2306" s="141">
        <f>IF(N2306="snížená",J2306,0)</f>
        <v>0</v>
      </c>
      <c r="BG2306" s="141">
        <f>IF(N2306="zákl. přenesená",J2306,0)</f>
        <v>0</v>
      </c>
      <c r="BH2306" s="141">
        <f>IF(N2306="sníž. přenesená",J2306,0)</f>
        <v>0</v>
      </c>
      <c r="BI2306" s="141">
        <f>IF(N2306="nulová",J2306,0)</f>
        <v>0</v>
      </c>
      <c r="BJ2306" s="17" t="s">
        <v>90</v>
      </c>
      <c r="BK2306" s="141">
        <f>ROUND(I2306*H2306,2)</f>
        <v>0</v>
      </c>
      <c r="BL2306" s="17" t="s">
        <v>173</v>
      </c>
      <c r="BM2306" s="140" t="s">
        <v>2681</v>
      </c>
    </row>
    <row r="2307" spans="2:65" s="1" customFormat="1" ht="19.5">
      <c r="B2307" s="33"/>
      <c r="D2307" s="143" t="s">
        <v>179</v>
      </c>
      <c r="F2307" s="150" t="s">
        <v>932</v>
      </c>
      <c r="I2307" s="151"/>
      <c r="L2307" s="33"/>
      <c r="M2307" s="152"/>
      <c r="T2307" s="57"/>
      <c r="AT2307" s="17" t="s">
        <v>179</v>
      </c>
      <c r="AU2307" s="17" t="s">
        <v>92</v>
      </c>
    </row>
    <row r="2308" spans="2:65" s="12" customFormat="1">
      <c r="B2308" s="153"/>
      <c r="D2308" s="143" t="s">
        <v>146</v>
      </c>
      <c r="E2308" s="154" t="s">
        <v>1</v>
      </c>
      <c r="F2308" s="155" t="s">
        <v>2650</v>
      </c>
      <c r="H2308" s="154" t="s">
        <v>1</v>
      </c>
      <c r="I2308" s="156"/>
      <c r="L2308" s="153"/>
      <c r="M2308" s="157"/>
      <c r="T2308" s="158"/>
      <c r="AT2308" s="154" t="s">
        <v>146</v>
      </c>
      <c r="AU2308" s="154" t="s">
        <v>92</v>
      </c>
      <c r="AV2308" s="12" t="s">
        <v>90</v>
      </c>
      <c r="AW2308" s="12" t="s">
        <v>38</v>
      </c>
      <c r="AX2308" s="12" t="s">
        <v>82</v>
      </c>
      <c r="AY2308" s="154" t="s">
        <v>140</v>
      </c>
    </row>
    <row r="2309" spans="2:65" s="11" customFormat="1">
      <c r="B2309" s="142"/>
      <c r="D2309" s="143" t="s">
        <v>146</v>
      </c>
      <c r="E2309" s="144" t="s">
        <v>1</v>
      </c>
      <c r="F2309" s="145" t="s">
        <v>2682</v>
      </c>
      <c r="H2309" s="146">
        <v>0.33700000000000002</v>
      </c>
      <c r="I2309" s="147"/>
      <c r="L2309" s="142"/>
      <c r="M2309" s="148"/>
      <c r="T2309" s="149"/>
      <c r="AT2309" s="144" t="s">
        <v>146</v>
      </c>
      <c r="AU2309" s="144" t="s">
        <v>92</v>
      </c>
      <c r="AV2309" s="11" t="s">
        <v>92</v>
      </c>
      <c r="AW2309" s="11" t="s">
        <v>38</v>
      </c>
      <c r="AX2309" s="11" t="s">
        <v>90</v>
      </c>
      <c r="AY2309" s="144" t="s">
        <v>140</v>
      </c>
    </row>
    <row r="2310" spans="2:65" s="11" customFormat="1">
      <c r="B2310" s="142"/>
      <c r="D2310" s="143" t="s">
        <v>146</v>
      </c>
      <c r="F2310" s="145" t="s">
        <v>2683</v>
      </c>
      <c r="H2310" s="146">
        <v>0.35399999999999998</v>
      </c>
      <c r="I2310" s="147"/>
      <c r="L2310" s="142"/>
      <c r="M2310" s="148"/>
      <c r="T2310" s="149"/>
      <c r="AT2310" s="144" t="s">
        <v>146</v>
      </c>
      <c r="AU2310" s="144" t="s">
        <v>92</v>
      </c>
      <c r="AV2310" s="11" t="s">
        <v>92</v>
      </c>
      <c r="AW2310" s="11" t="s">
        <v>4</v>
      </c>
      <c r="AX2310" s="11" t="s">
        <v>90</v>
      </c>
      <c r="AY2310" s="144" t="s">
        <v>140</v>
      </c>
    </row>
    <row r="2311" spans="2:65" s="1" customFormat="1" ht="21.75" customHeight="1">
      <c r="B2311" s="33"/>
      <c r="C2311" s="185" t="s">
        <v>2684</v>
      </c>
      <c r="D2311" s="185" t="s">
        <v>653</v>
      </c>
      <c r="E2311" s="186" t="s">
        <v>2685</v>
      </c>
      <c r="F2311" s="187" t="s">
        <v>2686</v>
      </c>
      <c r="G2311" s="188" t="s">
        <v>163</v>
      </c>
      <c r="H2311" s="189">
        <v>0.54900000000000004</v>
      </c>
      <c r="I2311" s="190"/>
      <c r="J2311" s="191">
        <f>ROUND(I2311*H2311,2)</f>
        <v>0</v>
      </c>
      <c r="K2311" s="192"/>
      <c r="L2311" s="193"/>
      <c r="M2311" s="194" t="s">
        <v>1</v>
      </c>
      <c r="N2311" s="195" t="s">
        <v>47</v>
      </c>
      <c r="P2311" s="138">
        <f>O2311*H2311</f>
        <v>0</v>
      </c>
      <c r="Q2311" s="138">
        <v>1</v>
      </c>
      <c r="R2311" s="138">
        <f>Q2311*H2311</f>
        <v>0.54900000000000004</v>
      </c>
      <c r="S2311" s="138">
        <v>0</v>
      </c>
      <c r="T2311" s="139">
        <f>S2311*H2311</f>
        <v>0</v>
      </c>
      <c r="AR2311" s="140" t="s">
        <v>204</v>
      </c>
      <c r="AT2311" s="140" t="s">
        <v>653</v>
      </c>
      <c r="AU2311" s="140" t="s">
        <v>92</v>
      </c>
      <c r="AY2311" s="17" t="s">
        <v>140</v>
      </c>
      <c r="BE2311" s="141">
        <f>IF(N2311="základní",J2311,0)</f>
        <v>0</v>
      </c>
      <c r="BF2311" s="141">
        <f>IF(N2311="snížená",J2311,0)</f>
        <v>0</v>
      </c>
      <c r="BG2311" s="141">
        <f>IF(N2311="zákl. přenesená",J2311,0)</f>
        <v>0</v>
      </c>
      <c r="BH2311" s="141">
        <f>IF(N2311="sníž. přenesená",J2311,0)</f>
        <v>0</v>
      </c>
      <c r="BI2311" s="141">
        <f>IF(N2311="nulová",J2311,0)</f>
        <v>0</v>
      </c>
      <c r="BJ2311" s="17" t="s">
        <v>90</v>
      </c>
      <c r="BK2311" s="141">
        <f>ROUND(I2311*H2311,2)</f>
        <v>0</v>
      </c>
      <c r="BL2311" s="17" t="s">
        <v>173</v>
      </c>
      <c r="BM2311" s="140" t="s">
        <v>2687</v>
      </c>
    </row>
    <row r="2312" spans="2:65" s="1" customFormat="1" ht="19.5">
      <c r="B2312" s="33"/>
      <c r="D2312" s="143" t="s">
        <v>179</v>
      </c>
      <c r="F2312" s="150" t="s">
        <v>932</v>
      </c>
      <c r="I2312" s="151"/>
      <c r="L2312" s="33"/>
      <c r="M2312" s="152"/>
      <c r="T2312" s="57"/>
      <c r="AT2312" s="17" t="s">
        <v>179</v>
      </c>
      <c r="AU2312" s="17" t="s">
        <v>92</v>
      </c>
    </row>
    <row r="2313" spans="2:65" s="12" customFormat="1">
      <c r="B2313" s="153"/>
      <c r="D2313" s="143" t="s">
        <v>146</v>
      </c>
      <c r="E2313" s="154" t="s">
        <v>1</v>
      </c>
      <c r="F2313" s="155" t="s">
        <v>2650</v>
      </c>
      <c r="H2313" s="154" t="s">
        <v>1</v>
      </c>
      <c r="I2313" s="156"/>
      <c r="L2313" s="153"/>
      <c r="M2313" s="157"/>
      <c r="T2313" s="158"/>
      <c r="AT2313" s="154" t="s">
        <v>146</v>
      </c>
      <c r="AU2313" s="154" t="s">
        <v>92</v>
      </c>
      <c r="AV2313" s="12" t="s">
        <v>90</v>
      </c>
      <c r="AW2313" s="12" t="s">
        <v>38</v>
      </c>
      <c r="AX2313" s="12" t="s">
        <v>82</v>
      </c>
      <c r="AY2313" s="154" t="s">
        <v>140</v>
      </c>
    </row>
    <row r="2314" spans="2:65" s="11" customFormat="1">
      <c r="B2314" s="142"/>
      <c r="D2314" s="143" t="s">
        <v>146</v>
      </c>
      <c r="E2314" s="144" t="s">
        <v>1</v>
      </c>
      <c r="F2314" s="145" t="s">
        <v>2688</v>
      </c>
      <c r="H2314" s="146">
        <v>6.6000000000000003E-2</v>
      </c>
      <c r="I2314" s="147"/>
      <c r="L2314" s="142"/>
      <c r="M2314" s="148"/>
      <c r="T2314" s="149"/>
      <c r="AT2314" s="144" t="s">
        <v>146</v>
      </c>
      <c r="AU2314" s="144" t="s">
        <v>92</v>
      </c>
      <c r="AV2314" s="11" t="s">
        <v>92</v>
      </c>
      <c r="AW2314" s="11" t="s">
        <v>38</v>
      </c>
      <c r="AX2314" s="11" t="s">
        <v>82</v>
      </c>
      <c r="AY2314" s="144" t="s">
        <v>140</v>
      </c>
    </row>
    <row r="2315" spans="2:65" s="11" customFormat="1">
      <c r="B2315" s="142"/>
      <c r="D2315" s="143" t="s">
        <v>146</v>
      </c>
      <c r="E2315" s="144" t="s">
        <v>1</v>
      </c>
      <c r="F2315" s="145" t="s">
        <v>2689</v>
      </c>
      <c r="H2315" s="146">
        <v>0.45700000000000002</v>
      </c>
      <c r="I2315" s="147"/>
      <c r="L2315" s="142"/>
      <c r="M2315" s="148"/>
      <c r="T2315" s="149"/>
      <c r="AT2315" s="144" t="s">
        <v>146</v>
      </c>
      <c r="AU2315" s="144" t="s">
        <v>92</v>
      </c>
      <c r="AV2315" s="11" t="s">
        <v>92</v>
      </c>
      <c r="AW2315" s="11" t="s">
        <v>38</v>
      </c>
      <c r="AX2315" s="11" t="s">
        <v>82</v>
      </c>
      <c r="AY2315" s="144" t="s">
        <v>140</v>
      </c>
    </row>
    <row r="2316" spans="2:65" s="14" customFormat="1">
      <c r="B2316" s="167"/>
      <c r="D2316" s="143" t="s">
        <v>146</v>
      </c>
      <c r="E2316" s="168" t="s">
        <v>1</v>
      </c>
      <c r="F2316" s="169" t="s">
        <v>287</v>
      </c>
      <c r="H2316" s="170">
        <v>0.52300000000000002</v>
      </c>
      <c r="I2316" s="171"/>
      <c r="L2316" s="167"/>
      <c r="M2316" s="172"/>
      <c r="T2316" s="173"/>
      <c r="AT2316" s="168" t="s">
        <v>146</v>
      </c>
      <c r="AU2316" s="168" t="s">
        <v>92</v>
      </c>
      <c r="AV2316" s="14" t="s">
        <v>145</v>
      </c>
      <c r="AW2316" s="14" t="s">
        <v>38</v>
      </c>
      <c r="AX2316" s="14" t="s">
        <v>90</v>
      </c>
      <c r="AY2316" s="168" t="s">
        <v>140</v>
      </c>
    </row>
    <row r="2317" spans="2:65" s="11" customFormat="1">
      <c r="B2317" s="142"/>
      <c r="D2317" s="143" t="s">
        <v>146</v>
      </c>
      <c r="F2317" s="145" t="s">
        <v>2690</v>
      </c>
      <c r="H2317" s="146">
        <v>0.54900000000000004</v>
      </c>
      <c r="I2317" s="147"/>
      <c r="L2317" s="142"/>
      <c r="M2317" s="148"/>
      <c r="T2317" s="149"/>
      <c r="AT2317" s="144" t="s">
        <v>146</v>
      </c>
      <c r="AU2317" s="144" t="s">
        <v>92</v>
      </c>
      <c r="AV2317" s="11" t="s">
        <v>92</v>
      </c>
      <c r="AW2317" s="11" t="s">
        <v>4</v>
      </c>
      <c r="AX2317" s="11" t="s">
        <v>90</v>
      </c>
      <c r="AY2317" s="144" t="s">
        <v>140</v>
      </c>
    </row>
    <row r="2318" spans="2:65" s="1" customFormat="1" ht="49.15" customHeight="1">
      <c r="B2318" s="33"/>
      <c r="C2318" s="128" t="s">
        <v>2691</v>
      </c>
      <c r="D2318" s="128" t="s">
        <v>141</v>
      </c>
      <c r="E2318" s="129" t="s">
        <v>2692</v>
      </c>
      <c r="F2318" s="130" t="s">
        <v>2693</v>
      </c>
      <c r="G2318" s="131" t="s">
        <v>337</v>
      </c>
      <c r="H2318" s="132">
        <v>1339.23</v>
      </c>
      <c r="I2318" s="133"/>
      <c r="J2318" s="134">
        <f>ROUND(I2318*H2318,2)</f>
        <v>0</v>
      </c>
      <c r="K2318" s="135"/>
      <c r="L2318" s="33"/>
      <c r="M2318" s="136" t="s">
        <v>1</v>
      </c>
      <c r="N2318" s="137" t="s">
        <v>47</v>
      </c>
      <c r="P2318" s="138">
        <f>O2318*H2318</f>
        <v>0</v>
      </c>
      <c r="Q2318" s="138">
        <v>5.0000000000000002E-5</v>
      </c>
      <c r="R2318" s="138">
        <f>Q2318*H2318</f>
        <v>6.6961500000000007E-2</v>
      </c>
      <c r="S2318" s="138">
        <v>0</v>
      </c>
      <c r="T2318" s="139">
        <f>S2318*H2318</f>
        <v>0</v>
      </c>
      <c r="AR2318" s="140" t="s">
        <v>173</v>
      </c>
      <c r="AT2318" s="140" t="s">
        <v>141</v>
      </c>
      <c r="AU2318" s="140" t="s">
        <v>92</v>
      </c>
      <c r="AY2318" s="17" t="s">
        <v>140</v>
      </c>
      <c r="BE2318" s="141">
        <f>IF(N2318="základní",J2318,0)</f>
        <v>0</v>
      </c>
      <c r="BF2318" s="141">
        <f>IF(N2318="snížená",J2318,0)</f>
        <v>0</v>
      </c>
      <c r="BG2318" s="141">
        <f>IF(N2318="zákl. přenesená",J2318,0)</f>
        <v>0</v>
      </c>
      <c r="BH2318" s="141">
        <f>IF(N2318="sníž. přenesená",J2318,0)</f>
        <v>0</v>
      </c>
      <c r="BI2318" s="141">
        <f>IF(N2318="nulová",J2318,0)</f>
        <v>0</v>
      </c>
      <c r="BJ2318" s="17" t="s">
        <v>90</v>
      </c>
      <c r="BK2318" s="141">
        <f>ROUND(I2318*H2318,2)</f>
        <v>0</v>
      </c>
      <c r="BL2318" s="17" t="s">
        <v>173</v>
      </c>
      <c r="BM2318" s="140" t="s">
        <v>2694</v>
      </c>
    </row>
    <row r="2319" spans="2:65" s="12" customFormat="1">
      <c r="B2319" s="153"/>
      <c r="D2319" s="143" t="s">
        <v>146</v>
      </c>
      <c r="E2319" s="154" t="s">
        <v>1</v>
      </c>
      <c r="F2319" s="155" t="s">
        <v>2656</v>
      </c>
      <c r="H2319" s="154" t="s">
        <v>1</v>
      </c>
      <c r="I2319" s="156"/>
      <c r="L2319" s="153"/>
      <c r="M2319" s="157"/>
      <c r="T2319" s="158"/>
      <c r="AT2319" s="154" t="s">
        <v>146</v>
      </c>
      <c r="AU2319" s="154" t="s">
        <v>92</v>
      </c>
      <c r="AV2319" s="12" t="s">
        <v>90</v>
      </c>
      <c r="AW2319" s="12" t="s">
        <v>38</v>
      </c>
      <c r="AX2319" s="12" t="s">
        <v>82</v>
      </c>
      <c r="AY2319" s="154" t="s">
        <v>140</v>
      </c>
    </row>
    <row r="2320" spans="2:65" s="11" customFormat="1" ht="22.5">
      <c r="B2320" s="142"/>
      <c r="D2320" s="143" t="s">
        <v>146</v>
      </c>
      <c r="E2320" s="144" t="s">
        <v>1</v>
      </c>
      <c r="F2320" s="145" t="s">
        <v>2657</v>
      </c>
      <c r="H2320" s="146">
        <v>168.2</v>
      </c>
      <c r="I2320" s="147"/>
      <c r="L2320" s="142"/>
      <c r="M2320" s="148"/>
      <c r="T2320" s="149"/>
      <c r="AT2320" s="144" t="s">
        <v>146</v>
      </c>
      <c r="AU2320" s="144" t="s">
        <v>92</v>
      </c>
      <c r="AV2320" s="11" t="s">
        <v>92</v>
      </c>
      <c r="AW2320" s="11" t="s">
        <v>38</v>
      </c>
      <c r="AX2320" s="11" t="s">
        <v>82</v>
      </c>
      <c r="AY2320" s="144" t="s">
        <v>140</v>
      </c>
    </row>
    <row r="2321" spans="2:65" s="12" customFormat="1">
      <c r="B2321" s="153"/>
      <c r="D2321" s="143" t="s">
        <v>146</v>
      </c>
      <c r="E2321" s="154" t="s">
        <v>1</v>
      </c>
      <c r="F2321" s="155" t="s">
        <v>2650</v>
      </c>
      <c r="H2321" s="154" t="s">
        <v>1</v>
      </c>
      <c r="I2321" s="156"/>
      <c r="L2321" s="153"/>
      <c r="M2321" s="157"/>
      <c r="T2321" s="158"/>
      <c r="AT2321" s="154" t="s">
        <v>146</v>
      </c>
      <c r="AU2321" s="154" t="s">
        <v>92</v>
      </c>
      <c r="AV2321" s="12" t="s">
        <v>90</v>
      </c>
      <c r="AW2321" s="12" t="s">
        <v>38</v>
      </c>
      <c r="AX2321" s="12" t="s">
        <v>82</v>
      </c>
      <c r="AY2321" s="154" t="s">
        <v>140</v>
      </c>
    </row>
    <row r="2322" spans="2:65" s="11" customFormat="1">
      <c r="B2322" s="142"/>
      <c r="D2322" s="143" t="s">
        <v>146</v>
      </c>
      <c r="E2322" s="144" t="s">
        <v>1</v>
      </c>
      <c r="F2322" s="145" t="s">
        <v>2651</v>
      </c>
      <c r="H2322" s="146">
        <v>85.05</v>
      </c>
      <c r="I2322" s="147"/>
      <c r="L2322" s="142"/>
      <c r="M2322" s="148"/>
      <c r="T2322" s="149"/>
      <c r="AT2322" s="144" t="s">
        <v>146</v>
      </c>
      <c r="AU2322" s="144" t="s">
        <v>92</v>
      </c>
      <c r="AV2322" s="11" t="s">
        <v>92</v>
      </c>
      <c r="AW2322" s="11" t="s">
        <v>38</v>
      </c>
      <c r="AX2322" s="11" t="s">
        <v>82</v>
      </c>
      <c r="AY2322" s="144" t="s">
        <v>140</v>
      </c>
    </row>
    <row r="2323" spans="2:65" s="11" customFormat="1">
      <c r="B2323" s="142"/>
      <c r="D2323" s="143" t="s">
        <v>146</v>
      </c>
      <c r="E2323" s="144" t="s">
        <v>1</v>
      </c>
      <c r="F2323" s="145" t="s">
        <v>2662</v>
      </c>
      <c r="H2323" s="146">
        <v>336.54</v>
      </c>
      <c r="I2323" s="147"/>
      <c r="L2323" s="142"/>
      <c r="M2323" s="148"/>
      <c r="T2323" s="149"/>
      <c r="AT2323" s="144" t="s">
        <v>146</v>
      </c>
      <c r="AU2323" s="144" t="s">
        <v>92</v>
      </c>
      <c r="AV2323" s="11" t="s">
        <v>92</v>
      </c>
      <c r="AW2323" s="11" t="s">
        <v>38</v>
      </c>
      <c r="AX2323" s="11" t="s">
        <v>82</v>
      </c>
      <c r="AY2323" s="144" t="s">
        <v>140</v>
      </c>
    </row>
    <row r="2324" spans="2:65" s="11" customFormat="1">
      <c r="B2324" s="142"/>
      <c r="D2324" s="143" t="s">
        <v>146</v>
      </c>
      <c r="E2324" s="144" t="s">
        <v>1</v>
      </c>
      <c r="F2324" s="145" t="s">
        <v>2663</v>
      </c>
      <c r="H2324" s="146">
        <v>292.60000000000002</v>
      </c>
      <c r="I2324" s="147"/>
      <c r="L2324" s="142"/>
      <c r="M2324" s="148"/>
      <c r="T2324" s="149"/>
      <c r="AT2324" s="144" t="s">
        <v>146</v>
      </c>
      <c r="AU2324" s="144" t="s">
        <v>92</v>
      </c>
      <c r="AV2324" s="11" t="s">
        <v>92</v>
      </c>
      <c r="AW2324" s="11" t="s">
        <v>38</v>
      </c>
      <c r="AX2324" s="11" t="s">
        <v>82</v>
      </c>
      <c r="AY2324" s="144" t="s">
        <v>140</v>
      </c>
    </row>
    <row r="2325" spans="2:65" s="11" customFormat="1">
      <c r="B2325" s="142"/>
      <c r="D2325" s="143" t="s">
        <v>146</v>
      </c>
      <c r="E2325" s="144" t="s">
        <v>1</v>
      </c>
      <c r="F2325" s="145" t="s">
        <v>2664</v>
      </c>
      <c r="H2325" s="146">
        <v>456.84</v>
      </c>
      <c r="I2325" s="147"/>
      <c r="L2325" s="142"/>
      <c r="M2325" s="148"/>
      <c r="T2325" s="149"/>
      <c r="AT2325" s="144" t="s">
        <v>146</v>
      </c>
      <c r="AU2325" s="144" t="s">
        <v>92</v>
      </c>
      <c r="AV2325" s="11" t="s">
        <v>92</v>
      </c>
      <c r="AW2325" s="11" t="s">
        <v>38</v>
      </c>
      <c r="AX2325" s="11" t="s">
        <v>82</v>
      </c>
      <c r="AY2325" s="144" t="s">
        <v>140</v>
      </c>
    </row>
    <row r="2326" spans="2:65" s="14" customFormat="1">
      <c r="B2326" s="167"/>
      <c r="D2326" s="143" t="s">
        <v>146</v>
      </c>
      <c r="E2326" s="168" t="s">
        <v>1</v>
      </c>
      <c r="F2326" s="169" t="s">
        <v>287</v>
      </c>
      <c r="H2326" s="170">
        <v>1339.23</v>
      </c>
      <c r="I2326" s="171"/>
      <c r="L2326" s="167"/>
      <c r="M2326" s="172"/>
      <c r="T2326" s="173"/>
      <c r="AT2326" s="168" t="s">
        <v>146</v>
      </c>
      <c r="AU2326" s="168" t="s">
        <v>92</v>
      </c>
      <c r="AV2326" s="14" t="s">
        <v>145</v>
      </c>
      <c r="AW2326" s="14" t="s">
        <v>38</v>
      </c>
      <c r="AX2326" s="14" t="s">
        <v>90</v>
      </c>
      <c r="AY2326" s="168" t="s">
        <v>140</v>
      </c>
    </row>
    <row r="2327" spans="2:65" s="1" customFormat="1" ht="16.5" customHeight="1">
      <c r="B2327" s="33"/>
      <c r="C2327" s="128" t="s">
        <v>2695</v>
      </c>
      <c r="D2327" s="128" t="s">
        <v>141</v>
      </c>
      <c r="E2327" s="129" t="s">
        <v>2696</v>
      </c>
      <c r="F2327" s="130" t="s">
        <v>2697</v>
      </c>
      <c r="G2327" s="131" t="s">
        <v>157</v>
      </c>
      <c r="H2327" s="132">
        <v>1</v>
      </c>
      <c r="I2327" s="133"/>
      <c r="J2327" s="134">
        <f>ROUND(I2327*H2327,2)</f>
        <v>0</v>
      </c>
      <c r="K2327" s="135"/>
      <c r="L2327" s="33"/>
      <c r="M2327" s="136" t="s">
        <v>1</v>
      </c>
      <c r="N2327" s="137" t="s">
        <v>47</v>
      </c>
      <c r="P2327" s="138">
        <f>O2327*H2327</f>
        <v>0</v>
      </c>
      <c r="Q2327" s="138">
        <v>0</v>
      </c>
      <c r="R2327" s="138">
        <f>Q2327*H2327</f>
        <v>0</v>
      </c>
      <c r="S2327" s="138">
        <v>1E-3</v>
      </c>
      <c r="T2327" s="139">
        <f>S2327*H2327</f>
        <v>1E-3</v>
      </c>
      <c r="AR2327" s="140" t="s">
        <v>173</v>
      </c>
      <c r="AT2327" s="140" t="s">
        <v>141</v>
      </c>
      <c r="AU2327" s="140" t="s">
        <v>92</v>
      </c>
      <c r="AY2327" s="17" t="s">
        <v>140</v>
      </c>
      <c r="BE2327" s="141">
        <f>IF(N2327="základní",J2327,0)</f>
        <v>0</v>
      </c>
      <c r="BF2327" s="141">
        <f>IF(N2327="snížená",J2327,0)</f>
        <v>0</v>
      </c>
      <c r="BG2327" s="141">
        <f>IF(N2327="zákl. přenesená",J2327,0)</f>
        <v>0</v>
      </c>
      <c r="BH2327" s="141">
        <f>IF(N2327="sníž. přenesená",J2327,0)</f>
        <v>0</v>
      </c>
      <c r="BI2327" s="141">
        <f>IF(N2327="nulová",J2327,0)</f>
        <v>0</v>
      </c>
      <c r="BJ2327" s="17" t="s">
        <v>90</v>
      </c>
      <c r="BK2327" s="141">
        <f>ROUND(I2327*H2327,2)</f>
        <v>0</v>
      </c>
      <c r="BL2327" s="17" t="s">
        <v>173</v>
      </c>
      <c r="BM2327" s="140" t="s">
        <v>2698</v>
      </c>
    </row>
    <row r="2328" spans="2:65" s="12" customFormat="1">
      <c r="B2328" s="153"/>
      <c r="D2328" s="143" t="s">
        <v>146</v>
      </c>
      <c r="E2328" s="154" t="s">
        <v>1</v>
      </c>
      <c r="F2328" s="155" t="s">
        <v>2699</v>
      </c>
      <c r="H2328" s="154" t="s">
        <v>1</v>
      </c>
      <c r="I2328" s="156"/>
      <c r="L2328" s="153"/>
      <c r="M2328" s="157"/>
      <c r="T2328" s="158"/>
      <c r="AT2328" s="154" t="s">
        <v>146</v>
      </c>
      <c r="AU2328" s="154" t="s">
        <v>92</v>
      </c>
      <c r="AV2328" s="12" t="s">
        <v>90</v>
      </c>
      <c r="AW2328" s="12" t="s">
        <v>38</v>
      </c>
      <c r="AX2328" s="12" t="s">
        <v>82</v>
      </c>
      <c r="AY2328" s="154" t="s">
        <v>140</v>
      </c>
    </row>
    <row r="2329" spans="2:65" s="11" customFormat="1">
      <c r="B2329" s="142"/>
      <c r="D2329" s="143" t="s">
        <v>146</v>
      </c>
      <c r="E2329" s="144" t="s">
        <v>1</v>
      </c>
      <c r="F2329" s="145" t="s">
        <v>2700</v>
      </c>
      <c r="H2329" s="146">
        <v>1</v>
      </c>
      <c r="I2329" s="147"/>
      <c r="L2329" s="142"/>
      <c r="M2329" s="148"/>
      <c r="T2329" s="149"/>
      <c r="AT2329" s="144" t="s">
        <v>146</v>
      </c>
      <c r="AU2329" s="144" t="s">
        <v>92</v>
      </c>
      <c r="AV2329" s="11" t="s">
        <v>92</v>
      </c>
      <c r="AW2329" s="11" t="s">
        <v>38</v>
      </c>
      <c r="AX2329" s="11" t="s">
        <v>90</v>
      </c>
      <c r="AY2329" s="144" t="s">
        <v>140</v>
      </c>
    </row>
    <row r="2330" spans="2:65" s="1" customFormat="1" ht="24.2" customHeight="1">
      <c r="B2330" s="33"/>
      <c r="C2330" s="128" t="s">
        <v>2701</v>
      </c>
      <c r="D2330" s="128" t="s">
        <v>141</v>
      </c>
      <c r="E2330" s="129" t="s">
        <v>2702</v>
      </c>
      <c r="F2330" s="130" t="s">
        <v>2703</v>
      </c>
      <c r="G2330" s="131" t="s">
        <v>278</v>
      </c>
      <c r="H2330" s="159"/>
      <c r="I2330" s="133"/>
      <c r="J2330" s="134">
        <f>ROUND(I2330*H2330,2)</f>
        <v>0</v>
      </c>
      <c r="K2330" s="135"/>
      <c r="L2330" s="33"/>
      <c r="M2330" s="136" t="s">
        <v>1</v>
      </c>
      <c r="N2330" s="137" t="s">
        <v>47</v>
      </c>
      <c r="P2330" s="138">
        <f>O2330*H2330</f>
        <v>0</v>
      </c>
      <c r="Q2330" s="138">
        <v>0</v>
      </c>
      <c r="R2330" s="138">
        <f>Q2330*H2330</f>
        <v>0</v>
      </c>
      <c r="S2330" s="138">
        <v>0</v>
      </c>
      <c r="T2330" s="139">
        <f>S2330*H2330</f>
        <v>0</v>
      </c>
      <c r="AR2330" s="140" t="s">
        <v>173</v>
      </c>
      <c r="AT2330" s="140" t="s">
        <v>141</v>
      </c>
      <c r="AU2330" s="140" t="s">
        <v>92</v>
      </c>
      <c r="AY2330" s="17" t="s">
        <v>140</v>
      </c>
      <c r="BE2330" s="141">
        <f>IF(N2330="základní",J2330,0)</f>
        <v>0</v>
      </c>
      <c r="BF2330" s="141">
        <f>IF(N2330="snížená",J2330,0)</f>
        <v>0</v>
      </c>
      <c r="BG2330" s="141">
        <f>IF(N2330="zákl. přenesená",J2330,0)</f>
        <v>0</v>
      </c>
      <c r="BH2330" s="141">
        <f>IF(N2330="sníž. přenesená",J2330,0)</f>
        <v>0</v>
      </c>
      <c r="BI2330" s="141">
        <f>IF(N2330="nulová",J2330,0)</f>
        <v>0</v>
      </c>
      <c r="BJ2330" s="17" t="s">
        <v>90</v>
      </c>
      <c r="BK2330" s="141">
        <f>ROUND(I2330*H2330,2)</f>
        <v>0</v>
      </c>
      <c r="BL2330" s="17" t="s">
        <v>173</v>
      </c>
      <c r="BM2330" s="140" t="s">
        <v>2704</v>
      </c>
    </row>
    <row r="2331" spans="2:65" s="10" customFormat="1" ht="22.9" customHeight="1">
      <c r="B2331" s="118"/>
      <c r="D2331" s="119" t="s">
        <v>81</v>
      </c>
      <c r="E2331" s="183" t="s">
        <v>2705</v>
      </c>
      <c r="F2331" s="183" t="s">
        <v>2706</v>
      </c>
      <c r="I2331" s="121"/>
      <c r="J2331" s="184">
        <f>BK2331</f>
        <v>0</v>
      </c>
      <c r="L2331" s="118"/>
      <c r="M2331" s="123"/>
      <c r="P2331" s="124">
        <f>SUM(P2332:P2342)</f>
        <v>0</v>
      </c>
      <c r="R2331" s="124">
        <f>SUM(R2332:R2342)</f>
        <v>0.52360000000000007</v>
      </c>
      <c r="T2331" s="125">
        <f>SUM(T2332:T2342)</f>
        <v>0</v>
      </c>
      <c r="AR2331" s="119" t="s">
        <v>92</v>
      </c>
      <c r="AT2331" s="126" t="s">
        <v>81</v>
      </c>
      <c r="AU2331" s="126" t="s">
        <v>90</v>
      </c>
      <c r="AY2331" s="119" t="s">
        <v>140</v>
      </c>
      <c r="BK2331" s="127">
        <f>SUM(BK2332:BK2342)</f>
        <v>0</v>
      </c>
    </row>
    <row r="2332" spans="2:65" s="1" customFormat="1" ht="16.5" customHeight="1">
      <c r="B2332" s="33"/>
      <c r="C2332" s="128" t="s">
        <v>2707</v>
      </c>
      <c r="D2332" s="128" t="s">
        <v>141</v>
      </c>
      <c r="E2332" s="129" t="s">
        <v>2708</v>
      </c>
      <c r="F2332" s="130" t="s">
        <v>2709</v>
      </c>
      <c r="G2332" s="131" t="s">
        <v>144</v>
      </c>
      <c r="H2332" s="132">
        <v>13.75</v>
      </c>
      <c r="I2332" s="133"/>
      <c r="J2332" s="134">
        <f>ROUND(I2332*H2332,2)</f>
        <v>0</v>
      </c>
      <c r="K2332" s="135"/>
      <c r="L2332" s="33"/>
      <c r="M2332" s="136" t="s">
        <v>1</v>
      </c>
      <c r="N2332" s="137" t="s">
        <v>47</v>
      </c>
      <c r="P2332" s="138">
        <f>O2332*H2332</f>
        <v>0</v>
      </c>
      <c r="Q2332" s="138">
        <v>0</v>
      </c>
      <c r="R2332" s="138">
        <f>Q2332*H2332</f>
        <v>0</v>
      </c>
      <c r="S2332" s="138">
        <v>0</v>
      </c>
      <c r="T2332" s="139">
        <f>S2332*H2332</f>
        <v>0</v>
      </c>
      <c r="AR2332" s="140" t="s">
        <v>173</v>
      </c>
      <c r="AT2332" s="140" t="s">
        <v>141</v>
      </c>
      <c r="AU2332" s="140" t="s">
        <v>92</v>
      </c>
      <c r="AY2332" s="17" t="s">
        <v>140</v>
      </c>
      <c r="BE2332" s="141">
        <f>IF(N2332="základní",J2332,0)</f>
        <v>0</v>
      </c>
      <c r="BF2332" s="141">
        <f>IF(N2332="snížená",J2332,0)</f>
        <v>0</v>
      </c>
      <c r="BG2332" s="141">
        <f>IF(N2332="zákl. přenesená",J2332,0)</f>
        <v>0</v>
      </c>
      <c r="BH2332" s="141">
        <f>IF(N2332="sníž. přenesená",J2332,0)</f>
        <v>0</v>
      </c>
      <c r="BI2332" s="141">
        <f>IF(N2332="nulová",J2332,0)</f>
        <v>0</v>
      </c>
      <c r="BJ2332" s="17" t="s">
        <v>90</v>
      </c>
      <c r="BK2332" s="141">
        <f>ROUND(I2332*H2332,2)</f>
        <v>0</v>
      </c>
      <c r="BL2332" s="17" t="s">
        <v>173</v>
      </c>
      <c r="BM2332" s="140" t="s">
        <v>2710</v>
      </c>
    </row>
    <row r="2333" spans="2:65" s="11" customFormat="1">
      <c r="B2333" s="142"/>
      <c r="D2333" s="143" t="s">
        <v>146</v>
      </c>
      <c r="E2333" s="144" t="s">
        <v>1</v>
      </c>
      <c r="F2333" s="145" t="s">
        <v>1142</v>
      </c>
      <c r="H2333" s="146">
        <v>13.75</v>
      </c>
      <c r="I2333" s="147"/>
      <c r="L2333" s="142"/>
      <c r="M2333" s="148"/>
      <c r="T2333" s="149"/>
      <c r="AT2333" s="144" t="s">
        <v>146</v>
      </c>
      <c r="AU2333" s="144" t="s">
        <v>92</v>
      </c>
      <c r="AV2333" s="11" t="s">
        <v>92</v>
      </c>
      <c r="AW2333" s="11" t="s">
        <v>38</v>
      </c>
      <c r="AX2333" s="11" t="s">
        <v>90</v>
      </c>
      <c r="AY2333" s="144" t="s">
        <v>140</v>
      </c>
    </row>
    <row r="2334" spans="2:65" s="1" customFormat="1" ht="16.5" customHeight="1">
      <c r="B2334" s="33"/>
      <c r="C2334" s="128" t="s">
        <v>2711</v>
      </c>
      <c r="D2334" s="128" t="s">
        <v>141</v>
      </c>
      <c r="E2334" s="129" t="s">
        <v>2712</v>
      </c>
      <c r="F2334" s="130" t="s">
        <v>2713</v>
      </c>
      <c r="G2334" s="131" t="s">
        <v>144</v>
      </c>
      <c r="H2334" s="132">
        <v>13.75</v>
      </c>
      <c r="I2334" s="133"/>
      <c r="J2334" s="134">
        <f>ROUND(I2334*H2334,2)</f>
        <v>0</v>
      </c>
      <c r="K2334" s="135"/>
      <c r="L2334" s="33"/>
      <c r="M2334" s="136" t="s">
        <v>1</v>
      </c>
      <c r="N2334" s="137" t="s">
        <v>47</v>
      </c>
      <c r="P2334" s="138">
        <f>O2334*H2334</f>
        <v>0</v>
      </c>
      <c r="Q2334" s="138">
        <v>2.9999999999999997E-4</v>
      </c>
      <c r="R2334" s="138">
        <f>Q2334*H2334</f>
        <v>4.1249999999999993E-3</v>
      </c>
      <c r="S2334" s="138">
        <v>0</v>
      </c>
      <c r="T2334" s="139">
        <f>S2334*H2334</f>
        <v>0</v>
      </c>
      <c r="AR2334" s="140" t="s">
        <v>173</v>
      </c>
      <c r="AT2334" s="140" t="s">
        <v>141</v>
      </c>
      <c r="AU2334" s="140" t="s">
        <v>92</v>
      </c>
      <c r="AY2334" s="17" t="s">
        <v>140</v>
      </c>
      <c r="BE2334" s="141">
        <f>IF(N2334="základní",J2334,0)</f>
        <v>0</v>
      </c>
      <c r="BF2334" s="141">
        <f>IF(N2334="snížená",J2334,0)</f>
        <v>0</v>
      </c>
      <c r="BG2334" s="141">
        <f>IF(N2334="zákl. přenesená",J2334,0)</f>
        <v>0</v>
      </c>
      <c r="BH2334" s="141">
        <f>IF(N2334="sníž. přenesená",J2334,0)</f>
        <v>0</v>
      </c>
      <c r="BI2334" s="141">
        <f>IF(N2334="nulová",J2334,0)</f>
        <v>0</v>
      </c>
      <c r="BJ2334" s="17" t="s">
        <v>90</v>
      </c>
      <c r="BK2334" s="141">
        <f>ROUND(I2334*H2334,2)</f>
        <v>0</v>
      </c>
      <c r="BL2334" s="17" t="s">
        <v>173</v>
      </c>
      <c r="BM2334" s="140" t="s">
        <v>2714</v>
      </c>
    </row>
    <row r="2335" spans="2:65" s="11" customFormat="1">
      <c r="B2335" s="142"/>
      <c r="D2335" s="143" t="s">
        <v>146</v>
      </c>
      <c r="E2335" s="144" t="s">
        <v>1</v>
      </c>
      <c r="F2335" s="145" t="s">
        <v>1142</v>
      </c>
      <c r="H2335" s="146">
        <v>13.75</v>
      </c>
      <c r="I2335" s="147"/>
      <c r="L2335" s="142"/>
      <c r="M2335" s="148"/>
      <c r="T2335" s="149"/>
      <c r="AT2335" s="144" t="s">
        <v>146</v>
      </c>
      <c r="AU2335" s="144" t="s">
        <v>92</v>
      </c>
      <c r="AV2335" s="11" t="s">
        <v>92</v>
      </c>
      <c r="AW2335" s="11" t="s">
        <v>38</v>
      </c>
      <c r="AX2335" s="11" t="s">
        <v>90</v>
      </c>
      <c r="AY2335" s="144" t="s">
        <v>140</v>
      </c>
    </row>
    <row r="2336" spans="2:65" s="1" customFormat="1" ht="24.2" customHeight="1">
      <c r="B2336" s="33"/>
      <c r="C2336" s="128" t="s">
        <v>2715</v>
      </c>
      <c r="D2336" s="128" t="s">
        <v>141</v>
      </c>
      <c r="E2336" s="129" t="s">
        <v>2716</v>
      </c>
      <c r="F2336" s="130" t="s">
        <v>2717</v>
      </c>
      <c r="G2336" s="131" t="s">
        <v>144</v>
      </c>
      <c r="H2336" s="132">
        <v>13.75</v>
      </c>
      <c r="I2336" s="133"/>
      <c r="J2336" s="134">
        <f>ROUND(I2336*H2336,2)</f>
        <v>0</v>
      </c>
      <c r="K2336" s="135"/>
      <c r="L2336" s="33"/>
      <c r="M2336" s="136" t="s">
        <v>1</v>
      </c>
      <c r="N2336" s="137" t="s">
        <v>47</v>
      </c>
      <c r="P2336" s="138">
        <f>O2336*H2336</f>
        <v>0</v>
      </c>
      <c r="Q2336" s="138">
        <v>7.5799999999999999E-3</v>
      </c>
      <c r="R2336" s="138">
        <f>Q2336*H2336</f>
        <v>0.104225</v>
      </c>
      <c r="S2336" s="138">
        <v>0</v>
      </c>
      <c r="T2336" s="139">
        <f>S2336*H2336</f>
        <v>0</v>
      </c>
      <c r="AR2336" s="140" t="s">
        <v>173</v>
      </c>
      <c r="AT2336" s="140" t="s">
        <v>141</v>
      </c>
      <c r="AU2336" s="140" t="s">
        <v>92</v>
      </c>
      <c r="AY2336" s="17" t="s">
        <v>140</v>
      </c>
      <c r="BE2336" s="141">
        <f>IF(N2336="základní",J2336,0)</f>
        <v>0</v>
      </c>
      <c r="BF2336" s="141">
        <f>IF(N2336="snížená",J2336,0)</f>
        <v>0</v>
      </c>
      <c r="BG2336" s="141">
        <f>IF(N2336="zákl. přenesená",J2336,0)</f>
        <v>0</v>
      </c>
      <c r="BH2336" s="141">
        <f>IF(N2336="sníž. přenesená",J2336,0)</f>
        <v>0</v>
      </c>
      <c r="BI2336" s="141">
        <f>IF(N2336="nulová",J2336,0)</f>
        <v>0</v>
      </c>
      <c r="BJ2336" s="17" t="s">
        <v>90</v>
      </c>
      <c r="BK2336" s="141">
        <f>ROUND(I2336*H2336,2)</f>
        <v>0</v>
      </c>
      <c r="BL2336" s="17" t="s">
        <v>173</v>
      </c>
      <c r="BM2336" s="140" t="s">
        <v>2718</v>
      </c>
    </row>
    <row r="2337" spans="2:65" s="11" customFormat="1">
      <c r="B2337" s="142"/>
      <c r="D2337" s="143" t="s">
        <v>146</v>
      </c>
      <c r="E2337" s="144" t="s">
        <v>1</v>
      </c>
      <c r="F2337" s="145" t="s">
        <v>1142</v>
      </c>
      <c r="H2337" s="146">
        <v>13.75</v>
      </c>
      <c r="I2337" s="147"/>
      <c r="L2337" s="142"/>
      <c r="M2337" s="148"/>
      <c r="T2337" s="149"/>
      <c r="AT2337" s="144" t="s">
        <v>146</v>
      </c>
      <c r="AU2337" s="144" t="s">
        <v>92</v>
      </c>
      <c r="AV2337" s="11" t="s">
        <v>92</v>
      </c>
      <c r="AW2337" s="11" t="s">
        <v>38</v>
      </c>
      <c r="AX2337" s="11" t="s">
        <v>90</v>
      </c>
      <c r="AY2337" s="144" t="s">
        <v>140</v>
      </c>
    </row>
    <row r="2338" spans="2:65" s="1" customFormat="1" ht="37.9" customHeight="1">
      <c r="B2338" s="33"/>
      <c r="C2338" s="128" t="s">
        <v>2719</v>
      </c>
      <c r="D2338" s="128" t="s">
        <v>141</v>
      </c>
      <c r="E2338" s="129" t="s">
        <v>2720</v>
      </c>
      <c r="F2338" s="130" t="s">
        <v>2721</v>
      </c>
      <c r="G2338" s="131" t="s">
        <v>144</v>
      </c>
      <c r="H2338" s="132">
        <v>13.75</v>
      </c>
      <c r="I2338" s="133"/>
      <c r="J2338" s="134">
        <f>ROUND(I2338*H2338,2)</f>
        <v>0</v>
      </c>
      <c r="K2338" s="135"/>
      <c r="L2338" s="33"/>
      <c r="M2338" s="136" t="s">
        <v>1</v>
      </c>
      <c r="N2338" s="137" t="s">
        <v>47</v>
      </c>
      <c r="P2338" s="138">
        <f>O2338*H2338</f>
        <v>0</v>
      </c>
      <c r="Q2338" s="138">
        <v>6.0000000000000001E-3</v>
      </c>
      <c r="R2338" s="138">
        <f>Q2338*H2338</f>
        <v>8.2500000000000004E-2</v>
      </c>
      <c r="S2338" s="138">
        <v>0</v>
      </c>
      <c r="T2338" s="139">
        <f>S2338*H2338</f>
        <v>0</v>
      </c>
      <c r="AR2338" s="140" t="s">
        <v>173</v>
      </c>
      <c r="AT2338" s="140" t="s">
        <v>141</v>
      </c>
      <c r="AU2338" s="140" t="s">
        <v>92</v>
      </c>
      <c r="AY2338" s="17" t="s">
        <v>140</v>
      </c>
      <c r="BE2338" s="141">
        <f>IF(N2338="základní",J2338,0)</f>
        <v>0</v>
      </c>
      <c r="BF2338" s="141">
        <f>IF(N2338="snížená",J2338,0)</f>
        <v>0</v>
      </c>
      <c r="BG2338" s="141">
        <f>IF(N2338="zákl. přenesená",J2338,0)</f>
        <v>0</v>
      </c>
      <c r="BH2338" s="141">
        <f>IF(N2338="sníž. přenesená",J2338,0)</f>
        <v>0</v>
      </c>
      <c r="BI2338" s="141">
        <f>IF(N2338="nulová",J2338,0)</f>
        <v>0</v>
      </c>
      <c r="BJ2338" s="17" t="s">
        <v>90</v>
      </c>
      <c r="BK2338" s="141">
        <f>ROUND(I2338*H2338,2)</f>
        <v>0</v>
      </c>
      <c r="BL2338" s="17" t="s">
        <v>173</v>
      </c>
      <c r="BM2338" s="140" t="s">
        <v>2722</v>
      </c>
    </row>
    <row r="2339" spans="2:65" s="11" customFormat="1">
      <c r="B2339" s="142"/>
      <c r="D2339" s="143" t="s">
        <v>146</v>
      </c>
      <c r="E2339" s="144" t="s">
        <v>1</v>
      </c>
      <c r="F2339" s="145" t="s">
        <v>1142</v>
      </c>
      <c r="H2339" s="146">
        <v>13.75</v>
      </c>
      <c r="I2339" s="147"/>
      <c r="L2339" s="142"/>
      <c r="M2339" s="148"/>
      <c r="T2339" s="149"/>
      <c r="AT2339" s="144" t="s">
        <v>146</v>
      </c>
      <c r="AU2339" s="144" t="s">
        <v>92</v>
      </c>
      <c r="AV2339" s="11" t="s">
        <v>92</v>
      </c>
      <c r="AW2339" s="11" t="s">
        <v>38</v>
      </c>
      <c r="AX2339" s="11" t="s">
        <v>90</v>
      </c>
      <c r="AY2339" s="144" t="s">
        <v>140</v>
      </c>
    </row>
    <row r="2340" spans="2:65" s="1" customFormat="1" ht="24.2" customHeight="1">
      <c r="B2340" s="33"/>
      <c r="C2340" s="185" t="s">
        <v>2723</v>
      </c>
      <c r="D2340" s="185" t="s">
        <v>653</v>
      </c>
      <c r="E2340" s="186" t="s">
        <v>2724</v>
      </c>
      <c r="F2340" s="187" t="s">
        <v>2725</v>
      </c>
      <c r="G2340" s="188" t="s">
        <v>144</v>
      </c>
      <c r="H2340" s="189">
        <v>15.125</v>
      </c>
      <c r="I2340" s="190"/>
      <c r="J2340" s="191">
        <f>ROUND(I2340*H2340,2)</f>
        <v>0</v>
      </c>
      <c r="K2340" s="192"/>
      <c r="L2340" s="193"/>
      <c r="M2340" s="194" t="s">
        <v>1</v>
      </c>
      <c r="N2340" s="195" t="s">
        <v>47</v>
      </c>
      <c r="P2340" s="138">
        <f>O2340*H2340</f>
        <v>0</v>
      </c>
      <c r="Q2340" s="138">
        <v>2.1999999999999999E-2</v>
      </c>
      <c r="R2340" s="138">
        <f>Q2340*H2340</f>
        <v>0.33274999999999999</v>
      </c>
      <c r="S2340" s="138">
        <v>0</v>
      </c>
      <c r="T2340" s="139">
        <f>S2340*H2340</f>
        <v>0</v>
      </c>
      <c r="AR2340" s="140" t="s">
        <v>204</v>
      </c>
      <c r="AT2340" s="140" t="s">
        <v>653</v>
      </c>
      <c r="AU2340" s="140" t="s">
        <v>92</v>
      </c>
      <c r="AY2340" s="17" t="s">
        <v>140</v>
      </c>
      <c r="BE2340" s="141">
        <f>IF(N2340="základní",J2340,0)</f>
        <v>0</v>
      </c>
      <c r="BF2340" s="141">
        <f>IF(N2340="snížená",J2340,0)</f>
        <v>0</v>
      </c>
      <c r="BG2340" s="141">
        <f>IF(N2340="zákl. přenesená",J2340,0)</f>
        <v>0</v>
      </c>
      <c r="BH2340" s="141">
        <f>IF(N2340="sníž. přenesená",J2340,0)</f>
        <v>0</v>
      </c>
      <c r="BI2340" s="141">
        <f>IF(N2340="nulová",J2340,0)</f>
        <v>0</v>
      </c>
      <c r="BJ2340" s="17" t="s">
        <v>90</v>
      </c>
      <c r="BK2340" s="141">
        <f>ROUND(I2340*H2340,2)</f>
        <v>0</v>
      </c>
      <c r="BL2340" s="17" t="s">
        <v>173</v>
      </c>
      <c r="BM2340" s="140" t="s">
        <v>2726</v>
      </c>
    </row>
    <row r="2341" spans="2:65" s="11" customFormat="1">
      <c r="B2341" s="142"/>
      <c r="D2341" s="143" t="s">
        <v>146</v>
      </c>
      <c r="F2341" s="145" t="s">
        <v>2727</v>
      </c>
      <c r="H2341" s="146">
        <v>15.125</v>
      </c>
      <c r="I2341" s="147"/>
      <c r="L2341" s="142"/>
      <c r="M2341" s="148"/>
      <c r="T2341" s="149"/>
      <c r="AT2341" s="144" t="s">
        <v>146</v>
      </c>
      <c r="AU2341" s="144" t="s">
        <v>92</v>
      </c>
      <c r="AV2341" s="11" t="s">
        <v>92</v>
      </c>
      <c r="AW2341" s="11" t="s">
        <v>4</v>
      </c>
      <c r="AX2341" s="11" t="s">
        <v>90</v>
      </c>
      <c r="AY2341" s="144" t="s">
        <v>140</v>
      </c>
    </row>
    <row r="2342" spans="2:65" s="1" customFormat="1" ht="24.2" customHeight="1">
      <c r="B2342" s="33"/>
      <c r="C2342" s="128" t="s">
        <v>2728</v>
      </c>
      <c r="D2342" s="128" t="s">
        <v>141</v>
      </c>
      <c r="E2342" s="129" t="s">
        <v>2729</v>
      </c>
      <c r="F2342" s="130" t="s">
        <v>2730</v>
      </c>
      <c r="G2342" s="131" t="s">
        <v>163</v>
      </c>
      <c r="H2342" s="132">
        <v>0.52400000000000002</v>
      </c>
      <c r="I2342" s="133"/>
      <c r="J2342" s="134">
        <f>ROUND(I2342*H2342,2)</f>
        <v>0</v>
      </c>
      <c r="K2342" s="135"/>
      <c r="L2342" s="33"/>
      <c r="M2342" s="136" t="s">
        <v>1</v>
      </c>
      <c r="N2342" s="137" t="s">
        <v>47</v>
      </c>
      <c r="P2342" s="138">
        <f>O2342*H2342</f>
        <v>0</v>
      </c>
      <c r="Q2342" s="138">
        <v>0</v>
      </c>
      <c r="R2342" s="138">
        <f>Q2342*H2342</f>
        <v>0</v>
      </c>
      <c r="S2342" s="138">
        <v>0</v>
      </c>
      <c r="T2342" s="139">
        <f>S2342*H2342</f>
        <v>0</v>
      </c>
      <c r="AR2342" s="140" t="s">
        <v>173</v>
      </c>
      <c r="AT2342" s="140" t="s">
        <v>141</v>
      </c>
      <c r="AU2342" s="140" t="s">
        <v>92</v>
      </c>
      <c r="AY2342" s="17" t="s">
        <v>140</v>
      </c>
      <c r="BE2342" s="141">
        <f>IF(N2342="základní",J2342,0)</f>
        <v>0</v>
      </c>
      <c r="BF2342" s="141">
        <f>IF(N2342="snížená",J2342,0)</f>
        <v>0</v>
      </c>
      <c r="BG2342" s="141">
        <f>IF(N2342="zákl. přenesená",J2342,0)</f>
        <v>0</v>
      </c>
      <c r="BH2342" s="141">
        <f>IF(N2342="sníž. přenesená",J2342,0)</f>
        <v>0</v>
      </c>
      <c r="BI2342" s="141">
        <f>IF(N2342="nulová",J2342,0)</f>
        <v>0</v>
      </c>
      <c r="BJ2342" s="17" t="s">
        <v>90</v>
      </c>
      <c r="BK2342" s="141">
        <f>ROUND(I2342*H2342,2)</f>
        <v>0</v>
      </c>
      <c r="BL2342" s="17" t="s">
        <v>173</v>
      </c>
      <c r="BM2342" s="140" t="s">
        <v>2731</v>
      </c>
    </row>
    <row r="2343" spans="2:65" s="10" customFormat="1" ht="22.9" customHeight="1">
      <c r="B2343" s="118"/>
      <c r="D2343" s="119" t="s">
        <v>81</v>
      </c>
      <c r="E2343" s="183" t="s">
        <v>2732</v>
      </c>
      <c r="F2343" s="183" t="s">
        <v>2733</v>
      </c>
      <c r="I2343" s="121"/>
      <c r="J2343" s="184">
        <f>BK2343</f>
        <v>0</v>
      </c>
      <c r="L2343" s="118"/>
      <c r="M2343" s="123"/>
      <c r="P2343" s="124">
        <f>SUM(P2344:P2347)</f>
        <v>0</v>
      </c>
      <c r="R2343" s="124">
        <f>SUM(R2344:R2347)</f>
        <v>0</v>
      </c>
      <c r="T2343" s="125">
        <f>SUM(T2344:T2347)</f>
        <v>5.0400000000000002E-3</v>
      </c>
      <c r="AR2343" s="119" t="s">
        <v>92</v>
      </c>
      <c r="AT2343" s="126" t="s">
        <v>81</v>
      </c>
      <c r="AU2343" s="126" t="s">
        <v>90</v>
      </c>
      <c r="AY2343" s="119" t="s">
        <v>140</v>
      </c>
      <c r="BK2343" s="127">
        <f>SUM(BK2344:BK2347)</f>
        <v>0</v>
      </c>
    </row>
    <row r="2344" spans="2:65" s="1" customFormat="1" ht="33" customHeight="1">
      <c r="B2344" s="33"/>
      <c r="C2344" s="128" t="s">
        <v>2734</v>
      </c>
      <c r="D2344" s="128" t="s">
        <v>141</v>
      </c>
      <c r="E2344" s="129" t="s">
        <v>2735</v>
      </c>
      <c r="F2344" s="130" t="s">
        <v>2736</v>
      </c>
      <c r="G2344" s="131" t="s">
        <v>144</v>
      </c>
      <c r="H2344" s="132">
        <v>0.09</v>
      </c>
      <c r="I2344" s="133"/>
      <c r="J2344" s="134">
        <f>ROUND(I2344*H2344,2)</f>
        <v>0</v>
      </c>
      <c r="K2344" s="135"/>
      <c r="L2344" s="33"/>
      <c r="M2344" s="136" t="s">
        <v>1</v>
      </c>
      <c r="N2344" s="137" t="s">
        <v>47</v>
      </c>
      <c r="P2344" s="138">
        <f>O2344*H2344</f>
        <v>0</v>
      </c>
      <c r="Q2344" s="138">
        <v>0</v>
      </c>
      <c r="R2344" s="138">
        <f>Q2344*H2344</f>
        <v>0</v>
      </c>
      <c r="S2344" s="138">
        <v>5.6000000000000001E-2</v>
      </c>
      <c r="T2344" s="139">
        <f>S2344*H2344</f>
        <v>5.0400000000000002E-3</v>
      </c>
      <c r="AR2344" s="140" t="s">
        <v>173</v>
      </c>
      <c r="AT2344" s="140" t="s">
        <v>141</v>
      </c>
      <c r="AU2344" s="140" t="s">
        <v>92</v>
      </c>
      <c r="AY2344" s="17" t="s">
        <v>140</v>
      </c>
      <c r="BE2344" s="141">
        <f>IF(N2344="základní",J2344,0)</f>
        <v>0</v>
      </c>
      <c r="BF2344" s="141">
        <f>IF(N2344="snížená",J2344,0)</f>
        <v>0</v>
      </c>
      <c r="BG2344" s="141">
        <f>IF(N2344="zákl. přenesená",J2344,0)</f>
        <v>0</v>
      </c>
      <c r="BH2344" s="141">
        <f>IF(N2344="sníž. přenesená",J2344,0)</f>
        <v>0</v>
      </c>
      <c r="BI2344" s="141">
        <f>IF(N2344="nulová",J2344,0)</f>
        <v>0</v>
      </c>
      <c r="BJ2344" s="17" t="s">
        <v>90</v>
      </c>
      <c r="BK2344" s="141">
        <f>ROUND(I2344*H2344,2)</f>
        <v>0</v>
      </c>
      <c r="BL2344" s="17" t="s">
        <v>173</v>
      </c>
      <c r="BM2344" s="140" t="s">
        <v>2737</v>
      </c>
    </row>
    <row r="2345" spans="2:65" s="12" customFormat="1">
      <c r="B2345" s="153"/>
      <c r="D2345" s="143" t="s">
        <v>146</v>
      </c>
      <c r="E2345" s="154" t="s">
        <v>1</v>
      </c>
      <c r="F2345" s="155" t="s">
        <v>2738</v>
      </c>
      <c r="H2345" s="154" t="s">
        <v>1</v>
      </c>
      <c r="I2345" s="156"/>
      <c r="L2345" s="153"/>
      <c r="M2345" s="157"/>
      <c r="T2345" s="158"/>
      <c r="AT2345" s="154" t="s">
        <v>146</v>
      </c>
      <c r="AU2345" s="154" t="s">
        <v>92</v>
      </c>
      <c r="AV2345" s="12" t="s">
        <v>90</v>
      </c>
      <c r="AW2345" s="12" t="s">
        <v>38</v>
      </c>
      <c r="AX2345" s="12" t="s">
        <v>82</v>
      </c>
      <c r="AY2345" s="154" t="s">
        <v>140</v>
      </c>
    </row>
    <row r="2346" spans="2:65" s="12" customFormat="1">
      <c r="B2346" s="153"/>
      <c r="D2346" s="143" t="s">
        <v>146</v>
      </c>
      <c r="E2346" s="154" t="s">
        <v>1</v>
      </c>
      <c r="F2346" s="155" t="s">
        <v>914</v>
      </c>
      <c r="H2346" s="154" t="s">
        <v>1</v>
      </c>
      <c r="I2346" s="156"/>
      <c r="L2346" s="153"/>
      <c r="M2346" s="157"/>
      <c r="T2346" s="158"/>
      <c r="AT2346" s="154" t="s">
        <v>146</v>
      </c>
      <c r="AU2346" s="154" t="s">
        <v>92</v>
      </c>
      <c r="AV2346" s="12" t="s">
        <v>90</v>
      </c>
      <c r="AW2346" s="12" t="s">
        <v>38</v>
      </c>
      <c r="AX2346" s="12" t="s">
        <v>82</v>
      </c>
      <c r="AY2346" s="154" t="s">
        <v>140</v>
      </c>
    </row>
    <row r="2347" spans="2:65" s="11" customFormat="1">
      <c r="B2347" s="142"/>
      <c r="D2347" s="143" t="s">
        <v>146</v>
      </c>
      <c r="E2347" s="144" t="s">
        <v>1</v>
      </c>
      <c r="F2347" s="145" t="s">
        <v>2739</v>
      </c>
      <c r="H2347" s="146">
        <v>0.09</v>
      </c>
      <c r="I2347" s="147"/>
      <c r="L2347" s="142"/>
      <c r="M2347" s="148"/>
      <c r="T2347" s="149"/>
      <c r="AT2347" s="144" t="s">
        <v>146</v>
      </c>
      <c r="AU2347" s="144" t="s">
        <v>92</v>
      </c>
      <c r="AV2347" s="11" t="s">
        <v>92</v>
      </c>
      <c r="AW2347" s="11" t="s">
        <v>38</v>
      </c>
      <c r="AX2347" s="11" t="s">
        <v>90</v>
      </c>
      <c r="AY2347" s="144" t="s">
        <v>140</v>
      </c>
    </row>
    <row r="2348" spans="2:65" s="10" customFormat="1" ht="22.9" customHeight="1">
      <c r="B2348" s="118"/>
      <c r="D2348" s="119" t="s">
        <v>81</v>
      </c>
      <c r="E2348" s="183" t="s">
        <v>2740</v>
      </c>
      <c r="F2348" s="183" t="s">
        <v>2741</v>
      </c>
      <c r="I2348" s="121"/>
      <c r="J2348" s="184">
        <f>BK2348</f>
        <v>0</v>
      </c>
      <c r="L2348" s="118"/>
      <c r="M2348" s="123"/>
      <c r="P2348" s="124">
        <f>SUM(P2349:P2447)</f>
        <v>0</v>
      </c>
      <c r="R2348" s="124">
        <f>SUM(R2349:R2447)</f>
        <v>10.86002512</v>
      </c>
      <c r="T2348" s="125">
        <f>SUM(T2349:T2447)</f>
        <v>0.69291999999999998</v>
      </c>
      <c r="AR2348" s="119" t="s">
        <v>92</v>
      </c>
      <c r="AT2348" s="126" t="s">
        <v>81</v>
      </c>
      <c r="AU2348" s="126" t="s">
        <v>90</v>
      </c>
      <c r="AY2348" s="119" t="s">
        <v>140</v>
      </c>
      <c r="BK2348" s="127">
        <f>SUM(BK2349:BK2447)</f>
        <v>0</v>
      </c>
    </row>
    <row r="2349" spans="2:65" s="1" customFormat="1" ht="16.5" customHeight="1">
      <c r="B2349" s="33"/>
      <c r="C2349" s="128" t="s">
        <v>2742</v>
      </c>
      <c r="D2349" s="128" t="s">
        <v>141</v>
      </c>
      <c r="E2349" s="129" t="s">
        <v>2743</v>
      </c>
      <c r="F2349" s="130" t="s">
        <v>2744</v>
      </c>
      <c r="G2349" s="131" t="s">
        <v>144</v>
      </c>
      <c r="H2349" s="132">
        <v>564.56799999999998</v>
      </c>
      <c r="I2349" s="133"/>
      <c r="J2349" s="134">
        <f>ROUND(I2349*H2349,2)</f>
        <v>0</v>
      </c>
      <c r="K2349" s="135"/>
      <c r="L2349" s="33"/>
      <c r="M2349" s="136" t="s">
        <v>1</v>
      </c>
      <c r="N2349" s="137" t="s">
        <v>47</v>
      </c>
      <c r="P2349" s="138">
        <f>O2349*H2349</f>
        <v>0</v>
      </c>
      <c r="Q2349" s="138">
        <v>2.9999999999999997E-4</v>
      </c>
      <c r="R2349" s="138">
        <f>Q2349*H2349</f>
        <v>0.16937039999999998</v>
      </c>
      <c r="S2349" s="138">
        <v>0</v>
      </c>
      <c r="T2349" s="139">
        <f>S2349*H2349</f>
        <v>0</v>
      </c>
      <c r="AR2349" s="140" t="s">
        <v>173</v>
      </c>
      <c r="AT2349" s="140" t="s">
        <v>141</v>
      </c>
      <c r="AU2349" s="140" t="s">
        <v>92</v>
      </c>
      <c r="AY2349" s="17" t="s">
        <v>140</v>
      </c>
      <c r="BE2349" s="141">
        <f>IF(N2349="základní",J2349,0)</f>
        <v>0</v>
      </c>
      <c r="BF2349" s="141">
        <f>IF(N2349="snížená",J2349,0)</f>
        <v>0</v>
      </c>
      <c r="BG2349" s="141">
        <f>IF(N2349="zákl. přenesená",J2349,0)</f>
        <v>0</v>
      </c>
      <c r="BH2349" s="141">
        <f>IF(N2349="sníž. přenesená",J2349,0)</f>
        <v>0</v>
      </c>
      <c r="BI2349" s="141">
        <f>IF(N2349="nulová",J2349,0)</f>
        <v>0</v>
      </c>
      <c r="BJ2349" s="17" t="s">
        <v>90</v>
      </c>
      <c r="BK2349" s="141">
        <f>ROUND(I2349*H2349,2)</f>
        <v>0</v>
      </c>
      <c r="BL2349" s="17" t="s">
        <v>173</v>
      </c>
      <c r="BM2349" s="140" t="s">
        <v>2745</v>
      </c>
    </row>
    <row r="2350" spans="2:65" s="12" customFormat="1">
      <c r="B2350" s="153"/>
      <c r="D2350" s="143" t="s">
        <v>146</v>
      </c>
      <c r="E2350" s="154" t="s">
        <v>1</v>
      </c>
      <c r="F2350" s="155" t="s">
        <v>696</v>
      </c>
      <c r="H2350" s="154" t="s">
        <v>1</v>
      </c>
      <c r="I2350" s="156"/>
      <c r="L2350" s="153"/>
      <c r="M2350" s="157"/>
      <c r="T2350" s="158"/>
      <c r="AT2350" s="154" t="s">
        <v>146</v>
      </c>
      <c r="AU2350" s="154" t="s">
        <v>92</v>
      </c>
      <c r="AV2350" s="12" t="s">
        <v>90</v>
      </c>
      <c r="AW2350" s="12" t="s">
        <v>38</v>
      </c>
      <c r="AX2350" s="12" t="s">
        <v>82</v>
      </c>
      <c r="AY2350" s="154" t="s">
        <v>140</v>
      </c>
    </row>
    <row r="2351" spans="2:65" s="11" customFormat="1">
      <c r="B2351" s="142"/>
      <c r="D2351" s="143" t="s">
        <v>146</v>
      </c>
      <c r="E2351" s="144" t="s">
        <v>1</v>
      </c>
      <c r="F2351" s="145" t="s">
        <v>749</v>
      </c>
      <c r="H2351" s="146">
        <v>39.75</v>
      </c>
      <c r="I2351" s="147"/>
      <c r="L2351" s="142"/>
      <c r="M2351" s="148"/>
      <c r="T2351" s="149"/>
      <c r="AT2351" s="144" t="s">
        <v>146</v>
      </c>
      <c r="AU2351" s="144" t="s">
        <v>92</v>
      </c>
      <c r="AV2351" s="11" t="s">
        <v>92</v>
      </c>
      <c r="AW2351" s="11" t="s">
        <v>38</v>
      </c>
      <c r="AX2351" s="11" t="s">
        <v>82</v>
      </c>
      <c r="AY2351" s="144" t="s">
        <v>140</v>
      </c>
    </row>
    <row r="2352" spans="2:65" s="11" customFormat="1">
      <c r="B2352" s="142"/>
      <c r="D2352" s="143" t="s">
        <v>146</v>
      </c>
      <c r="E2352" s="144" t="s">
        <v>1</v>
      </c>
      <c r="F2352" s="145" t="s">
        <v>750</v>
      </c>
      <c r="H2352" s="146">
        <v>63.45</v>
      </c>
      <c r="I2352" s="147"/>
      <c r="L2352" s="142"/>
      <c r="M2352" s="148"/>
      <c r="T2352" s="149"/>
      <c r="AT2352" s="144" t="s">
        <v>146</v>
      </c>
      <c r="AU2352" s="144" t="s">
        <v>92</v>
      </c>
      <c r="AV2352" s="11" t="s">
        <v>92</v>
      </c>
      <c r="AW2352" s="11" t="s">
        <v>38</v>
      </c>
      <c r="AX2352" s="11" t="s">
        <v>82</v>
      </c>
      <c r="AY2352" s="144" t="s">
        <v>140</v>
      </c>
    </row>
    <row r="2353" spans="2:51" s="11" customFormat="1">
      <c r="B2353" s="142"/>
      <c r="D2353" s="143" t="s">
        <v>146</v>
      </c>
      <c r="E2353" s="144" t="s">
        <v>1</v>
      </c>
      <c r="F2353" s="145" t="s">
        <v>751</v>
      </c>
      <c r="H2353" s="146">
        <v>61.417999999999999</v>
      </c>
      <c r="I2353" s="147"/>
      <c r="L2353" s="142"/>
      <c r="M2353" s="148"/>
      <c r="T2353" s="149"/>
      <c r="AT2353" s="144" t="s">
        <v>146</v>
      </c>
      <c r="AU2353" s="144" t="s">
        <v>92</v>
      </c>
      <c r="AV2353" s="11" t="s">
        <v>92</v>
      </c>
      <c r="AW2353" s="11" t="s">
        <v>38</v>
      </c>
      <c r="AX2353" s="11" t="s">
        <v>82</v>
      </c>
      <c r="AY2353" s="144" t="s">
        <v>140</v>
      </c>
    </row>
    <row r="2354" spans="2:51" s="11" customFormat="1">
      <c r="B2354" s="142"/>
      <c r="D2354" s="143" t="s">
        <v>146</v>
      </c>
      <c r="E2354" s="144" t="s">
        <v>1</v>
      </c>
      <c r="F2354" s="145" t="s">
        <v>752</v>
      </c>
      <c r="H2354" s="146">
        <v>27</v>
      </c>
      <c r="I2354" s="147"/>
      <c r="L2354" s="142"/>
      <c r="M2354" s="148"/>
      <c r="T2354" s="149"/>
      <c r="AT2354" s="144" t="s">
        <v>146</v>
      </c>
      <c r="AU2354" s="144" t="s">
        <v>92</v>
      </c>
      <c r="AV2354" s="11" t="s">
        <v>92</v>
      </c>
      <c r="AW2354" s="11" t="s">
        <v>38</v>
      </c>
      <c r="AX2354" s="11" t="s">
        <v>82</v>
      </c>
      <c r="AY2354" s="144" t="s">
        <v>140</v>
      </c>
    </row>
    <row r="2355" spans="2:51" s="11" customFormat="1">
      <c r="B2355" s="142"/>
      <c r="D2355" s="143" t="s">
        <v>146</v>
      </c>
      <c r="E2355" s="144" t="s">
        <v>1</v>
      </c>
      <c r="F2355" s="145" t="s">
        <v>753</v>
      </c>
      <c r="H2355" s="146">
        <v>51.975000000000001</v>
      </c>
      <c r="I2355" s="147"/>
      <c r="L2355" s="142"/>
      <c r="M2355" s="148"/>
      <c r="T2355" s="149"/>
      <c r="AT2355" s="144" t="s">
        <v>146</v>
      </c>
      <c r="AU2355" s="144" t="s">
        <v>92</v>
      </c>
      <c r="AV2355" s="11" t="s">
        <v>92</v>
      </c>
      <c r="AW2355" s="11" t="s">
        <v>38</v>
      </c>
      <c r="AX2355" s="11" t="s">
        <v>82</v>
      </c>
      <c r="AY2355" s="144" t="s">
        <v>140</v>
      </c>
    </row>
    <row r="2356" spans="2:51" s="11" customFormat="1">
      <c r="B2356" s="142"/>
      <c r="D2356" s="143" t="s">
        <v>146</v>
      </c>
      <c r="E2356" s="144" t="s">
        <v>1</v>
      </c>
      <c r="F2356" s="145" t="s">
        <v>754</v>
      </c>
      <c r="H2356" s="146">
        <v>23.324999999999999</v>
      </c>
      <c r="I2356" s="147"/>
      <c r="L2356" s="142"/>
      <c r="M2356" s="148"/>
      <c r="T2356" s="149"/>
      <c r="AT2356" s="144" t="s">
        <v>146</v>
      </c>
      <c r="AU2356" s="144" t="s">
        <v>92</v>
      </c>
      <c r="AV2356" s="11" t="s">
        <v>92</v>
      </c>
      <c r="AW2356" s="11" t="s">
        <v>38</v>
      </c>
      <c r="AX2356" s="11" t="s">
        <v>82</v>
      </c>
      <c r="AY2356" s="144" t="s">
        <v>140</v>
      </c>
    </row>
    <row r="2357" spans="2:51" s="11" customFormat="1">
      <c r="B2357" s="142"/>
      <c r="D2357" s="143" t="s">
        <v>146</v>
      </c>
      <c r="E2357" s="144" t="s">
        <v>1</v>
      </c>
      <c r="F2357" s="145" t="s">
        <v>755</v>
      </c>
      <c r="H2357" s="146">
        <v>30.15</v>
      </c>
      <c r="I2357" s="147"/>
      <c r="L2357" s="142"/>
      <c r="M2357" s="148"/>
      <c r="T2357" s="149"/>
      <c r="AT2357" s="144" t="s">
        <v>146</v>
      </c>
      <c r="AU2357" s="144" t="s">
        <v>92</v>
      </c>
      <c r="AV2357" s="11" t="s">
        <v>92</v>
      </c>
      <c r="AW2357" s="11" t="s">
        <v>38</v>
      </c>
      <c r="AX2357" s="11" t="s">
        <v>82</v>
      </c>
      <c r="AY2357" s="144" t="s">
        <v>140</v>
      </c>
    </row>
    <row r="2358" spans="2:51" s="13" customFormat="1">
      <c r="B2358" s="160"/>
      <c r="D2358" s="143" t="s">
        <v>146</v>
      </c>
      <c r="E2358" s="161" t="s">
        <v>1</v>
      </c>
      <c r="F2358" s="162" t="s">
        <v>286</v>
      </c>
      <c r="H2358" s="163">
        <v>297.06799999999998</v>
      </c>
      <c r="I2358" s="164"/>
      <c r="L2358" s="160"/>
      <c r="M2358" s="165"/>
      <c r="T2358" s="166"/>
      <c r="AT2358" s="161" t="s">
        <v>146</v>
      </c>
      <c r="AU2358" s="161" t="s">
        <v>92</v>
      </c>
      <c r="AV2358" s="13" t="s">
        <v>151</v>
      </c>
      <c r="AW2358" s="13" t="s">
        <v>38</v>
      </c>
      <c r="AX2358" s="13" t="s">
        <v>82</v>
      </c>
      <c r="AY2358" s="161" t="s">
        <v>140</v>
      </c>
    </row>
    <row r="2359" spans="2:51" s="12" customFormat="1">
      <c r="B2359" s="153"/>
      <c r="D2359" s="143" t="s">
        <v>146</v>
      </c>
      <c r="E2359" s="154" t="s">
        <v>1</v>
      </c>
      <c r="F2359" s="155" t="s">
        <v>711</v>
      </c>
      <c r="H2359" s="154" t="s">
        <v>1</v>
      </c>
      <c r="I2359" s="156"/>
      <c r="L2359" s="153"/>
      <c r="M2359" s="157"/>
      <c r="T2359" s="158"/>
      <c r="AT2359" s="154" t="s">
        <v>146</v>
      </c>
      <c r="AU2359" s="154" t="s">
        <v>92</v>
      </c>
      <c r="AV2359" s="12" t="s">
        <v>90</v>
      </c>
      <c r="AW2359" s="12" t="s">
        <v>38</v>
      </c>
      <c r="AX2359" s="12" t="s">
        <v>82</v>
      </c>
      <c r="AY2359" s="154" t="s">
        <v>140</v>
      </c>
    </row>
    <row r="2360" spans="2:51" s="11" customFormat="1">
      <c r="B2360" s="142"/>
      <c r="D2360" s="143" t="s">
        <v>146</v>
      </c>
      <c r="E2360" s="144" t="s">
        <v>1</v>
      </c>
      <c r="F2360" s="145" t="s">
        <v>767</v>
      </c>
      <c r="H2360" s="146">
        <v>2</v>
      </c>
      <c r="I2360" s="147"/>
      <c r="L2360" s="142"/>
      <c r="M2360" s="148"/>
      <c r="T2360" s="149"/>
      <c r="AT2360" s="144" t="s">
        <v>146</v>
      </c>
      <c r="AU2360" s="144" t="s">
        <v>92</v>
      </c>
      <c r="AV2360" s="11" t="s">
        <v>92</v>
      </c>
      <c r="AW2360" s="11" t="s">
        <v>38</v>
      </c>
      <c r="AX2360" s="11" t="s">
        <v>82</v>
      </c>
      <c r="AY2360" s="144" t="s">
        <v>140</v>
      </c>
    </row>
    <row r="2361" spans="2:51" s="11" customFormat="1">
      <c r="B2361" s="142"/>
      <c r="D2361" s="143" t="s">
        <v>146</v>
      </c>
      <c r="E2361" s="144" t="s">
        <v>1</v>
      </c>
      <c r="F2361" s="145" t="s">
        <v>768</v>
      </c>
      <c r="H2361" s="146">
        <v>3.2</v>
      </c>
      <c r="I2361" s="147"/>
      <c r="L2361" s="142"/>
      <c r="M2361" s="148"/>
      <c r="T2361" s="149"/>
      <c r="AT2361" s="144" t="s">
        <v>146</v>
      </c>
      <c r="AU2361" s="144" t="s">
        <v>92</v>
      </c>
      <c r="AV2361" s="11" t="s">
        <v>92</v>
      </c>
      <c r="AW2361" s="11" t="s">
        <v>38</v>
      </c>
      <c r="AX2361" s="11" t="s">
        <v>82</v>
      </c>
      <c r="AY2361" s="144" t="s">
        <v>140</v>
      </c>
    </row>
    <row r="2362" spans="2:51" s="11" customFormat="1">
      <c r="B2362" s="142"/>
      <c r="D2362" s="143" t="s">
        <v>146</v>
      </c>
      <c r="E2362" s="144" t="s">
        <v>1</v>
      </c>
      <c r="F2362" s="145" t="s">
        <v>769</v>
      </c>
      <c r="H2362" s="146">
        <v>16</v>
      </c>
      <c r="I2362" s="147"/>
      <c r="L2362" s="142"/>
      <c r="M2362" s="148"/>
      <c r="T2362" s="149"/>
      <c r="AT2362" s="144" t="s">
        <v>146</v>
      </c>
      <c r="AU2362" s="144" t="s">
        <v>92</v>
      </c>
      <c r="AV2362" s="11" t="s">
        <v>92</v>
      </c>
      <c r="AW2362" s="11" t="s">
        <v>38</v>
      </c>
      <c r="AX2362" s="11" t="s">
        <v>82</v>
      </c>
      <c r="AY2362" s="144" t="s">
        <v>140</v>
      </c>
    </row>
    <row r="2363" spans="2:51" s="11" customFormat="1">
      <c r="B2363" s="142"/>
      <c r="D2363" s="143" t="s">
        <v>146</v>
      </c>
      <c r="E2363" s="144" t="s">
        <v>1</v>
      </c>
      <c r="F2363" s="145" t="s">
        <v>770</v>
      </c>
      <c r="H2363" s="146">
        <v>4</v>
      </c>
      <c r="I2363" s="147"/>
      <c r="L2363" s="142"/>
      <c r="M2363" s="148"/>
      <c r="T2363" s="149"/>
      <c r="AT2363" s="144" t="s">
        <v>146</v>
      </c>
      <c r="AU2363" s="144" t="s">
        <v>92</v>
      </c>
      <c r="AV2363" s="11" t="s">
        <v>92</v>
      </c>
      <c r="AW2363" s="11" t="s">
        <v>38</v>
      </c>
      <c r="AX2363" s="11" t="s">
        <v>82</v>
      </c>
      <c r="AY2363" s="144" t="s">
        <v>140</v>
      </c>
    </row>
    <row r="2364" spans="2:51" s="11" customFormat="1">
      <c r="B2364" s="142"/>
      <c r="D2364" s="143" t="s">
        <v>146</v>
      </c>
      <c r="E2364" s="144" t="s">
        <v>1</v>
      </c>
      <c r="F2364" s="145" t="s">
        <v>771</v>
      </c>
      <c r="H2364" s="146">
        <v>4</v>
      </c>
      <c r="I2364" s="147"/>
      <c r="L2364" s="142"/>
      <c r="M2364" s="148"/>
      <c r="T2364" s="149"/>
      <c r="AT2364" s="144" t="s">
        <v>146</v>
      </c>
      <c r="AU2364" s="144" t="s">
        <v>92</v>
      </c>
      <c r="AV2364" s="11" t="s">
        <v>92</v>
      </c>
      <c r="AW2364" s="11" t="s">
        <v>38</v>
      </c>
      <c r="AX2364" s="11" t="s">
        <v>82</v>
      </c>
      <c r="AY2364" s="144" t="s">
        <v>140</v>
      </c>
    </row>
    <row r="2365" spans="2:51" s="11" customFormat="1">
      <c r="B2365" s="142"/>
      <c r="D2365" s="143" t="s">
        <v>146</v>
      </c>
      <c r="E2365" s="144" t="s">
        <v>1</v>
      </c>
      <c r="F2365" s="145" t="s">
        <v>772</v>
      </c>
      <c r="H2365" s="146">
        <v>35.6</v>
      </c>
      <c r="I2365" s="147"/>
      <c r="L2365" s="142"/>
      <c r="M2365" s="148"/>
      <c r="T2365" s="149"/>
      <c r="AT2365" s="144" t="s">
        <v>146</v>
      </c>
      <c r="AU2365" s="144" t="s">
        <v>92</v>
      </c>
      <c r="AV2365" s="11" t="s">
        <v>92</v>
      </c>
      <c r="AW2365" s="11" t="s">
        <v>38</v>
      </c>
      <c r="AX2365" s="11" t="s">
        <v>82</v>
      </c>
      <c r="AY2365" s="144" t="s">
        <v>140</v>
      </c>
    </row>
    <row r="2366" spans="2:51" s="11" customFormat="1">
      <c r="B2366" s="142"/>
      <c r="D2366" s="143" t="s">
        <v>146</v>
      </c>
      <c r="E2366" s="144" t="s">
        <v>1</v>
      </c>
      <c r="F2366" s="145" t="s">
        <v>773</v>
      </c>
      <c r="H2366" s="146">
        <v>11.7</v>
      </c>
      <c r="I2366" s="147"/>
      <c r="L2366" s="142"/>
      <c r="M2366" s="148"/>
      <c r="T2366" s="149"/>
      <c r="AT2366" s="144" t="s">
        <v>146</v>
      </c>
      <c r="AU2366" s="144" t="s">
        <v>92</v>
      </c>
      <c r="AV2366" s="11" t="s">
        <v>92</v>
      </c>
      <c r="AW2366" s="11" t="s">
        <v>38</v>
      </c>
      <c r="AX2366" s="11" t="s">
        <v>82</v>
      </c>
      <c r="AY2366" s="144" t="s">
        <v>140</v>
      </c>
    </row>
    <row r="2367" spans="2:51" s="11" customFormat="1">
      <c r="B2367" s="142"/>
      <c r="D2367" s="143" t="s">
        <v>146</v>
      </c>
      <c r="E2367" s="144" t="s">
        <v>1</v>
      </c>
      <c r="F2367" s="145" t="s">
        <v>774</v>
      </c>
      <c r="H2367" s="146">
        <v>15.8</v>
      </c>
      <c r="I2367" s="147"/>
      <c r="L2367" s="142"/>
      <c r="M2367" s="148"/>
      <c r="T2367" s="149"/>
      <c r="AT2367" s="144" t="s">
        <v>146</v>
      </c>
      <c r="AU2367" s="144" t="s">
        <v>92</v>
      </c>
      <c r="AV2367" s="11" t="s">
        <v>92</v>
      </c>
      <c r="AW2367" s="11" t="s">
        <v>38</v>
      </c>
      <c r="AX2367" s="11" t="s">
        <v>82</v>
      </c>
      <c r="AY2367" s="144" t="s">
        <v>140</v>
      </c>
    </row>
    <row r="2368" spans="2:51" s="11" customFormat="1">
      <c r="B2368" s="142"/>
      <c r="D2368" s="143" t="s">
        <v>146</v>
      </c>
      <c r="E2368" s="144" t="s">
        <v>1</v>
      </c>
      <c r="F2368" s="145" t="s">
        <v>775</v>
      </c>
      <c r="H2368" s="146">
        <v>53</v>
      </c>
      <c r="I2368" s="147"/>
      <c r="L2368" s="142"/>
      <c r="M2368" s="148"/>
      <c r="T2368" s="149"/>
      <c r="AT2368" s="144" t="s">
        <v>146</v>
      </c>
      <c r="AU2368" s="144" t="s">
        <v>92</v>
      </c>
      <c r="AV2368" s="11" t="s">
        <v>92</v>
      </c>
      <c r="AW2368" s="11" t="s">
        <v>38</v>
      </c>
      <c r="AX2368" s="11" t="s">
        <v>82</v>
      </c>
      <c r="AY2368" s="144" t="s">
        <v>140</v>
      </c>
    </row>
    <row r="2369" spans="2:65" s="11" customFormat="1">
      <c r="B2369" s="142"/>
      <c r="D2369" s="143" t="s">
        <v>146</v>
      </c>
      <c r="E2369" s="144" t="s">
        <v>1</v>
      </c>
      <c r="F2369" s="145" t="s">
        <v>776</v>
      </c>
      <c r="H2369" s="146">
        <v>10</v>
      </c>
      <c r="I2369" s="147"/>
      <c r="L2369" s="142"/>
      <c r="M2369" s="148"/>
      <c r="T2369" s="149"/>
      <c r="AT2369" s="144" t="s">
        <v>146</v>
      </c>
      <c r="AU2369" s="144" t="s">
        <v>92</v>
      </c>
      <c r="AV2369" s="11" t="s">
        <v>92</v>
      </c>
      <c r="AW2369" s="11" t="s">
        <v>38</v>
      </c>
      <c r="AX2369" s="11" t="s">
        <v>82</v>
      </c>
      <c r="AY2369" s="144" t="s">
        <v>140</v>
      </c>
    </row>
    <row r="2370" spans="2:65" s="11" customFormat="1">
      <c r="B2370" s="142"/>
      <c r="D2370" s="143" t="s">
        <v>146</v>
      </c>
      <c r="E2370" s="144" t="s">
        <v>1</v>
      </c>
      <c r="F2370" s="145" t="s">
        <v>777</v>
      </c>
      <c r="H2370" s="146">
        <v>56.1</v>
      </c>
      <c r="I2370" s="147"/>
      <c r="L2370" s="142"/>
      <c r="M2370" s="148"/>
      <c r="T2370" s="149"/>
      <c r="AT2370" s="144" t="s">
        <v>146</v>
      </c>
      <c r="AU2370" s="144" t="s">
        <v>92</v>
      </c>
      <c r="AV2370" s="11" t="s">
        <v>92</v>
      </c>
      <c r="AW2370" s="11" t="s">
        <v>38</v>
      </c>
      <c r="AX2370" s="11" t="s">
        <v>82</v>
      </c>
      <c r="AY2370" s="144" t="s">
        <v>140</v>
      </c>
    </row>
    <row r="2371" spans="2:65" s="11" customFormat="1">
      <c r="B2371" s="142"/>
      <c r="D2371" s="143" t="s">
        <v>146</v>
      </c>
      <c r="E2371" s="144" t="s">
        <v>1</v>
      </c>
      <c r="F2371" s="145" t="s">
        <v>778</v>
      </c>
      <c r="H2371" s="146">
        <v>56.1</v>
      </c>
      <c r="I2371" s="147"/>
      <c r="L2371" s="142"/>
      <c r="M2371" s="148"/>
      <c r="T2371" s="149"/>
      <c r="AT2371" s="144" t="s">
        <v>146</v>
      </c>
      <c r="AU2371" s="144" t="s">
        <v>92</v>
      </c>
      <c r="AV2371" s="11" t="s">
        <v>92</v>
      </c>
      <c r="AW2371" s="11" t="s">
        <v>38</v>
      </c>
      <c r="AX2371" s="11" t="s">
        <v>82</v>
      </c>
      <c r="AY2371" s="144" t="s">
        <v>140</v>
      </c>
    </row>
    <row r="2372" spans="2:65" s="13" customFormat="1">
      <c r="B2372" s="160"/>
      <c r="D2372" s="143" t="s">
        <v>146</v>
      </c>
      <c r="E2372" s="161" t="s">
        <v>1</v>
      </c>
      <c r="F2372" s="162" t="s">
        <v>286</v>
      </c>
      <c r="H2372" s="163">
        <v>267.5</v>
      </c>
      <c r="I2372" s="164"/>
      <c r="L2372" s="160"/>
      <c r="M2372" s="165"/>
      <c r="T2372" s="166"/>
      <c r="AT2372" s="161" t="s">
        <v>146</v>
      </c>
      <c r="AU2372" s="161" t="s">
        <v>92</v>
      </c>
      <c r="AV2372" s="13" t="s">
        <v>151</v>
      </c>
      <c r="AW2372" s="13" t="s">
        <v>38</v>
      </c>
      <c r="AX2372" s="13" t="s">
        <v>82</v>
      </c>
      <c r="AY2372" s="161" t="s">
        <v>140</v>
      </c>
    </row>
    <row r="2373" spans="2:65" s="14" customFormat="1">
      <c r="B2373" s="167"/>
      <c r="D2373" s="143" t="s">
        <v>146</v>
      </c>
      <c r="E2373" s="168" t="s">
        <v>1</v>
      </c>
      <c r="F2373" s="169" t="s">
        <v>287</v>
      </c>
      <c r="H2373" s="170">
        <v>564.56799999999998</v>
      </c>
      <c r="I2373" s="171"/>
      <c r="L2373" s="167"/>
      <c r="M2373" s="172"/>
      <c r="T2373" s="173"/>
      <c r="AT2373" s="168" t="s">
        <v>146</v>
      </c>
      <c r="AU2373" s="168" t="s">
        <v>92</v>
      </c>
      <c r="AV2373" s="14" t="s">
        <v>145</v>
      </c>
      <c r="AW2373" s="14" t="s">
        <v>38</v>
      </c>
      <c r="AX2373" s="14" t="s">
        <v>90</v>
      </c>
      <c r="AY2373" s="168" t="s">
        <v>140</v>
      </c>
    </row>
    <row r="2374" spans="2:65" s="1" customFormat="1" ht="33" customHeight="1">
      <c r="B2374" s="33"/>
      <c r="C2374" s="128" t="s">
        <v>2746</v>
      </c>
      <c r="D2374" s="128" t="s">
        <v>141</v>
      </c>
      <c r="E2374" s="129" t="s">
        <v>2747</v>
      </c>
      <c r="F2374" s="130" t="s">
        <v>2748</v>
      </c>
      <c r="G2374" s="131" t="s">
        <v>144</v>
      </c>
      <c r="H2374" s="132">
        <v>564.56799999999998</v>
      </c>
      <c r="I2374" s="133"/>
      <c r="J2374" s="134">
        <f>ROUND(I2374*H2374,2)</f>
        <v>0</v>
      </c>
      <c r="K2374" s="135"/>
      <c r="L2374" s="33"/>
      <c r="M2374" s="136" t="s">
        <v>1</v>
      </c>
      <c r="N2374" s="137" t="s">
        <v>47</v>
      </c>
      <c r="P2374" s="138">
        <f>O2374*H2374</f>
        <v>0</v>
      </c>
      <c r="Q2374" s="138">
        <v>6.0000000000000001E-3</v>
      </c>
      <c r="R2374" s="138">
        <f>Q2374*H2374</f>
        <v>3.3874079999999998</v>
      </c>
      <c r="S2374" s="138">
        <v>0</v>
      </c>
      <c r="T2374" s="139">
        <f>S2374*H2374</f>
        <v>0</v>
      </c>
      <c r="AR2374" s="140" t="s">
        <v>173</v>
      </c>
      <c r="AT2374" s="140" t="s">
        <v>141</v>
      </c>
      <c r="AU2374" s="140" t="s">
        <v>92</v>
      </c>
      <c r="AY2374" s="17" t="s">
        <v>140</v>
      </c>
      <c r="BE2374" s="141">
        <f>IF(N2374="základní",J2374,0)</f>
        <v>0</v>
      </c>
      <c r="BF2374" s="141">
        <f>IF(N2374="snížená",J2374,0)</f>
        <v>0</v>
      </c>
      <c r="BG2374" s="141">
        <f>IF(N2374="zákl. přenesená",J2374,0)</f>
        <v>0</v>
      </c>
      <c r="BH2374" s="141">
        <f>IF(N2374="sníž. přenesená",J2374,0)</f>
        <v>0</v>
      </c>
      <c r="BI2374" s="141">
        <f>IF(N2374="nulová",J2374,0)</f>
        <v>0</v>
      </c>
      <c r="BJ2374" s="17" t="s">
        <v>90</v>
      </c>
      <c r="BK2374" s="141">
        <f>ROUND(I2374*H2374,2)</f>
        <v>0</v>
      </c>
      <c r="BL2374" s="17" t="s">
        <v>173</v>
      </c>
      <c r="BM2374" s="140" t="s">
        <v>2749</v>
      </c>
    </row>
    <row r="2375" spans="2:65" s="1" customFormat="1" ht="19.5">
      <c r="B2375" s="33"/>
      <c r="D2375" s="143" t="s">
        <v>179</v>
      </c>
      <c r="F2375" s="150" t="s">
        <v>2750</v>
      </c>
      <c r="I2375" s="151"/>
      <c r="L2375" s="33"/>
      <c r="M2375" s="152"/>
      <c r="T2375" s="57"/>
      <c r="AT2375" s="17" t="s">
        <v>179</v>
      </c>
      <c r="AU2375" s="17" t="s">
        <v>92</v>
      </c>
    </row>
    <row r="2376" spans="2:65" s="12" customFormat="1">
      <c r="B2376" s="153"/>
      <c r="D2376" s="143" t="s">
        <v>146</v>
      </c>
      <c r="E2376" s="154" t="s">
        <v>1</v>
      </c>
      <c r="F2376" s="155" t="s">
        <v>696</v>
      </c>
      <c r="H2376" s="154" t="s">
        <v>1</v>
      </c>
      <c r="I2376" s="156"/>
      <c r="L2376" s="153"/>
      <c r="M2376" s="157"/>
      <c r="T2376" s="158"/>
      <c r="AT2376" s="154" t="s">
        <v>146</v>
      </c>
      <c r="AU2376" s="154" t="s">
        <v>92</v>
      </c>
      <c r="AV2376" s="12" t="s">
        <v>90</v>
      </c>
      <c r="AW2376" s="12" t="s">
        <v>38</v>
      </c>
      <c r="AX2376" s="12" t="s">
        <v>82</v>
      </c>
      <c r="AY2376" s="154" t="s">
        <v>140</v>
      </c>
    </row>
    <row r="2377" spans="2:65" s="11" customFormat="1">
      <c r="B2377" s="142"/>
      <c r="D2377" s="143" t="s">
        <v>146</v>
      </c>
      <c r="E2377" s="144" t="s">
        <v>1</v>
      </c>
      <c r="F2377" s="145" t="s">
        <v>749</v>
      </c>
      <c r="H2377" s="146">
        <v>39.75</v>
      </c>
      <c r="I2377" s="147"/>
      <c r="L2377" s="142"/>
      <c r="M2377" s="148"/>
      <c r="T2377" s="149"/>
      <c r="AT2377" s="144" t="s">
        <v>146</v>
      </c>
      <c r="AU2377" s="144" t="s">
        <v>92</v>
      </c>
      <c r="AV2377" s="11" t="s">
        <v>92</v>
      </c>
      <c r="AW2377" s="11" t="s">
        <v>38</v>
      </c>
      <c r="AX2377" s="11" t="s">
        <v>82</v>
      </c>
      <c r="AY2377" s="144" t="s">
        <v>140</v>
      </c>
    </row>
    <row r="2378" spans="2:65" s="11" customFormat="1">
      <c r="B2378" s="142"/>
      <c r="D2378" s="143" t="s">
        <v>146</v>
      </c>
      <c r="E2378" s="144" t="s">
        <v>1</v>
      </c>
      <c r="F2378" s="145" t="s">
        <v>750</v>
      </c>
      <c r="H2378" s="146">
        <v>63.45</v>
      </c>
      <c r="I2378" s="147"/>
      <c r="L2378" s="142"/>
      <c r="M2378" s="148"/>
      <c r="T2378" s="149"/>
      <c r="AT2378" s="144" t="s">
        <v>146</v>
      </c>
      <c r="AU2378" s="144" t="s">
        <v>92</v>
      </c>
      <c r="AV2378" s="11" t="s">
        <v>92</v>
      </c>
      <c r="AW2378" s="11" t="s">
        <v>38</v>
      </c>
      <c r="AX2378" s="11" t="s">
        <v>82</v>
      </c>
      <c r="AY2378" s="144" t="s">
        <v>140</v>
      </c>
    </row>
    <row r="2379" spans="2:65" s="11" customFormat="1">
      <c r="B2379" s="142"/>
      <c r="D2379" s="143" t="s">
        <v>146</v>
      </c>
      <c r="E2379" s="144" t="s">
        <v>1</v>
      </c>
      <c r="F2379" s="145" t="s">
        <v>751</v>
      </c>
      <c r="H2379" s="146">
        <v>61.417999999999999</v>
      </c>
      <c r="I2379" s="147"/>
      <c r="L2379" s="142"/>
      <c r="M2379" s="148"/>
      <c r="T2379" s="149"/>
      <c r="AT2379" s="144" t="s">
        <v>146</v>
      </c>
      <c r="AU2379" s="144" t="s">
        <v>92</v>
      </c>
      <c r="AV2379" s="11" t="s">
        <v>92</v>
      </c>
      <c r="AW2379" s="11" t="s">
        <v>38</v>
      </c>
      <c r="AX2379" s="11" t="s">
        <v>82</v>
      </c>
      <c r="AY2379" s="144" t="s">
        <v>140</v>
      </c>
    </row>
    <row r="2380" spans="2:65" s="11" customFormat="1">
      <c r="B2380" s="142"/>
      <c r="D2380" s="143" t="s">
        <v>146</v>
      </c>
      <c r="E2380" s="144" t="s">
        <v>1</v>
      </c>
      <c r="F2380" s="145" t="s">
        <v>752</v>
      </c>
      <c r="H2380" s="146">
        <v>27</v>
      </c>
      <c r="I2380" s="147"/>
      <c r="L2380" s="142"/>
      <c r="M2380" s="148"/>
      <c r="T2380" s="149"/>
      <c r="AT2380" s="144" t="s">
        <v>146</v>
      </c>
      <c r="AU2380" s="144" t="s">
        <v>92</v>
      </c>
      <c r="AV2380" s="11" t="s">
        <v>92</v>
      </c>
      <c r="AW2380" s="11" t="s">
        <v>38</v>
      </c>
      <c r="AX2380" s="11" t="s">
        <v>82</v>
      </c>
      <c r="AY2380" s="144" t="s">
        <v>140</v>
      </c>
    </row>
    <row r="2381" spans="2:65" s="11" customFormat="1">
      <c r="B2381" s="142"/>
      <c r="D2381" s="143" t="s">
        <v>146</v>
      </c>
      <c r="E2381" s="144" t="s">
        <v>1</v>
      </c>
      <c r="F2381" s="145" t="s">
        <v>753</v>
      </c>
      <c r="H2381" s="146">
        <v>51.975000000000001</v>
      </c>
      <c r="I2381" s="147"/>
      <c r="L2381" s="142"/>
      <c r="M2381" s="148"/>
      <c r="T2381" s="149"/>
      <c r="AT2381" s="144" t="s">
        <v>146</v>
      </c>
      <c r="AU2381" s="144" t="s">
        <v>92</v>
      </c>
      <c r="AV2381" s="11" t="s">
        <v>92</v>
      </c>
      <c r="AW2381" s="11" t="s">
        <v>38</v>
      </c>
      <c r="AX2381" s="11" t="s">
        <v>82</v>
      </c>
      <c r="AY2381" s="144" t="s">
        <v>140</v>
      </c>
    </row>
    <row r="2382" spans="2:65" s="11" customFormat="1">
      <c r="B2382" s="142"/>
      <c r="D2382" s="143" t="s">
        <v>146</v>
      </c>
      <c r="E2382" s="144" t="s">
        <v>1</v>
      </c>
      <c r="F2382" s="145" t="s">
        <v>754</v>
      </c>
      <c r="H2382" s="146">
        <v>23.324999999999999</v>
      </c>
      <c r="I2382" s="147"/>
      <c r="L2382" s="142"/>
      <c r="M2382" s="148"/>
      <c r="T2382" s="149"/>
      <c r="AT2382" s="144" t="s">
        <v>146</v>
      </c>
      <c r="AU2382" s="144" t="s">
        <v>92</v>
      </c>
      <c r="AV2382" s="11" t="s">
        <v>92</v>
      </c>
      <c r="AW2382" s="11" t="s">
        <v>38</v>
      </c>
      <c r="AX2382" s="11" t="s">
        <v>82</v>
      </c>
      <c r="AY2382" s="144" t="s">
        <v>140</v>
      </c>
    </row>
    <row r="2383" spans="2:65" s="11" customFormat="1">
      <c r="B2383" s="142"/>
      <c r="D2383" s="143" t="s">
        <v>146</v>
      </c>
      <c r="E2383" s="144" t="s">
        <v>1</v>
      </c>
      <c r="F2383" s="145" t="s">
        <v>755</v>
      </c>
      <c r="H2383" s="146">
        <v>30.15</v>
      </c>
      <c r="I2383" s="147"/>
      <c r="L2383" s="142"/>
      <c r="M2383" s="148"/>
      <c r="T2383" s="149"/>
      <c r="AT2383" s="144" t="s">
        <v>146</v>
      </c>
      <c r="AU2383" s="144" t="s">
        <v>92</v>
      </c>
      <c r="AV2383" s="11" t="s">
        <v>92</v>
      </c>
      <c r="AW2383" s="11" t="s">
        <v>38</v>
      </c>
      <c r="AX2383" s="11" t="s">
        <v>82</v>
      </c>
      <c r="AY2383" s="144" t="s">
        <v>140</v>
      </c>
    </row>
    <row r="2384" spans="2:65" s="13" customFormat="1">
      <c r="B2384" s="160"/>
      <c r="D2384" s="143" t="s">
        <v>146</v>
      </c>
      <c r="E2384" s="161" t="s">
        <v>1</v>
      </c>
      <c r="F2384" s="162" t="s">
        <v>286</v>
      </c>
      <c r="H2384" s="163">
        <v>297.06799999999998</v>
      </c>
      <c r="I2384" s="164"/>
      <c r="L2384" s="160"/>
      <c r="M2384" s="165"/>
      <c r="T2384" s="166"/>
      <c r="AT2384" s="161" t="s">
        <v>146</v>
      </c>
      <c r="AU2384" s="161" t="s">
        <v>92</v>
      </c>
      <c r="AV2384" s="13" t="s">
        <v>151</v>
      </c>
      <c r="AW2384" s="13" t="s">
        <v>38</v>
      </c>
      <c r="AX2384" s="13" t="s">
        <v>82</v>
      </c>
      <c r="AY2384" s="161" t="s">
        <v>140</v>
      </c>
    </row>
    <row r="2385" spans="2:65" s="12" customFormat="1">
      <c r="B2385" s="153"/>
      <c r="D2385" s="143" t="s">
        <v>146</v>
      </c>
      <c r="E2385" s="154" t="s">
        <v>1</v>
      </c>
      <c r="F2385" s="155" t="s">
        <v>711</v>
      </c>
      <c r="H2385" s="154" t="s">
        <v>1</v>
      </c>
      <c r="I2385" s="156"/>
      <c r="L2385" s="153"/>
      <c r="M2385" s="157"/>
      <c r="T2385" s="158"/>
      <c r="AT2385" s="154" t="s">
        <v>146</v>
      </c>
      <c r="AU2385" s="154" t="s">
        <v>92</v>
      </c>
      <c r="AV2385" s="12" t="s">
        <v>90</v>
      </c>
      <c r="AW2385" s="12" t="s">
        <v>38</v>
      </c>
      <c r="AX2385" s="12" t="s">
        <v>82</v>
      </c>
      <c r="AY2385" s="154" t="s">
        <v>140</v>
      </c>
    </row>
    <row r="2386" spans="2:65" s="11" customFormat="1">
      <c r="B2386" s="142"/>
      <c r="D2386" s="143" t="s">
        <v>146</v>
      </c>
      <c r="E2386" s="144" t="s">
        <v>1</v>
      </c>
      <c r="F2386" s="145" t="s">
        <v>767</v>
      </c>
      <c r="H2386" s="146">
        <v>2</v>
      </c>
      <c r="I2386" s="147"/>
      <c r="L2386" s="142"/>
      <c r="M2386" s="148"/>
      <c r="T2386" s="149"/>
      <c r="AT2386" s="144" t="s">
        <v>146</v>
      </c>
      <c r="AU2386" s="144" t="s">
        <v>92</v>
      </c>
      <c r="AV2386" s="11" t="s">
        <v>92</v>
      </c>
      <c r="AW2386" s="11" t="s">
        <v>38</v>
      </c>
      <c r="AX2386" s="11" t="s">
        <v>82</v>
      </c>
      <c r="AY2386" s="144" t="s">
        <v>140</v>
      </c>
    </row>
    <row r="2387" spans="2:65" s="11" customFormat="1">
      <c r="B2387" s="142"/>
      <c r="D2387" s="143" t="s">
        <v>146</v>
      </c>
      <c r="E2387" s="144" t="s">
        <v>1</v>
      </c>
      <c r="F2387" s="145" t="s">
        <v>768</v>
      </c>
      <c r="H2387" s="146">
        <v>3.2</v>
      </c>
      <c r="I2387" s="147"/>
      <c r="L2387" s="142"/>
      <c r="M2387" s="148"/>
      <c r="T2387" s="149"/>
      <c r="AT2387" s="144" t="s">
        <v>146</v>
      </c>
      <c r="AU2387" s="144" t="s">
        <v>92</v>
      </c>
      <c r="AV2387" s="11" t="s">
        <v>92</v>
      </c>
      <c r="AW2387" s="11" t="s">
        <v>38</v>
      </c>
      <c r="AX2387" s="11" t="s">
        <v>82</v>
      </c>
      <c r="AY2387" s="144" t="s">
        <v>140</v>
      </c>
    </row>
    <row r="2388" spans="2:65" s="11" customFormat="1">
      <c r="B2388" s="142"/>
      <c r="D2388" s="143" t="s">
        <v>146</v>
      </c>
      <c r="E2388" s="144" t="s">
        <v>1</v>
      </c>
      <c r="F2388" s="145" t="s">
        <v>769</v>
      </c>
      <c r="H2388" s="146">
        <v>16</v>
      </c>
      <c r="I2388" s="147"/>
      <c r="L2388" s="142"/>
      <c r="M2388" s="148"/>
      <c r="T2388" s="149"/>
      <c r="AT2388" s="144" t="s">
        <v>146</v>
      </c>
      <c r="AU2388" s="144" t="s">
        <v>92</v>
      </c>
      <c r="AV2388" s="11" t="s">
        <v>92</v>
      </c>
      <c r="AW2388" s="11" t="s">
        <v>38</v>
      </c>
      <c r="AX2388" s="11" t="s">
        <v>82</v>
      </c>
      <c r="AY2388" s="144" t="s">
        <v>140</v>
      </c>
    </row>
    <row r="2389" spans="2:65" s="11" customFormat="1">
      <c r="B2389" s="142"/>
      <c r="D2389" s="143" t="s">
        <v>146</v>
      </c>
      <c r="E2389" s="144" t="s">
        <v>1</v>
      </c>
      <c r="F2389" s="145" t="s">
        <v>770</v>
      </c>
      <c r="H2389" s="146">
        <v>4</v>
      </c>
      <c r="I2389" s="147"/>
      <c r="L2389" s="142"/>
      <c r="M2389" s="148"/>
      <c r="T2389" s="149"/>
      <c r="AT2389" s="144" t="s">
        <v>146</v>
      </c>
      <c r="AU2389" s="144" t="s">
        <v>92</v>
      </c>
      <c r="AV2389" s="11" t="s">
        <v>92</v>
      </c>
      <c r="AW2389" s="11" t="s">
        <v>38</v>
      </c>
      <c r="AX2389" s="11" t="s">
        <v>82</v>
      </c>
      <c r="AY2389" s="144" t="s">
        <v>140</v>
      </c>
    </row>
    <row r="2390" spans="2:65" s="11" customFormat="1">
      <c r="B2390" s="142"/>
      <c r="D2390" s="143" t="s">
        <v>146</v>
      </c>
      <c r="E2390" s="144" t="s">
        <v>1</v>
      </c>
      <c r="F2390" s="145" t="s">
        <v>771</v>
      </c>
      <c r="H2390" s="146">
        <v>4</v>
      </c>
      <c r="I2390" s="147"/>
      <c r="L2390" s="142"/>
      <c r="M2390" s="148"/>
      <c r="T2390" s="149"/>
      <c r="AT2390" s="144" t="s">
        <v>146</v>
      </c>
      <c r="AU2390" s="144" t="s">
        <v>92</v>
      </c>
      <c r="AV2390" s="11" t="s">
        <v>92</v>
      </c>
      <c r="AW2390" s="11" t="s">
        <v>38</v>
      </c>
      <c r="AX2390" s="11" t="s">
        <v>82</v>
      </c>
      <c r="AY2390" s="144" t="s">
        <v>140</v>
      </c>
    </row>
    <row r="2391" spans="2:65" s="11" customFormat="1">
      <c r="B2391" s="142"/>
      <c r="D2391" s="143" t="s">
        <v>146</v>
      </c>
      <c r="E2391" s="144" t="s">
        <v>1</v>
      </c>
      <c r="F2391" s="145" t="s">
        <v>772</v>
      </c>
      <c r="H2391" s="146">
        <v>35.6</v>
      </c>
      <c r="I2391" s="147"/>
      <c r="L2391" s="142"/>
      <c r="M2391" s="148"/>
      <c r="T2391" s="149"/>
      <c r="AT2391" s="144" t="s">
        <v>146</v>
      </c>
      <c r="AU2391" s="144" t="s">
        <v>92</v>
      </c>
      <c r="AV2391" s="11" t="s">
        <v>92</v>
      </c>
      <c r="AW2391" s="11" t="s">
        <v>38</v>
      </c>
      <c r="AX2391" s="11" t="s">
        <v>82</v>
      </c>
      <c r="AY2391" s="144" t="s">
        <v>140</v>
      </c>
    </row>
    <row r="2392" spans="2:65" s="11" customFormat="1">
      <c r="B2392" s="142"/>
      <c r="D2392" s="143" t="s">
        <v>146</v>
      </c>
      <c r="E2392" s="144" t="s">
        <v>1</v>
      </c>
      <c r="F2392" s="145" t="s">
        <v>773</v>
      </c>
      <c r="H2392" s="146">
        <v>11.7</v>
      </c>
      <c r="I2392" s="147"/>
      <c r="L2392" s="142"/>
      <c r="M2392" s="148"/>
      <c r="T2392" s="149"/>
      <c r="AT2392" s="144" t="s">
        <v>146</v>
      </c>
      <c r="AU2392" s="144" t="s">
        <v>92</v>
      </c>
      <c r="AV2392" s="11" t="s">
        <v>92</v>
      </c>
      <c r="AW2392" s="11" t="s">
        <v>38</v>
      </c>
      <c r="AX2392" s="11" t="s">
        <v>82</v>
      </c>
      <c r="AY2392" s="144" t="s">
        <v>140</v>
      </c>
    </row>
    <row r="2393" spans="2:65" s="11" customFormat="1">
      <c r="B2393" s="142"/>
      <c r="D2393" s="143" t="s">
        <v>146</v>
      </c>
      <c r="E2393" s="144" t="s">
        <v>1</v>
      </c>
      <c r="F2393" s="145" t="s">
        <v>774</v>
      </c>
      <c r="H2393" s="146">
        <v>15.8</v>
      </c>
      <c r="I2393" s="147"/>
      <c r="L2393" s="142"/>
      <c r="M2393" s="148"/>
      <c r="T2393" s="149"/>
      <c r="AT2393" s="144" t="s">
        <v>146</v>
      </c>
      <c r="AU2393" s="144" t="s">
        <v>92</v>
      </c>
      <c r="AV2393" s="11" t="s">
        <v>92</v>
      </c>
      <c r="AW2393" s="11" t="s">
        <v>38</v>
      </c>
      <c r="AX2393" s="11" t="s">
        <v>82</v>
      </c>
      <c r="AY2393" s="144" t="s">
        <v>140</v>
      </c>
    </row>
    <row r="2394" spans="2:65" s="11" customFormat="1">
      <c r="B2394" s="142"/>
      <c r="D2394" s="143" t="s">
        <v>146</v>
      </c>
      <c r="E2394" s="144" t="s">
        <v>1</v>
      </c>
      <c r="F2394" s="145" t="s">
        <v>775</v>
      </c>
      <c r="H2394" s="146">
        <v>53</v>
      </c>
      <c r="I2394" s="147"/>
      <c r="L2394" s="142"/>
      <c r="M2394" s="148"/>
      <c r="T2394" s="149"/>
      <c r="AT2394" s="144" t="s">
        <v>146</v>
      </c>
      <c r="AU2394" s="144" t="s">
        <v>92</v>
      </c>
      <c r="AV2394" s="11" t="s">
        <v>92</v>
      </c>
      <c r="AW2394" s="11" t="s">
        <v>38</v>
      </c>
      <c r="AX2394" s="11" t="s">
        <v>82</v>
      </c>
      <c r="AY2394" s="144" t="s">
        <v>140</v>
      </c>
    </row>
    <row r="2395" spans="2:65" s="11" customFormat="1">
      <c r="B2395" s="142"/>
      <c r="D2395" s="143" t="s">
        <v>146</v>
      </c>
      <c r="E2395" s="144" t="s">
        <v>1</v>
      </c>
      <c r="F2395" s="145" t="s">
        <v>776</v>
      </c>
      <c r="H2395" s="146">
        <v>10</v>
      </c>
      <c r="I2395" s="147"/>
      <c r="L2395" s="142"/>
      <c r="M2395" s="148"/>
      <c r="T2395" s="149"/>
      <c r="AT2395" s="144" t="s">
        <v>146</v>
      </c>
      <c r="AU2395" s="144" t="s">
        <v>92</v>
      </c>
      <c r="AV2395" s="11" t="s">
        <v>92</v>
      </c>
      <c r="AW2395" s="11" t="s">
        <v>38</v>
      </c>
      <c r="AX2395" s="11" t="s">
        <v>82</v>
      </c>
      <c r="AY2395" s="144" t="s">
        <v>140</v>
      </c>
    </row>
    <row r="2396" spans="2:65" s="11" customFormat="1">
      <c r="B2396" s="142"/>
      <c r="D2396" s="143" t="s">
        <v>146</v>
      </c>
      <c r="E2396" s="144" t="s">
        <v>1</v>
      </c>
      <c r="F2396" s="145" t="s">
        <v>777</v>
      </c>
      <c r="H2396" s="146">
        <v>56.1</v>
      </c>
      <c r="I2396" s="147"/>
      <c r="L2396" s="142"/>
      <c r="M2396" s="148"/>
      <c r="T2396" s="149"/>
      <c r="AT2396" s="144" t="s">
        <v>146</v>
      </c>
      <c r="AU2396" s="144" t="s">
        <v>92</v>
      </c>
      <c r="AV2396" s="11" t="s">
        <v>92</v>
      </c>
      <c r="AW2396" s="11" t="s">
        <v>38</v>
      </c>
      <c r="AX2396" s="11" t="s">
        <v>82</v>
      </c>
      <c r="AY2396" s="144" t="s">
        <v>140</v>
      </c>
    </row>
    <row r="2397" spans="2:65" s="11" customFormat="1">
      <c r="B2397" s="142"/>
      <c r="D2397" s="143" t="s">
        <v>146</v>
      </c>
      <c r="E2397" s="144" t="s">
        <v>1</v>
      </c>
      <c r="F2397" s="145" t="s">
        <v>778</v>
      </c>
      <c r="H2397" s="146">
        <v>56.1</v>
      </c>
      <c r="I2397" s="147"/>
      <c r="L2397" s="142"/>
      <c r="M2397" s="148"/>
      <c r="T2397" s="149"/>
      <c r="AT2397" s="144" t="s">
        <v>146</v>
      </c>
      <c r="AU2397" s="144" t="s">
        <v>92</v>
      </c>
      <c r="AV2397" s="11" t="s">
        <v>92</v>
      </c>
      <c r="AW2397" s="11" t="s">
        <v>38</v>
      </c>
      <c r="AX2397" s="11" t="s">
        <v>82</v>
      </c>
      <c r="AY2397" s="144" t="s">
        <v>140</v>
      </c>
    </row>
    <row r="2398" spans="2:65" s="13" customFormat="1">
      <c r="B2398" s="160"/>
      <c r="D2398" s="143" t="s">
        <v>146</v>
      </c>
      <c r="E2398" s="161" t="s">
        <v>1</v>
      </c>
      <c r="F2398" s="162" t="s">
        <v>286</v>
      </c>
      <c r="H2398" s="163">
        <v>267.5</v>
      </c>
      <c r="I2398" s="164"/>
      <c r="L2398" s="160"/>
      <c r="M2398" s="165"/>
      <c r="T2398" s="166"/>
      <c r="AT2398" s="161" t="s">
        <v>146</v>
      </c>
      <c r="AU2398" s="161" t="s">
        <v>92</v>
      </c>
      <c r="AV2398" s="13" t="s">
        <v>151</v>
      </c>
      <c r="AW2398" s="13" t="s">
        <v>38</v>
      </c>
      <c r="AX2398" s="13" t="s">
        <v>82</v>
      </c>
      <c r="AY2398" s="161" t="s">
        <v>140</v>
      </c>
    </row>
    <row r="2399" spans="2:65" s="14" customFormat="1">
      <c r="B2399" s="167"/>
      <c r="D2399" s="143" t="s">
        <v>146</v>
      </c>
      <c r="E2399" s="168" t="s">
        <v>1</v>
      </c>
      <c r="F2399" s="169" t="s">
        <v>287</v>
      </c>
      <c r="H2399" s="170">
        <v>564.56799999999998</v>
      </c>
      <c r="I2399" s="171"/>
      <c r="L2399" s="167"/>
      <c r="M2399" s="172"/>
      <c r="T2399" s="173"/>
      <c r="AT2399" s="168" t="s">
        <v>146</v>
      </c>
      <c r="AU2399" s="168" t="s">
        <v>92</v>
      </c>
      <c r="AV2399" s="14" t="s">
        <v>145</v>
      </c>
      <c r="AW2399" s="14" t="s">
        <v>38</v>
      </c>
      <c r="AX2399" s="14" t="s">
        <v>90</v>
      </c>
      <c r="AY2399" s="168" t="s">
        <v>140</v>
      </c>
    </row>
    <row r="2400" spans="2:65" s="1" customFormat="1" ht="24.2" customHeight="1">
      <c r="B2400" s="33"/>
      <c r="C2400" s="185" t="s">
        <v>2751</v>
      </c>
      <c r="D2400" s="185" t="s">
        <v>653</v>
      </c>
      <c r="E2400" s="186" t="s">
        <v>2752</v>
      </c>
      <c r="F2400" s="187" t="s">
        <v>2753</v>
      </c>
      <c r="G2400" s="188" t="s">
        <v>144</v>
      </c>
      <c r="H2400" s="189">
        <v>592.79600000000005</v>
      </c>
      <c r="I2400" s="190"/>
      <c r="J2400" s="191">
        <f>ROUND(I2400*H2400,2)</f>
        <v>0</v>
      </c>
      <c r="K2400" s="192"/>
      <c r="L2400" s="193"/>
      <c r="M2400" s="194" t="s">
        <v>1</v>
      </c>
      <c r="N2400" s="195" t="s">
        <v>47</v>
      </c>
      <c r="P2400" s="138">
        <f>O2400*H2400</f>
        <v>0</v>
      </c>
      <c r="Q2400" s="138">
        <v>1.2319999999999999E-2</v>
      </c>
      <c r="R2400" s="138">
        <f>Q2400*H2400</f>
        <v>7.3032467200000006</v>
      </c>
      <c r="S2400" s="138">
        <v>0</v>
      </c>
      <c r="T2400" s="139">
        <f>S2400*H2400</f>
        <v>0</v>
      </c>
      <c r="AR2400" s="140" t="s">
        <v>204</v>
      </c>
      <c r="AT2400" s="140" t="s">
        <v>653</v>
      </c>
      <c r="AU2400" s="140" t="s">
        <v>92</v>
      </c>
      <c r="AY2400" s="17" t="s">
        <v>140</v>
      </c>
      <c r="BE2400" s="141">
        <f>IF(N2400="základní",J2400,0)</f>
        <v>0</v>
      </c>
      <c r="BF2400" s="141">
        <f>IF(N2400="snížená",J2400,0)</f>
        <v>0</v>
      </c>
      <c r="BG2400" s="141">
        <f>IF(N2400="zákl. přenesená",J2400,0)</f>
        <v>0</v>
      </c>
      <c r="BH2400" s="141">
        <f>IF(N2400="sníž. přenesená",J2400,0)</f>
        <v>0</v>
      </c>
      <c r="BI2400" s="141">
        <f>IF(N2400="nulová",J2400,0)</f>
        <v>0</v>
      </c>
      <c r="BJ2400" s="17" t="s">
        <v>90</v>
      </c>
      <c r="BK2400" s="141">
        <f>ROUND(I2400*H2400,2)</f>
        <v>0</v>
      </c>
      <c r="BL2400" s="17" t="s">
        <v>173</v>
      </c>
      <c r="BM2400" s="140" t="s">
        <v>2754</v>
      </c>
    </row>
    <row r="2401" spans="2:51" s="1" customFormat="1" ht="19.5">
      <c r="B2401" s="33"/>
      <c r="D2401" s="143" t="s">
        <v>179</v>
      </c>
      <c r="F2401" s="150" t="s">
        <v>932</v>
      </c>
      <c r="I2401" s="151"/>
      <c r="L2401" s="33"/>
      <c r="M2401" s="152"/>
      <c r="T2401" s="57"/>
      <c r="AT2401" s="17" t="s">
        <v>179</v>
      </c>
      <c r="AU2401" s="17" t="s">
        <v>92</v>
      </c>
    </row>
    <row r="2402" spans="2:51" s="12" customFormat="1">
      <c r="B2402" s="153"/>
      <c r="D2402" s="143" t="s">
        <v>146</v>
      </c>
      <c r="E2402" s="154" t="s">
        <v>1</v>
      </c>
      <c r="F2402" s="155" t="s">
        <v>696</v>
      </c>
      <c r="H2402" s="154" t="s">
        <v>1</v>
      </c>
      <c r="I2402" s="156"/>
      <c r="L2402" s="153"/>
      <c r="M2402" s="157"/>
      <c r="T2402" s="158"/>
      <c r="AT2402" s="154" t="s">
        <v>146</v>
      </c>
      <c r="AU2402" s="154" t="s">
        <v>92</v>
      </c>
      <c r="AV2402" s="12" t="s">
        <v>90</v>
      </c>
      <c r="AW2402" s="12" t="s">
        <v>38</v>
      </c>
      <c r="AX2402" s="12" t="s">
        <v>82</v>
      </c>
      <c r="AY2402" s="154" t="s">
        <v>140</v>
      </c>
    </row>
    <row r="2403" spans="2:51" s="11" customFormat="1">
      <c r="B2403" s="142"/>
      <c r="D2403" s="143" t="s">
        <v>146</v>
      </c>
      <c r="E2403" s="144" t="s">
        <v>1</v>
      </c>
      <c r="F2403" s="145" t="s">
        <v>749</v>
      </c>
      <c r="H2403" s="146">
        <v>39.75</v>
      </c>
      <c r="I2403" s="147"/>
      <c r="L2403" s="142"/>
      <c r="M2403" s="148"/>
      <c r="T2403" s="149"/>
      <c r="AT2403" s="144" t="s">
        <v>146</v>
      </c>
      <c r="AU2403" s="144" t="s">
        <v>92</v>
      </c>
      <c r="AV2403" s="11" t="s">
        <v>92</v>
      </c>
      <c r="AW2403" s="11" t="s">
        <v>38</v>
      </c>
      <c r="AX2403" s="11" t="s">
        <v>82</v>
      </c>
      <c r="AY2403" s="144" t="s">
        <v>140</v>
      </c>
    </row>
    <row r="2404" spans="2:51" s="11" customFormat="1">
      <c r="B2404" s="142"/>
      <c r="D2404" s="143" t="s">
        <v>146</v>
      </c>
      <c r="E2404" s="144" t="s">
        <v>1</v>
      </c>
      <c r="F2404" s="145" t="s">
        <v>750</v>
      </c>
      <c r="H2404" s="146">
        <v>63.45</v>
      </c>
      <c r="I2404" s="147"/>
      <c r="L2404" s="142"/>
      <c r="M2404" s="148"/>
      <c r="T2404" s="149"/>
      <c r="AT2404" s="144" t="s">
        <v>146</v>
      </c>
      <c r="AU2404" s="144" t="s">
        <v>92</v>
      </c>
      <c r="AV2404" s="11" t="s">
        <v>92</v>
      </c>
      <c r="AW2404" s="11" t="s">
        <v>38</v>
      </c>
      <c r="AX2404" s="11" t="s">
        <v>82</v>
      </c>
      <c r="AY2404" s="144" t="s">
        <v>140</v>
      </c>
    </row>
    <row r="2405" spans="2:51" s="11" customFormat="1">
      <c r="B2405" s="142"/>
      <c r="D2405" s="143" t="s">
        <v>146</v>
      </c>
      <c r="E2405" s="144" t="s">
        <v>1</v>
      </c>
      <c r="F2405" s="145" t="s">
        <v>751</v>
      </c>
      <c r="H2405" s="146">
        <v>61.417999999999999</v>
      </c>
      <c r="I2405" s="147"/>
      <c r="L2405" s="142"/>
      <c r="M2405" s="148"/>
      <c r="T2405" s="149"/>
      <c r="AT2405" s="144" t="s">
        <v>146</v>
      </c>
      <c r="AU2405" s="144" t="s">
        <v>92</v>
      </c>
      <c r="AV2405" s="11" t="s">
        <v>92</v>
      </c>
      <c r="AW2405" s="11" t="s">
        <v>38</v>
      </c>
      <c r="AX2405" s="11" t="s">
        <v>82</v>
      </c>
      <c r="AY2405" s="144" t="s">
        <v>140</v>
      </c>
    </row>
    <row r="2406" spans="2:51" s="11" customFormat="1">
      <c r="B2406" s="142"/>
      <c r="D2406" s="143" t="s">
        <v>146</v>
      </c>
      <c r="E2406" s="144" t="s">
        <v>1</v>
      </c>
      <c r="F2406" s="145" t="s">
        <v>752</v>
      </c>
      <c r="H2406" s="146">
        <v>27</v>
      </c>
      <c r="I2406" s="147"/>
      <c r="L2406" s="142"/>
      <c r="M2406" s="148"/>
      <c r="T2406" s="149"/>
      <c r="AT2406" s="144" t="s">
        <v>146</v>
      </c>
      <c r="AU2406" s="144" t="s">
        <v>92</v>
      </c>
      <c r="AV2406" s="11" t="s">
        <v>92</v>
      </c>
      <c r="AW2406" s="11" t="s">
        <v>38</v>
      </c>
      <c r="AX2406" s="11" t="s">
        <v>82</v>
      </c>
      <c r="AY2406" s="144" t="s">
        <v>140</v>
      </c>
    </row>
    <row r="2407" spans="2:51" s="11" customFormat="1">
      <c r="B2407" s="142"/>
      <c r="D2407" s="143" t="s">
        <v>146</v>
      </c>
      <c r="E2407" s="144" t="s">
        <v>1</v>
      </c>
      <c r="F2407" s="145" t="s">
        <v>753</v>
      </c>
      <c r="H2407" s="146">
        <v>51.975000000000001</v>
      </c>
      <c r="I2407" s="147"/>
      <c r="L2407" s="142"/>
      <c r="M2407" s="148"/>
      <c r="T2407" s="149"/>
      <c r="AT2407" s="144" t="s">
        <v>146</v>
      </c>
      <c r="AU2407" s="144" t="s">
        <v>92</v>
      </c>
      <c r="AV2407" s="11" t="s">
        <v>92</v>
      </c>
      <c r="AW2407" s="11" t="s">
        <v>38</v>
      </c>
      <c r="AX2407" s="11" t="s">
        <v>82</v>
      </c>
      <c r="AY2407" s="144" t="s">
        <v>140</v>
      </c>
    </row>
    <row r="2408" spans="2:51" s="11" customFormat="1">
      <c r="B2408" s="142"/>
      <c r="D2408" s="143" t="s">
        <v>146</v>
      </c>
      <c r="E2408" s="144" t="s">
        <v>1</v>
      </c>
      <c r="F2408" s="145" t="s">
        <v>754</v>
      </c>
      <c r="H2408" s="146">
        <v>23.324999999999999</v>
      </c>
      <c r="I2408" s="147"/>
      <c r="L2408" s="142"/>
      <c r="M2408" s="148"/>
      <c r="T2408" s="149"/>
      <c r="AT2408" s="144" t="s">
        <v>146</v>
      </c>
      <c r="AU2408" s="144" t="s">
        <v>92</v>
      </c>
      <c r="AV2408" s="11" t="s">
        <v>92</v>
      </c>
      <c r="AW2408" s="11" t="s">
        <v>38</v>
      </c>
      <c r="AX2408" s="11" t="s">
        <v>82</v>
      </c>
      <c r="AY2408" s="144" t="s">
        <v>140</v>
      </c>
    </row>
    <row r="2409" spans="2:51" s="11" customFormat="1">
      <c r="B2409" s="142"/>
      <c r="D2409" s="143" t="s">
        <v>146</v>
      </c>
      <c r="E2409" s="144" t="s">
        <v>1</v>
      </c>
      <c r="F2409" s="145" t="s">
        <v>755</v>
      </c>
      <c r="H2409" s="146">
        <v>30.15</v>
      </c>
      <c r="I2409" s="147"/>
      <c r="L2409" s="142"/>
      <c r="M2409" s="148"/>
      <c r="T2409" s="149"/>
      <c r="AT2409" s="144" t="s">
        <v>146</v>
      </c>
      <c r="AU2409" s="144" t="s">
        <v>92</v>
      </c>
      <c r="AV2409" s="11" t="s">
        <v>92</v>
      </c>
      <c r="AW2409" s="11" t="s">
        <v>38</v>
      </c>
      <c r="AX2409" s="11" t="s">
        <v>82</v>
      </c>
      <c r="AY2409" s="144" t="s">
        <v>140</v>
      </c>
    </row>
    <row r="2410" spans="2:51" s="13" customFormat="1">
      <c r="B2410" s="160"/>
      <c r="D2410" s="143" t="s">
        <v>146</v>
      </c>
      <c r="E2410" s="161" t="s">
        <v>1</v>
      </c>
      <c r="F2410" s="162" t="s">
        <v>286</v>
      </c>
      <c r="H2410" s="163">
        <v>297.06799999999998</v>
      </c>
      <c r="I2410" s="164"/>
      <c r="L2410" s="160"/>
      <c r="M2410" s="165"/>
      <c r="T2410" s="166"/>
      <c r="AT2410" s="161" t="s">
        <v>146</v>
      </c>
      <c r="AU2410" s="161" t="s">
        <v>92</v>
      </c>
      <c r="AV2410" s="13" t="s">
        <v>151</v>
      </c>
      <c r="AW2410" s="13" t="s">
        <v>38</v>
      </c>
      <c r="AX2410" s="13" t="s">
        <v>82</v>
      </c>
      <c r="AY2410" s="161" t="s">
        <v>140</v>
      </c>
    </row>
    <row r="2411" spans="2:51" s="12" customFormat="1">
      <c r="B2411" s="153"/>
      <c r="D2411" s="143" t="s">
        <v>146</v>
      </c>
      <c r="E2411" s="154" t="s">
        <v>1</v>
      </c>
      <c r="F2411" s="155" t="s">
        <v>711</v>
      </c>
      <c r="H2411" s="154" t="s">
        <v>1</v>
      </c>
      <c r="I2411" s="156"/>
      <c r="L2411" s="153"/>
      <c r="M2411" s="157"/>
      <c r="T2411" s="158"/>
      <c r="AT2411" s="154" t="s">
        <v>146</v>
      </c>
      <c r="AU2411" s="154" t="s">
        <v>92</v>
      </c>
      <c r="AV2411" s="12" t="s">
        <v>90</v>
      </c>
      <c r="AW2411" s="12" t="s">
        <v>38</v>
      </c>
      <c r="AX2411" s="12" t="s">
        <v>82</v>
      </c>
      <c r="AY2411" s="154" t="s">
        <v>140</v>
      </c>
    </row>
    <row r="2412" spans="2:51" s="11" customFormat="1">
      <c r="B2412" s="142"/>
      <c r="D2412" s="143" t="s">
        <v>146</v>
      </c>
      <c r="E2412" s="144" t="s">
        <v>1</v>
      </c>
      <c r="F2412" s="145" t="s">
        <v>767</v>
      </c>
      <c r="H2412" s="146">
        <v>2</v>
      </c>
      <c r="I2412" s="147"/>
      <c r="L2412" s="142"/>
      <c r="M2412" s="148"/>
      <c r="T2412" s="149"/>
      <c r="AT2412" s="144" t="s">
        <v>146</v>
      </c>
      <c r="AU2412" s="144" t="s">
        <v>92</v>
      </c>
      <c r="AV2412" s="11" t="s">
        <v>92</v>
      </c>
      <c r="AW2412" s="11" t="s">
        <v>38</v>
      </c>
      <c r="AX2412" s="11" t="s">
        <v>82</v>
      </c>
      <c r="AY2412" s="144" t="s">
        <v>140</v>
      </c>
    </row>
    <row r="2413" spans="2:51" s="11" customFormat="1">
      <c r="B2413" s="142"/>
      <c r="D2413" s="143" t="s">
        <v>146</v>
      </c>
      <c r="E2413" s="144" t="s">
        <v>1</v>
      </c>
      <c r="F2413" s="145" t="s">
        <v>768</v>
      </c>
      <c r="H2413" s="146">
        <v>3.2</v>
      </c>
      <c r="I2413" s="147"/>
      <c r="L2413" s="142"/>
      <c r="M2413" s="148"/>
      <c r="T2413" s="149"/>
      <c r="AT2413" s="144" t="s">
        <v>146</v>
      </c>
      <c r="AU2413" s="144" t="s">
        <v>92</v>
      </c>
      <c r="AV2413" s="11" t="s">
        <v>92</v>
      </c>
      <c r="AW2413" s="11" t="s">
        <v>38</v>
      </c>
      <c r="AX2413" s="11" t="s">
        <v>82</v>
      </c>
      <c r="AY2413" s="144" t="s">
        <v>140</v>
      </c>
    </row>
    <row r="2414" spans="2:51" s="11" customFormat="1">
      <c r="B2414" s="142"/>
      <c r="D2414" s="143" t="s">
        <v>146</v>
      </c>
      <c r="E2414" s="144" t="s">
        <v>1</v>
      </c>
      <c r="F2414" s="145" t="s">
        <v>769</v>
      </c>
      <c r="H2414" s="146">
        <v>16</v>
      </c>
      <c r="I2414" s="147"/>
      <c r="L2414" s="142"/>
      <c r="M2414" s="148"/>
      <c r="T2414" s="149"/>
      <c r="AT2414" s="144" t="s">
        <v>146</v>
      </c>
      <c r="AU2414" s="144" t="s">
        <v>92</v>
      </c>
      <c r="AV2414" s="11" t="s">
        <v>92</v>
      </c>
      <c r="AW2414" s="11" t="s">
        <v>38</v>
      </c>
      <c r="AX2414" s="11" t="s">
        <v>82</v>
      </c>
      <c r="AY2414" s="144" t="s">
        <v>140</v>
      </c>
    </row>
    <row r="2415" spans="2:51" s="11" customFormat="1">
      <c r="B2415" s="142"/>
      <c r="D2415" s="143" t="s">
        <v>146</v>
      </c>
      <c r="E2415" s="144" t="s">
        <v>1</v>
      </c>
      <c r="F2415" s="145" t="s">
        <v>770</v>
      </c>
      <c r="H2415" s="146">
        <v>4</v>
      </c>
      <c r="I2415" s="147"/>
      <c r="L2415" s="142"/>
      <c r="M2415" s="148"/>
      <c r="T2415" s="149"/>
      <c r="AT2415" s="144" t="s">
        <v>146</v>
      </c>
      <c r="AU2415" s="144" t="s">
        <v>92</v>
      </c>
      <c r="AV2415" s="11" t="s">
        <v>92</v>
      </c>
      <c r="AW2415" s="11" t="s">
        <v>38</v>
      </c>
      <c r="AX2415" s="11" t="s">
        <v>82</v>
      </c>
      <c r="AY2415" s="144" t="s">
        <v>140</v>
      </c>
    </row>
    <row r="2416" spans="2:51" s="11" customFormat="1">
      <c r="B2416" s="142"/>
      <c r="D2416" s="143" t="s">
        <v>146</v>
      </c>
      <c r="E2416" s="144" t="s">
        <v>1</v>
      </c>
      <c r="F2416" s="145" t="s">
        <v>771</v>
      </c>
      <c r="H2416" s="146">
        <v>4</v>
      </c>
      <c r="I2416" s="147"/>
      <c r="L2416" s="142"/>
      <c r="M2416" s="148"/>
      <c r="T2416" s="149"/>
      <c r="AT2416" s="144" t="s">
        <v>146</v>
      </c>
      <c r="AU2416" s="144" t="s">
        <v>92</v>
      </c>
      <c r="AV2416" s="11" t="s">
        <v>92</v>
      </c>
      <c r="AW2416" s="11" t="s">
        <v>38</v>
      </c>
      <c r="AX2416" s="11" t="s">
        <v>82</v>
      </c>
      <c r="AY2416" s="144" t="s">
        <v>140</v>
      </c>
    </row>
    <row r="2417" spans="2:65" s="11" customFormat="1">
      <c r="B2417" s="142"/>
      <c r="D2417" s="143" t="s">
        <v>146</v>
      </c>
      <c r="E2417" s="144" t="s">
        <v>1</v>
      </c>
      <c r="F2417" s="145" t="s">
        <v>772</v>
      </c>
      <c r="H2417" s="146">
        <v>35.6</v>
      </c>
      <c r="I2417" s="147"/>
      <c r="L2417" s="142"/>
      <c r="M2417" s="148"/>
      <c r="T2417" s="149"/>
      <c r="AT2417" s="144" t="s">
        <v>146</v>
      </c>
      <c r="AU2417" s="144" t="s">
        <v>92</v>
      </c>
      <c r="AV2417" s="11" t="s">
        <v>92</v>
      </c>
      <c r="AW2417" s="11" t="s">
        <v>38</v>
      </c>
      <c r="AX2417" s="11" t="s">
        <v>82</v>
      </c>
      <c r="AY2417" s="144" t="s">
        <v>140</v>
      </c>
    </row>
    <row r="2418" spans="2:65" s="11" customFormat="1">
      <c r="B2418" s="142"/>
      <c r="D2418" s="143" t="s">
        <v>146</v>
      </c>
      <c r="E2418" s="144" t="s">
        <v>1</v>
      </c>
      <c r="F2418" s="145" t="s">
        <v>773</v>
      </c>
      <c r="H2418" s="146">
        <v>11.7</v>
      </c>
      <c r="I2418" s="147"/>
      <c r="L2418" s="142"/>
      <c r="M2418" s="148"/>
      <c r="T2418" s="149"/>
      <c r="AT2418" s="144" t="s">
        <v>146</v>
      </c>
      <c r="AU2418" s="144" t="s">
        <v>92</v>
      </c>
      <c r="AV2418" s="11" t="s">
        <v>92</v>
      </c>
      <c r="AW2418" s="11" t="s">
        <v>38</v>
      </c>
      <c r="AX2418" s="11" t="s">
        <v>82</v>
      </c>
      <c r="AY2418" s="144" t="s">
        <v>140</v>
      </c>
    </row>
    <row r="2419" spans="2:65" s="11" customFormat="1">
      <c r="B2419" s="142"/>
      <c r="D2419" s="143" t="s">
        <v>146</v>
      </c>
      <c r="E2419" s="144" t="s">
        <v>1</v>
      </c>
      <c r="F2419" s="145" t="s">
        <v>774</v>
      </c>
      <c r="H2419" s="146">
        <v>15.8</v>
      </c>
      <c r="I2419" s="147"/>
      <c r="L2419" s="142"/>
      <c r="M2419" s="148"/>
      <c r="T2419" s="149"/>
      <c r="AT2419" s="144" t="s">
        <v>146</v>
      </c>
      <c r="AU2419" s="144" t="s">
        <v>92</v>
      </c>
      <c r="AV2419" s="11" t="s">
        <v>92</v>
      </c>
      <c r="AW2419" s="11" t="s">
        <v>38</v>
      </c>
      <c r="AX2419" s="11" t="s">
        <v>82</v>
      </c>
      <c r="AY2419" s="144" t="s">
        <v>140</v>
      </c>
    </row>
    <row r="2420" spans="2:65" s="11" customFormat="1">
      <c r="B2420" s="142"/>
      <c r="D2420" s="143" t="s">
        <v>146</v>
      </c>
      <c r="E2420" s="144" t="s">
        <v>1</v>
      </c>
      <c r="F2420" s="145" t="s">
        <v>775</v>
      </c>
      <c r="H2420" s="146">
        <v>53</v>
      </c>
      <c r="I2420" s="147"/>
      <c r="L2420" s="142"/>
      <c r="M2420" s="148"/>
      <c r="T2420" s="149"/>
      <c r="AT2420" s="144" t="s">
        <v>146</v>
      </c>
      <c r="AU2420" s="144" t="s">
        <v>92</v>
      </c>
      <c r="AV2420" s="11" t="s">
        <v>92</v>
      </c>
      <c r="AW2420" s="11" t="s">
        <v>38</v>
      </c>
      <c r="AX2420" s="11" t="s">
        <v>82</v>
      </c>
      <c r="AY2420" s="144" t="s">
        <v>140</v>
      </c>
    </row>
    <row r="2421" spans="2:65" s="11" customFormat="1">
      <c r="B2421" s="142"/>
      <c r="D2421" s="143" t="s">
        <v>146</v>
      </c>
      <c r="E2421" s="144" t="s">
        <v>1</v>
      </c>
      <c r="F2421" s="145" t="s">
        <v>776</v>
      </c>
      <c r="H2421" s="146">
        <v>10</v>
      </c>
      <c r="I2421" s="147"/>
      <c r="L2421" s="142"/>
      <c r="M2421" s="148"/>
      <c r="T2421" s="149"/>
      <c r="AT2421" s="144" t="s">
        <v>146</v>
      </c>
      <c r="AU2421" s="144" t="s">
        <v>92</v>
      </c>
      <c r="AV2421" s="11" t="s">
        <v>92</v>
      </c>
      <c r="AW2421" s="11" t="s">
        <v>38</v>
      </c>
      <c r="AX2421" s="11" t="s">
        <v>82</v>
      </c>
      <c r="AY2421" s="144" t="s">
        <v>140</v>
      </c>
    </row>
    <row r="2422" spans="2:65" s="11" customFormat="1">
      <c r="B2422" s="142"/>
      <c r="D2422" s="143" t="s">
        <v>146</v>
      </c>
      <c r="E2422" s="144" t="s">
        <v>1</v>
      </c>
      <c r="F2422" s="145" t="s">
        <v>777</v>
      </c>
      <c r="H2422" s="146">
        <v>56.1</v>
      </c>
      <c r="I2422" s="147"/>
      <c r="L2422" s="142"/>
      <c r="M2422" s="148"/>
      <c r="T2422" s="149"/>
      <c r="AT2422" s="144" t="s">
        <v>146</v>
      </c>
      <c r="AU2422" s="144" t="s">
        <v>92</v>
      </c>
      <c r="AV2422" s="11" t="s">
        <v>92</v>
      </c>
      <c r="AW2422" s="11" t="s">
        <v>38</v>
      </c>
      <c r="AX2422" s="11" t="s">
        <v>82</v>
      </c>
      <c r="AY2422" s="144" t="s">
        <v>140</v>
      </c>
    </row>
    <row r="2423" spans="2:65" s="11" customFormat="1">
      <c r="B2423" s="142"/>
      <c r="D2423" s="143" t="s">
        <v>146</v>
      </c>
      <c r="E2423" s="144" t="s">
        <v>1</v>
      </c>
      <c r="F2423" s="145" t="s">
        <v>778</v>
      </c>
      <c r="H2423" s="146">
        <v>56.1</v>
      </c>
      <c r="I2423" s="147"/>
      <c r="L2423" s="142"/>
      <c r="M2423" s="148"/>
      <c r="T2423" s="149"/>
      <c r="AT2423" s="144" t="s">
        <v>146</v>
      </c>
      <c r="AU2423" s="144" t="s">
        <v>92</v>
      </c>
      <c r="AV2423" s="11" t="s">
        <v>92</v>
      </c>
      <c r="AW2423" s="11" t="s">
        <v>38</v>
      </c>
      <c r="AX2423" s="11" t="s">
        <v>82</v>
      </c>
      <c r="AY2423" s="144" t="s">
        <v>140</v>
      </c>
    </row>
    <row r="2424" spans="2:65" s="13" customFormat="1">
      <c r="B2424" s="160"/>
      <c r="D2424" s="143" t="s">
        <v>146</v>
      </c>
      <c r="E2424" s="161" t="s">
        <v>1</v>
      </c>
      <c r="F2424" s="162" t="s">
        <v>286</v>
      </c>
      <c r="H2424" s="163">
        <v>267.5</v>
      </c>
      <c r="I2424" s="164"/>
      <c r="L2424" s="160"/>
      <c r="M2424" s="165"/>
      <c r="T2424" s="166"/>
      <c r="AT2424" s="161" t="s">
        <v>146</v>
      </c>
      <c r="AU2424" s="161" t="s">
        <v>92</v>
      </c>
      <c r="AV2424" s="13" t="s">
        <v>151</v>
      </c>
      <c r="AW2424" s="13" t="s">
        <v>38</v>
      </c>
      <c r="AX2424" s="13" t="s">
        <v>82</v>
      </c>
      <c r="AY2424" s="161" t="s">
        <v>140</v>
      </c>
    </row>
    <row r="2425" spans="2:65" s="14" customFormat="1">
      <c r="B2425" s="167"/>
      <c r="D2425" s="143" t="s">
        <v>146</v>
      </c>
      <c r="E2425" s="168" t="s">
        <v>1</v>
      </c>
      <c r="F2425" s="169" t="s">
        <v>287</v>
      </c>
      <c r="H2425" s="170">
        <v>564.56799999999998</v>
      </c>
      <c r="I2425" s="171"/>
      <c r="L2425" s="167"/>
      <c r="M2425" s="172"/>
      <c r="T2425" s="173"/>
      <c r="AT2425" s="168" t="s">
        <v>146</v>
      </c>
      <c r="AU2425" s="168" t="s">
        <v>92</v>
      </c>
      <c r="AV2425" s="14" t="s">
        <v>145</v>
      </c>
      <c r="AW2425" s="14" t="s">
        <v>38</v>
      </c>
      <c r="AX2425" s="14" t="s">
        <v>90</v>
      </c>
      <c r="AY2425" s="168" t="s">
        <v>140</v>
      </c>
    </row>
    <row r="2426" spans="2:65" s="11" customFormat="1">
      <c r="B2426" s="142"/>
      <c r="D2426" s="143" t="s">
        <v>146</v>
      </c>
      <c r="F2426" s="145" t="s">
        <v>2755</v>
      </c>
      <c r="H2426" s="146">
        <v>592.79600000000005</v>
      </c>
      <c r="I2426" s="147"/>
      <c r="L2426" s="142"/>
      <c r="M2426" s="148"/>
      <c r="T2426" s="149"/>
      <c r="AT2426" s="144" t="s">
        <v>146</v>
      </c>
      <c r="AU2426" s="144" t="s">
        <v>92</v>
      </c>
      <c r="AV2426" s="11" t="s">
        <v>92</v>
      </c>
      <c r="AW2426" s="11" t="s">
        <v>4</v>
      </c>
      <c r="AX2426" s="11" t="s">
        <v>90</v>
      </c>
      <c r="AY2426" s="144" t="s">
        <v>140</v>
      </c>
    </row>
    <row r="2427" spans="2:65" s="1" customFormat="1" ht="24.2" customHeight="1">
      <c r="B2427" s="33"/>
      <c r="C2427" s="128" t="s">
        <v>2756</v>
      </c>
      <c r="D2427" s="128" t="s">
        <v>141</v>
      </c>
      <c r="E2427" s="129" t="s">
        <v>2757</v>
      </c>
      <c r="F2427" s="130" t="s">
        <v>2758</v>
      </c>
      <c r="G2427" s="131" t="s">
        <v>144</v>
      </c>
      <c r="H2427" s="132">
        <v>25.475000000000001</v>
      </c>
      <c r="I2427" s="133"/>
      <c r="J2427" s="134">
        <f>ROUND(I2427*H2427,2)</f>
        <v>0</v>
      </c>
      <c r="K2427" s="135"/>
      <c r="L2427" s="33"/>
      <c r="M2427" s="136" t="s">
        <v>1</v>
      </c>
      <c r="N2427" s="137" t="s">
        <v>47</v>
      </c>
      <c r="P2427" s="138">
        <f>O2427*H2427</f>
        <v>0</v>
      </c>
      <c r="Q2427" s="138">
        <v>0</v>
      </c>
      <c r="R2427" s="138">
        <f>Q2427*H2427</f>
        <v>0</v>
      </c>
      <c r="S2427" s="138">
        <v>2.7199999999999998E-2</v>
      </c>
      <c r="T2427" s="139">
        <f>S2427*H2427</f>
        <v>0.69291999999999998</v>
      </c>
      <c r="AR2427" s="140" t="s">
        <v>173</v>
      </c>
      <c r="AT2427" s="140" t="s">
        <v>141</v>
      </c>
      <c r="AU2427" s="140" t="s">
        <v>92</v>
      </c>
      <c r="AY2427" s="17" t="s">
        <v>140</v>
      </c>
      <c r="BE2427" s="141">
        <f>IF(N2427="základní",J2427,0)</f>
        <v>0</v>
      </c>
      <c r="BF2427" s="141">
        <f>IF(N2427="snížená",J2427,0)</f>
        <v>0</v>
      </c>
      <c r="BG2427" s="141">
        <f>IF(N2427="zákl. přenesená",J2427,0)</f>
        <v>0</v>
      </c>
      <c r="BH2427" s="141">
        <f>IF(N2427="sníž. přenesená",J2427,0)</f>
        <v>0</v>
      </c>
      <c r="BI2427" s="141">
        <f>IF(N2427="nulová",J2427,0)</f>
        <v>0</v>
      </c>
      <c r="BJ2427" s="17" t="s">
        <v>90</v>
      </c>
      <c r="BK2427" s="141">
        <f>ROUND(I2427*H2427,2)</f>
        <v>0</v>
      </c>
      <c r="BL2427" s="17" t="s">
        <v>173</v>
      </c>
      <c r="BM2427" s="140" t="s">
        <v>2759</v>
      </c>
    </row>
    <row r="2428" spans="2:65" s="12" customFormat="1">
      <c r="B2428" s="153"/>
      <c r="D2428" s="143" t="s">
        <v>146</v>
      </c>
      <c r="E2428" s="154" t="s">
        <v>1</v>
      </c>
      <c r="F2428" s="155" t="s">
        <v>2760</v>
      </c>
      <c r="H2428" s="154" t="s">
        <v>1</v>
      </c>
      <c r="I2428" s="156"/>
      <c r="L2428" s="153"/>
      <c r="M2428" s="157"/>
      <c r="T2428" s="158"/>
      <c r="AT2428" s="154" t="s">
        <v>146</v>
      </c>
      <c r="AU2428" s="154" t="s">
        <v>92</v>
      </c>
      <c r="AV2428" s="12" t="s">
        <v>90</v>
      </c>
      <c r="AW2428" s="12" t="s">
        <v>38</v>
      </c>
      <c r="AX2428" s="12" t="s">
        <v>82</v>
      </c>
      <c r="AY2428" s="154" t="s">
        <v>140</v>
      </c>
    </row>
    <row r="2429" spans="2:65" s="11" customFormat="1">
      <c r="B2429" s="142"/>
      <c r="D2429" s="143" t="s">
        <v>146</v>
      </c>
      <c r="E2429" s="144" t="s">
        <v>1</v>
      </c>
      <c r="F2429" s="145" t="s">
        <v>2761</v>
      </c>
      <c r="H2429" s="146">
        <v>2.4</v>
      </c>
      <c r="I2429" s="147"/>
      <c r="L2429" s="142"/>
      <c r="M2429" s="148"/>
      <c r="T2429" s="149"/>
      <c r="AT2429" s="144" t="s">
        <v>146</v>
      </c>
      <c r="AU2429" s="144" t="s">
        <v>92</v>
      </c>
      <c r="AV2429" s="11" t="s">
        <v>92</v>
      </c>
      <c r="AW2429" s="11" t="s">
        <v>38</v>
      </c>
      <c r="AX2429" s="11" t="s">
        <v>82</v>
      </c>
      <c r="AY2429" s="144" t="s">
        <v>140</v>
      </c>
    </row>
    <row r="2430" spans="2:65" s="13" customFormat="1">
      <c r="B2430" s="160"/>
      <c r="D2430" s="143" t="s">
        <v>146</v>
      </c>
      <c r="E2430" s="161" t="s">
        <v>1</v>
      </c>
      <c r="F2430" s="162" t="s">
        <v>286</v>
      </c>
      <c r="H2430" s="163">
        <v>2.4</v>
      </c>
      <c r="I2430" s="164"/>
      <c r="L2430" s="160"/>
      <c r="M2430" s="165"/>
      <c r="T2430" s="166"/>
      <c r="AT2430" s="161" t="s">
        <v>146</v>
      </c>
      <c r="AU2430" s="161" t="s">
        <v>92</v>
      </c>
      <c r="AV2430" s="13" t="s">
        <v>151</v>
      </c>
      <c r="AW2430" s="13" t="s">
        <v>38</v>
      </c>
      <c r="AX2430" s="13" t="s">
        <v>82</v>
      </c>
      <c r="AY2430" s="161" t="s">
        <v>140</v>
      </c>
    </row>
    <row r="2431" spans="2:65" s="12" customFormat="1">
      <c r="B2431" s="153"/>
      <c r="D2431" s="143" t="s">
        <v>146</v>
      </c>
      <c r="E2431" s="154" t="s">
        <v>1</v>
      </c>
      <c r="F2431" s="155" t="s">
        <v>711</v>
      </c>
      <c r="H2431" s="154" t="s">
        <v>1</v>
      </c>
      <c r="I2431" s="156"/>
      <c r="L2431" s="153"/>
      <c r="M2431" s="157"/>
      <c r="T2431" s="158"/>
      <c r="AT2431" s="154" t="s">
        <v>146</v>
      </c>
      <c r="AU2431" s="154" t="s">
        <v>92</v>
      </c>
      <c r="AV2431" s="12" t="s">
        <v>90</v>
      </c>
      <c r="AW2431" s="12" t="s">
        <v>38</v>
      </c>
      <c r="AX2431" s="12" t="s">
        <v>82</v>
      </c>
      <c r="AY2431" s="154" t="s">
        <v>140</v>
      </c>
    </row>
    <row r="2432" spans="2:65" s="11" customFormat="1">
      <c r="B2432" s="142"/>
      <c r="D2432" s="143" t="s">
        <v>146</v>
      </c>
      <c r="E2432" s="144" t="s">
        <v>1</v>
      </c>
      <c r="F2432" s="145" t="s">
        <v>2762</v>
      </c>
      <c r="H2432" s="146">
        <v>3.1680000000000001</v>
      </c>
      <c r="I2432" s="147"/>
      <c r="L2432" s="142"/>
      <c r="M2432" s="148"/>
      <c r="T2432" s="149"/>
      <c r="AT2432" s="144" t="s">
        <v>146</v>
      </c>
      <c r="AU2432" s="144" t="s">
        <v>92</v>
      </c>
      <c r="AV2432" s="11" t="s">
        <v>92</v>
      </c>
      <c r="AW2432" s="11" t="s">
        <v>38</v>
      </c>
      <c r="AX2432" s="11" t="s">
        <v>82</v>
      </c>
      <c r="AY2432" s="144" t="s">
        <v>140</v>
      </c>
    </row>
    <row r="2433" spans="2:65" s="11" customFormat="1">
      <c r="B2433" s="142"/>
      <c r="D2433" s="143" t="s">
        <v>146</v>
      </c>
      <c r="E2433" s="144" t="s">
        <v>1</v>
      </c>
      <c r="F2433" s="145" t="s">
        <v>2763</v>
      </c>
      <c r="H2433" s="146">
        <v>3.4</v>
      </c>
      <c r="I2433" s="147"/>
      <c r="L2433" s="142"/>
      <c r="M2433" s="148"/>
      <c r="T2433" s="149"/>
      <c r="AT2433" s="144" t="s">
        <v>146</v>
      </c>
      <c r="AU2433" s="144" t="s">
        <v>92</v>
      </c>
      <c r="AV2433" s="11" t="s">
        <v>92</v>
      </c>
      <c r="AW2433" s="11" t="s">
        <v>38</v>
      </c>
      <c r="AX2433" s="11" t="s">
        <v>82</v>
      </c>
      <c r="AY2433" s="144" t="s">
        <v>140</v>
      </c>
    </row>
    <row r="2434" spans="2:65" s="11" customFormat="1" ht="22.5">
      <c r="B2434" s="142"/>
      <c r="D2434" s="143" t="s">
        <v>146</v>
      </c>
      <c r="E2434" s="144" t="s">
        <v>1</v>
      </c>
      <c r="F2434" s="145" t="s">
        <v>2764</v>
      </c>
      <c r="H2434" s="146">
        <v>5.7430000000000003</v>
      </c>
      <c r="I2434" s="147"/>
      <c r="L2434" s="142"/>
      <c r="M2434" s="148"/>
      <c r="T2434" s="149"/>
      <c r="AT2434" s="144" t="s">
        <v>146</v>
      </c>
      <c r="AU2434" s="144" t="s">
        <v>92</v>
      </c>
      <c r="AV2434" s="11" t="s">
        <v>92</v>
      </c>
      <c r="AW2434" s="11" t="s">
        <v>38</v>
      </c>
      <c r="AX2434" s="11" t="s">
        <v>82</v>
      </c>
      <c r="AY2434" s="144" t="s">
        <v>140</v>
      </c>
    </row>
    <row r="2435" spans="2:65" s="13" customFormat="1">
      <c r="B2435" s="160"/>
      <c r="D2435" s="143" t="s">
        <v>146</v>
      </c>
      <c r="E2435" s="161" t="s">
        <v>1</v>
      </c>
      <c r="F2435" s="162" t="s">
        <v>286</v>
      </c>
      <c r="H2435" s="163">
        <v>12.311</v>
      </c>
      <c r="I2435" s="164"/>
      <c r="L2435" s="160"/>
      <c r="M2435" s="165"/>
      <c r="T2435" s="166"/>
      <c r="AT2435" s="161" t="s">
        <v>146</v>
      </c>
      <c r="AU2435" s="161" t="s">
        <v>92</v>
      </c>
      <c r="AV2435" s="13" t="s">
        <v>151</v>
      </c>
      <c r="AW2435" s="13" t="s">
        <v>38</v>
      </c>
      <c r="AX2435" s="13" t="s">
        <v>82</v>
      </c>
      <c r="AY2435" s="161" t="s">
        <v>140</v>
      </c>
    </row>
    <row r="2436" spans="2:65" s="12" customFormat="1">
      <c r="B2436" s="153"/>
      <c r="D2436" s="143" t="s">
        <v>146</v>
      </c>
      <c r="E2436" s="154" t="s">
        <v>1</v>
      </c>
      <c r="F2436" s="155" t="s">
        <v>902</v>
      </c>
      <c r="H2436" s="154" t="s">
        <v>1</v>
      </c>
      <c r="I2436" s="156"/>
      <c r="L2436" s="153"/>
      <c r="M2436" s="157"/>
      <c r="T2436" s="158"/>
      <c r="AT2436" s="154" t="s">
        <v>146</v>
      </c>
      <c r="AU2436" s="154" t="s">
        <v>92</v>
      </c>
      <c r="AV2436" s="12" t="s">
        <v>90</v>
      </c>
      <c r="AW2436" s="12" t="s">
        <v>38</v>
      </c>
      <c r="AX2436" s="12" t="s">
        <v>82</v>
      </c>
      <c r="AY2436" s="154" t="s">
        <v>140</v>
      </c>
    </row>
    <row r="2437" spans="2:65" s="11" customFormat="1">
      <c r="B2437" s="142"/>
      <c r="D2437" s="143" t="s">
        <v>146</v>
      </c>
      <c r="E2437" s="144" t="s">
        <v>1</v>
      </c>
      <c r="F2437" s="145" t="s">
        <v>2765</v>
      </c>
      <c r="H2437" s="146">
        <v>1.673</v>
      </c>
      <c r="I2437" s="147"/>
      <c r="L2437" s="142"/>
      <c r="M2437" s="148"/>
      <c r="T2437" s="149"/>
      <c r="AT2437" s="144" t="s">
        <v>146</v>
      </c>
      <c r="AU2437" s="144" t="s">
        <v>92</v>
      </c>
      <c r="AV2437" s="11" t="s">
        <v>92</v>
      </c>
      <c r="AW2437" s="11" t="s">
        <v>38</v>
      </c>
      <c r="AX2437" s="11" t="s">
        <v>82</v>
      </c>
      <c r="AY2437" s="144" t="s">
        <v>140</v>
      </c>
    </row>
    <row r="2438" spans="2:65" s="11" customFormat="1">
      <c r="B2438" s="142"/>
      <c r="D2438" s="143" t="s">
        <v>146</v>
      </c>
      <c r="E2438" s="144" t="s">
        <v>1</v>
      </c>
      <c r="F2438" s="145" t="s">
        <v>2766</v>
      </c>
      <c r="H2438" s="146">
        <v>1</v>
      </c>
      <c r="I2438" s="147"/>
      <c r="L2438" s="142"/>
      <c r="M2438" s="148"/>
      <c r="T2438" s="149"/>
      <c r="AT2438" s="144" t="s">
        <v>146</v>
      </c>
      <c r="AU2438" s="144" t="s">
        <v>92</v>
      </c>
      <c r="AV2438" s="11" t="s">
        <v>92</v>
      </c>
      <c r="AW2438" s="11" t="s">
        <v>38</v>
      </c>
      <c r="AX2438" s="11" t="s">
        <v>82</v>
      </c>
      <c r="AY2438" s="144" t="s">
        <v>140</v>
      </c>
    </row>
    <row r="2439" spans="2:65" s="11" customFormat="1" ht="22.5">
      <c r="B2439" s="142"/>
      <c r="D2439" s="143" t="s">
        <v>146</v>
      </c>
      <c r="E2439" s="144" t="s">
        <v>1</v>
      </c>
      <c r="F2439" s="145" t="s">
        <v>2767</v>
      </c>
      <c r="H2439" s="146">
        <v>2.9390000000000001</v>
      </c>
      <c r="I2439" s="147"/>
      <c r="L2439" s="142"/>
      <c r="M2439" s="148"/>
      <c r="T2439" s="149"/>
      <c r="AT2439" s="144" t="s">
        <v>146</v>
      </c>
      <c r="AU2439" s="144" t="s">
        <v>92</v>
      </c>
      <c r="AV2439" s="11" t="s">
        <v>92</v>
      </c>
      <c r="AW2439" s="11" t="s">
        <v>38</v>
      </c>
      <c r="AX2439" s="11" t="s">
        <v>82</v>
      </c>
      <c r="AY2439" s="144" t="s">
        <v>140</v>
      </c>
    </row>
    <row r="2440" spans="2:65" s="13" customFormat="1">
      <c r="B2440" s="160"/>
      <c r="D2440" s="143" t="s">
        <v>146</v>
      </c>
      <c r="E2440" s="161" t="s">
        <v>1</v>
      </c>
      <c r="F2440" s="162" t="s">
        <v>286</v>
      </c>
      <c r="H2440" s="163">
        <v>5.6120000000000001</v>
      </c>
      <c r="I2440" s="164"/>
      <c r="L2440" s="160"/>
      <c r="M2440" s="165"/>
      <c r="T2440" s="166"/>
      <c r="AT2440" s="161" t="s">
        <v>146</v>
      </c>
      <c r="AU2440" s="161" t="s">
        <v>92</v>
      </c>
      <c r="AV2440" s="13" t="s">
        <v>151</v>
      </c>
      <c r="AW2440" s="13" t="s">
        <v>38</v>
      </c>
      <c r="AX2440" s="13" t="s">
        <v>82</v>
      </c>
      <c r="AY2440" s="161" t="s">
        <v>140</v>
      </c>
    </row>
    <row r="2441" spans="2:65" s="12" customFormat="1">
      <c r="B2441" s="153"/>
      <c r="D2441" s="143" t="s">
        <v>146</v>
      </c>
      <c r="E2441" s="154" t="s">
        <v>1</v>
      </c>
      <c r="F2441" s="155" t="s">
        <v>914</v>
      </c>
      <c r="H2441" s="154" t="s">
        <v>1</v>
      </c>
      <c r="I2441" s="156"/>
      <c r="L2441" s="153"/>
      <c r="M2441" s="157"/>
      <c r="T2441" s="158"/>
      <c r="AT2441" s="154" t="s">
        <v>146</v>
      </c>
      <c r="AU2441" s="154" t="s">
        <v>92</v>
      </c>
      <c r="AV2441" s="12" t="s">
        <v>90</v>
      </c>
      <c r="AW2441" s="12" t="s">
        <v>38</v>
      </c>
      <c r="AX2441" s="12" t="s">
        <v>82</v>
      </c>
      <c r="AY2441" s="154" t="s">
        <v>140</v>
      </c>
    </row>
    <row r="2442" spans="2:65" s="11" customFormat="1">
      <c r="B2442" s="142"/>
      <c r="D2442" s="143" t="s">
        <v>146</v>
      </c>
      <c r="E2442" s="144" t="s">
        <v>1</v>
      </c>
      <c r="F2442" s="145" t="s">
        <v>2765</v>
      </c>
      <c r="H2442" s="146">
        <v>1.673</v>
      </c>
      <c r="I2442" s="147"/>
      <c r="L2442" s="142"/>
      <c r="M2442" s="148"/>
      <c r="T2442" s="149"/>
      <c r="AT2442" s="144" t="s">
        <v>146</v>
      </c>
      <c r="AU2442" s="144" t="s">
        <v>92</v>
      </c>
      <c r="AV2442" s="11" t="s">
        <v>92</v>
      </c>
      <c r="AW2442" s="11" t="s">
        <v>38</v>
      </c>
      <c r="AX2442" s="11" t="s">
        <v>82</v>
      </c>
      <c r="AY2442" s="144" t="s">
        <v>140</v>
      </c>
    </row>
    <row r="2443" spans="2:65" s="11" customFormat="1">
      <c r="B2443" s="142"/>
      <c r="D2443" s="143" t="s">
        <v>146</v>
      </c>
      <c r="E2443" s="144" t="s">
        <v>1</v>
      </c>
      <c r="F2443" s="145" t="s">
        <v>2768</v>
      </c>
      <c r="H2443" s="146">
        <v>0.75</v>
      </c>
      <c r="I2443" s="147"/>
      <c r="L2443" s="142"/>
      <c r="M2443" s="148"/>
      <c r="T2443" s="149"/>
      <c r="AT2443" s="144" t="s">
        <v>146</v>
      </c>
      <c r="AU2443" s="144" t="s">
        <v>92</v>
      </c>
      <c r="AV2443" s="11" t="s">
        <v>92</v>
      </c>
      <c r="AW2443" s="11" t="s">
        <v>38</v>
      </c>
      <c r="AX2443" s="11" t="s">
        <v>82</v>
      </c>
      <c r="AY2443" s="144" t="s">
        <v>140</v>
      </c>
    </row>
    <row r="2444" spans="2:65" s="11" customFormat="1" ht="22.5">
      <c r="B2444" s="142"/>
      <c r="D2444" s="143" t="s">
        <v>146</v>
      </c>
      <c r="E2444" s="144" t="s">
        <v>1</v>
      </c>
      <c r="F2444" s="145" t="s">
        <v>2769</v>
      </c>
      <c r="H2444" s="146">
        <v>2.7290000000000001</v>
      </c>
      <c r="I2444" s="147"/>
      <c r="L2444" s="142"/>
      <c r="M2444" s="148"/>
      <c r="T2444" s="149"/>
      <c r="AT2444" s="144" t="s">
        <v>146</v>
      </c>
      <c r="AU2444" s="144" t="s">
        <v>92</v>
      </c>
      <c r="AV2444" s="11" t="s">
        <v>92</v>
      </c>
      <c r="AW2444" s="11" t="s">
        <v>38</v>
      </c>
      <c r="AX2444" s="11" t="s">
        <v>82</v>
      </c>
      <c r="AY2444" s="144" t="s">
        <v>140</v>
      </c>
    </row>
    <row r="2445" spans="2:65" s="13" customFormat="1">
      <c r="B2445" s="160"/>
      <c r="D2445" s="143" t="s">
        <v>146</v>
      </c>
      <c r="E2445" s="161" t="s">
        <v>1</v>
      </c>
      <c r="F2445" s="162" t="s">
        <v>286</v>
      </c>
      <c r="H2445" s="163">
        <v>5.1520000000000001</v>
      </c>
      <c r="I2445" s="164"/>
      <c r="L2445" s="160"/>
      <c r="M2445" s="165"/>
      <c r="T2445" s="166"/>
      <c r="AT2445" s="161" t="s">
        <v>146</v>
      </c>
      <c r="AU2445" s="161" t="s">
        <v>92</v>
      </c>
      <c r="AV2445" s="13" t="s">
        <v>151</v>
      </c>
      <c r="AW2445" s="13" t="s">
        <v>38</v>
      </c>
      <c r="AX2445" s="13" t="s">
        <v>82</v>
      </c>
      <c r="AY2445" s="161" t="s">
        <v>140</v>
      </c>
    </row>
    <row r="2446" spans="2:65" s="14" customFormat="1">
      <c r="B2446" s="167"/>
      <c r="D2446" s="143" t="s">
        <v>146</v>
      </c>
      <c r="E2446" s="168" t="s">
        <v>1</v>
      </c>
      <c r="F2446" s="169" t="s">
        <v>287</v>
      </c>
      <c r="H2446" s="170">
        <v>25.475000000000001</v>
      </c>
      <c r="I2446" s="171"/>
      <c r="L2446" s="167"/>
      <c r="M2446" s="172"/>
      <c r="T2446" s="173"/>
      <c r="AT2446" s="168" t="s">
        <v>146</v>
      </c>
      <c r="AU2446" s="168" t="s">
        <v>92</v>
      </c>
      <c r="AV2446" s="14" t="s">
        <v>145</v>
      </c>
      <c r="AW2446" s="14" t="s">
        <v>38</v>
      </c>
      <c r="AX2446" s="14" t="s">
        <v>90</v>
      </c>
      <c r="AY2446" s="168" t="s">
        <v>140</v>
      </c>
    </row>
    <row r="2447" spans="2:65" s="1" customFormat="1" ht="24.2" customHeight="1">
      <c r="B2447" s="33"/>
      <c r="C2447" s="128" t="s">
        <v>2770</v>
      </c>
      <c r="D2447" s="128" t="s">
        <v>141</v>
      </c>
      <c r="E2447" s="129" t="s">
        <v>2771</v>
      </c>
      <c r="F2447" s="130" t="s">
        <v>2772</v>
      </c>
      <c r="G2447" s="131" t="s">
        <v>278</v>
      </c>
      <c r="H2447" s="159"/>
      <c r="I2447" s="133"/>
      <c r="J2447" s="134">
        <f>ROUND(I2447*H2447,2)</f>
        <v>0</v>
      </c>
      <c r="K2447" s="135"/>
      <c r="L2447" s="33"/>
      <c r="M2447" s="136" t="s">
        <v>1</v>
      </c>
      <c r="N2447" s="137" t="s">
        <v>47</v>
      </c>
      <c r="P2447" s="138">
        <f>O2447*H2447</f>
        <v>0</v>
      </c>
      <c r="Q2447" s="138">
        <v>0</v>
      </c>
      <c r="R2447" s="138">
        <f>Q2447*H2447</f>
        <v>0</v>
      </c>
      <c r="S2447" s="138">
        <v>0</v>
      </c>
      <c r="T2447" s="139">
        <f>S2447*H2447</f>
        <v>0</v>
      </c>
      <c r="AR2447" s="140" t="s">
        <v>173</v>
      </c>
      <c r="AT2447" s="140" t="s">
        <v>141</v>
      </c>
      <c r="AU2447" s="140" t="s">
        <v>92</v>
      </c>
      <c r="AY2447" s="17" t="s">
        <v>140</v>
      </c>
      <c r="BE2447" s="141">
        <f>IF(N2447="základní",J2447,0)</f>
        <v>0</v>
      </c>
      <c r="BF2447" s="141">
        <f>IF(N2447="snížená",J2447,0)</f>
        <v>0</v>
      </c>
      <c r="BG2447" s="141">
        <f>IF(N2447="zákl. přenesená",J2447,0)</f>
        <v>0</v>
      </c>
      <c r="BH2447" s="141">
        <f>IF(N2447="sníž. přenesená",J2447,0)</f>
        <v>0</v>
      </c>
      <c r="BI2447" s="141">
        <f>IF(N2447="nulová",J2447,0)</f>
        <v>0</v>
      </c>
      <c r="BJ2447" s="17" t="s">
        <v>90</v>
      </c>
      <c r="BK2447" s="141">
        <f>ROUND(I2447*H2447,2)</f>
        <v>0</v>
      </c>
      <c r="BL2447" s="17" t="s">
        <v>173</v>
      </c>
      <c r="BM2447" s="140" t="s">
        <v>2773</v>
      </c>
    </row>
    <row r="2448" spans="2:65" s="10" customFormat="1" ht="22.9" customHeight="1">
      <c r="B2448" s="118"/>
      <c r="D2448" s="119" t="s">
        <v>81</v>
      </c>
      <c r="E2448" s="183" t="s">
        <v>2774</v>
      </c>
      <c r="F2448" s="183" t="s">
        <v>2775</v>
      </c>
      <c r="I2448" s="121"/>
      <c r="J2448" s="184">
        <f>BK2448</f>
        <v>0</v>
      </c>
      <c r="L2448" s="118"/>
      <c r="M2448" s="123"/>
      <c r="P2448" s="124">
        <f>SUM(P2449:P2585)</f>
        <v>0</v>
      </c>
      <c r="R2448" s="124">
        <f>SUM(R2449:R2585)</f>
        <v>1.3653898600000001</v>
      </c>
      <c r="T2448" s="125">
        <f>SUM(T2449:T2585)</f>
        <v>0</v>
      </c>
      <c r="AR2448" s="119" t="s">
        <v>92</v>
      </c>
      <c r="AT2448" s="126" t="s">
        <v>81</v>
      </c>
      <c r="AU2448" s="126" t="s">
        <v>90</v>
      </c>
      <c r="AY2448" s="119" t="s">
        <v>140</v>
      </c>
      <c r="BK2448" s="127">
        <f>SUM(BK2449:BK2585)</f>
        <v>0</v>
      </c>
    </row>
    <row r="2449" spans="2:65" s="1" customFormat="1" ht="24.2" customHeight="1">
      <c r="B2449" s="33"/>
      <c r="C2449" s="128" t="s">
        <v>2776</v>
      </c>
      <c r="D2449" s="128" t="s">
        <v>141</v>
      </c>
      <c r="E2449" s="129" t="s">
        <v>2777</v>
      </c>
      <c r="F2449" s="130" t="s">
        <v>2778</v>
      </c>
      <c r="G2449" s="131" t="s">
        <v>144</v>
      </c>
      <c r="H2449" s="132">
        <v>198.69</v>
      </c>
      <c r="I2449" s="133"/>
      <c r="J2449" s="134">
        <f>ROUND(I2449*H2449,2)</f>
        <v>0</v>
      </c>
      <c r="K2449" s="135"/>
      <c r="L2449" s="33"/>
      <c r="M2449" s="136" t="s">
        <v>1</v>
      </c>
      <c r="N2449" s="137" t="s">
        <v>47</v>
      </c>
      <c r="P2449" s="138">
        <f>O2449*H2449</f>
        <v>0</v>
      </c>
      <c r="Q2449" s="138">
        <v>0</v>
      </c>
      <c r="R2449" s="138">
        <f>Q2449*H2449</f>
        <v>0</v>
      </c>
      <c r="S2449" s="138">
        <v>0</v>
      </c>
      <c r="T2449" s="139">
        <f>S2449*H2449</f>
        <v>0</v>
      </c>
      <c r="AR2449" s="140" t="s">
        <v>173</v>
      </c>
      <c r="AT2449" s="140" t="s">
        <v>141</v>
      </c>
      <c r="AU2449" s="140" t="s">
        <v>92</v>
      </c>
      <c r="AY2449" s="17" t="s">
        <v>140</v>
      </c>
      <c r="BE2449" s="141">
        <f>IF(N2449="základní",J2449,0)</f>
        <v>0</v>
      </c>
      <c r="BF2449" s="141">
        <f>IF(N2449="snížená",J2449,0)</f>
        <v>0</v>
      </c>
      <c r="BG2449" s="141">
        <f>IF(N2449="zákl. přenesená",J2449,0)</f>
        <v>0</v>
      </c>
      <c r="BH2449" s="141">
        <f>IF(N2449="sníž. přenesená",J2449,0)</f>
        <v>0</v>
      </c>
      <c r="BI2449" s="141">
        <f>IF(N2449="nulová",J2449,0)</f>
        <v>0</v>
      </c>
      <c r="BJ2449" s="17" t="s">
        <v>90</v>
      </c>
      <c r="BK2449" s="141">
        <f>ROUND(I2449*H2449,2)</f>
        <v>0</v>
      </c>
      <c r="BL2449" s="17" t="s">
        <v>173</v>
      </c>
      <c r="BM2449" s="140" t="s">
        <v>2779</v>
      </c>
    </row>
    <row r="2450" spans="2:65" s="1" customFormat="1" ht="19.5">
      <c r="B2450" s="33"/>
      <c r="D2450" s="143" t="s">
        <v>179</v>
      </c>
      <c r="F2450" s="150" t="s">
        <v>2780</v>
      </c>
      <c r="I2450" s="151"/>
      <c r="L2450" s="33"/>
      <c r="M2450" s="152"/>
      <c r="T2450" s="57"/>
      <c r="AT2450" s="17" t="s">
        <v>179</v>
      </c>
      <c r="AU2450" s="17" t="s">
        <v>92</v>
      </c>
    </row>
    <row r="2451" spans="2:65" s="11" customFormat="1">
      <c r="B2451" s="142"/>
      <c r="D2451" s="143" t="s">
        <v>146</v>
      </c>
      <c r="E2451" s="144" t="s">
        <v>1</v>
      </c>
      <c r="F2451" s="145" t="s">
        <v>1804</v>
      </c>
      <c r="H2451" s="146">
        <v>45.81</v>
      </c>
      <c r="I2451" s="147"/>
      <c r="L2451" s="142"/>
      <c r="M2451" s="148"/>
      <c r="T2451" s="149"/>
      <c r="AT2451" s="144" t="s">
        <v>146</v>
      </c>
      <c r="AU2451" s="144" t="s">
        <v>92</v>
      </c>
      <c r="AV2451" s="11" t="s">
        <v>92</v>
      </c>
      <c r="AW2451" s="11" t="s">
        <v>38</v>
      </c>
      <c r="AX2451" s="11" t="s">
        <v>82</v>
      </c>
      <c r="AY2451" s="144" t="s">
        <v>140</v>
      </c>
    </row>
    <row r="2452" spans="2:65" s="11" customFormat="1">
      <c r="B2452" s="142"/>
      <c r="D2452" s="143" t="s">
        <v>146</v>
      </c>
      <c r="E2452" s="144" t="s">
        <v>1</v>
      </c>
      <c r="F2452" s="145" t="s">
        <v>1799</v>
      </c>
      <c r="H2452" s="146">
        <v>152.88</v>
      </c>
      <c r="I2452" s="147"/>
      <c r="L2452" s="142"/>
      <c r="M2452" s="148"/>
      <c r="T2452" s="149"/>
      <c r="AT2452" s="144" t="s">
        <v>146</v>
      </c>
      <c r="AU2452" s="144" t="s">
        <v>92</v>
      </c>
      <c r="AV2452" s="11" t="s">
        <v>92</v>
      </c>
      <c r="AW2452" s="11" t="s">
        <v>38</v>
      </c>
      <c r="AX2452" s="11" t="s">
        <v>82</v>
      </c>
      <c r="AY2452" s="144" t="s">
        <v>140</v>
      </c>
    </row>
    <row r="2453" spans="2:65" s="14" customFormat="1">
      <c r="B2453" s="167"/>
      <c r="D2453" s="143" t="s">
        <v>146</v>
      </c>
      <c r="E2453" s="168" t="s">
        <v>1</v>
      </c>
      <c r="F2453" s="169" t="s">
        <v>287</v>
      </c>
      <c r="H2453" s="170">
        <v>198.69</v>
      </c>
      <c r="I2453" s="171"/>
      <c r="L2453" s="167"/>
      <c r="M2453" s="172"/>
      <c r="T2453" s="173"/>
      <c r="AT2453" s="168" t="s">
        <v>146</v>
      </c>
      <c r="AU2453" s="168" t="s">
        <v>92</v>
      </c>
      <c r="AV2453" s="14" t="s">
        <v>145</v>
      </c>
      <c r="AW2453" s="14" t="s">
        <v>38</v>
      </c>
      <c r="AX2453" s="14" t="s">
        <v>90</v>
      </c>
      <c r="AY2453" s="168" t="s">
        <v>140</v>
      </c>
    </row>
    <row r="2454" spans="2:65" s="1" customFormat="1" ht="33" customHeight="1">
      <c r="B2454" s="33"/>
      <c r="C2454" s="128" t="s">
        <v>2781</v>
      </c>
      <c r="D2454" s="128" t="s">
        <v>141</v>
      </c>
      <c r="E2454" s="129" t="s">
        <v>2782</v>
      </c>
      <c r="F2454" s="130" t="s">
        <v>2783</v>
      </c>
      <c r="G2454" s="131" t="s">
        <v>144</v>
      </c>
      <c r="H2454" s="132">
        <v>198.69</v>
      </c>
      <c r="I2454" s="133"/>
      <c r="J2454" s="134">
        <f>ROUND(I2454*H2454,2)</f>
        <v>0</v>
      </c>
      <c r="K2454" s="135"/>
      <c r="L2454" s="33"/>
      <c r="M2454" s="136" t="s">
        <v>1</v>
      </c>
      <c r="N2454" s="137" t="s">
        <v>47</v>
      </c>
      <c r="P2454" s="138">
        <f>O2454*H2454</f>
        <v>0</v>
      </c>
      <c r="Q2454" s="138">
        <v>1.3999999999999999E-4</v>
      </c>
      <c r="R2454" s="138">
        <f>Q2454*H2454</f>
        <v>2.7816599999999997E-2</v>
      </c>
      <c r="S2454" s="138">
        <v>0</v>
      </c>
      <c r="T2454" s="139">
        <f>S2454*H2454</f>
        <v>0</v>
      </c>
      <c r="AR2454" s="140" t="s">
        <v>173</v>
      </c>
      <c r="AT2454" s="140" t="s">
        <v>141</v>
      </c>
      <c r="AU2454" s="140" t="s">
        <v>92</v>
      </c>
      <c r="AY2454" s="17" t="s">
        <v>140</v>
      </c>
      <c r="BE2454" s="141">
        <f>IF(N2454="základní",J2454,0)</f>
        <v>0</v>
      </c>
      <c r="BF2454" s="141">
        <f>IF(N2454="snížená",J2454,0)</f>
        <v>0</v>
      </c>
      <c r="BG2454" s="141">
        <f>IF(N2454="zákl. přenesená",J2454,0)</f>
        <v>0</v>
      </c>
      <c r="BH2454" s="141">
        <f>IF(N2454="sníž. přenesená",J2454,0)</f>
        <v>0</v>
      </c>
      <c r="BI2454" s="141">
        <f>IF(N2454="nulová",J2454,0)</f>
        <v>0</v>
      </c>
      <c r="BJ2454" s="17" t="s">
        <v>90</v>
      </c>
      <c r="BK2454" s="141">
        <f>ROUND(I2454*H2454,2)</f>
        <v>0</v>
      </c>
      <c r="BL2454" s="17" t="s">
        <v>173</v>
      </c>
      <c r="BM2454" s="140" t="s">
        <v>2784</v>
      </c>
    </row>
    <row r="2455" spans="2:65" s="1" customFormat="1" ht="19.5">
      <c r="B2455" s="33"/>
      <c r="D2455" s="143" t="s">
        <v>179</v>
      </c>
      <c r="F2455" s="150" t="s">
        <v>2780</v>
      </c>
      <c r="I2455" s="151"/>
      <c r="L2455" s="33"/>
      <c r="M2455" s="152"/>
      <c r="T2455" s="57"/>
      <c r="AT2455" s="17" t="s">
        <v>179</v>
      </c>
      <c r="AU2455" s="17" t="s">
        <v>92</v>
      </c>
    </row>
    <row r="2456" spans="2:65" s="11" customFormat="1">
      <c r="B2456" s="142"/>
      <c r="D2456" s="143" t="s">
        <v>146</v>
      </c>
      <c r="E2456" s="144" t="s">
        <v>1</v>
      </c>
      <c r="F2456" s="145" t="s">
        <v>1804</v>
      </c>
      <c r="H2456" s="146">
        <v>45.81</v>
      </c>
      <c r="I2456" s="147"/>
      <c r="L2456" s="142"/>
      <c r="M2456" s="148"/>
      <c r="T2456" s="149"/>
      <c r="AT2456" s="144" t="s">
        <v>146</v>
      </c>
      <c r="AU2456" s="144" t="s">
        <v>92</v>
      </c>
      <c r="AV2456" s="11" t="s">
        <v>92</v>
      </c>
      <c r="AW2456" s="11" t="s">
        <v>38</v>
      </c>
      <c r="AX2456" s="11" t="s">
        <v>82</v>
      </c>
      <c r="AY2456" s="144" t="s">
        <v>140</v>
      </c>
    </row>
    <row r="2457" spans="2:65" s="11" customFormat="1">
      <c r="B2457" s="142"/>
      <c r="D2457" s="143" t="s">
        <v>146</v>
      </c>
      <c r="E2457" s="144" t="s">
        <v>1</v>
      </c>
      <c r="F2457" s="145" t="s">
        <v>1799</v>
      </c>
      <c r="H2457" s="146">
        <v>152.88</v>
      </c>
      <c r="I2457" s="147"/>
      <c r="L2457" s="142"/>
      <c r="M2457" s="148"/>
      <c r="T2457" s="149"/>
      <c r="AT2457" s="144" t="s">
        <v>146</v>
      </c>
      <c r="AU2457" s="144" t="s">
        <v>92</v>
      </c>
      <c r="AV2457" s="11" t="s">
        <v>92</v>
      </c>
      <c r="AW2457" s="11" t="s">
        <v>38</v>
      </c>
      <c r="AX2457" s="11" t="s">
        <v>82</v>
      </c>
      <c r="AY2457" s="144" t="s">
        <v>140</v>
      </c>
    </row>
    <row r="2458" spans="2:65" s="14" customFormat="1">
      <c r="B2458" s="167"/>
      <c r="D2458" s="143" t="s">
        <v>146</v>
      </c>
      <c r="E2458" s="168" t="s">
        <v>1</v>
      </c>
      <c r="F2458" s="169" t="s">
        <v>287</v>
      </c>
      <c r="H2458" s="170">
        <v>198.69</v>
      </c>
      <c r="I2458" s="171"/>
      <c r="L2458" s="167"/>
      <c r="M2458" s="172"/>
      <c r="T2458" s="173"/>
      <c r="AT2458" s="168" t="s">
        <v>146</v>
      </c>
      <c r="AU2458" s="168" t="s">
        <v>92</v>
      </c>
      <c r="AV2458" s="14" t="s">
        <v>145</v>
      </c>
      <c r="AW2458" s="14" t="s">
        <v>38</v>
      </c>
      <c r="AX2458" s="14" t="s">
        <v>90</v>
      </c>
      <c r="AY2458" s="168" t="s">
        <v>140</v>
      </c>
    </row>
    <row r="2459" spans="2:65" s="1" customFormat="1" ht="16.5" customHeight="1">
      <c r="B2459" s="33"/>
      <c r="C2459" s="128" t="s">
        <v>2785</v>
      </c>
      <c r="D2459" s="128" t="s">
        <v>141</v>
      </c>
      <c r="E2459" s="129" t="s">
        <v>2786</v>
      </c>
      <c r="F2459" s="130" t="s">
        <v>2787</v>
      </c>
      <c r="G2459" s="131" t="s">
        <v>144</v>
      </c>
      <c r="H2459" s="132">
        <v>169.60300000000001</v>
      </c>
      <c r="I2459" s="133"/>
      <c r="J2459" s="134">
        <f>ROUND(I2459*H2459,2)</f>
        <v>0</v>
      </c>
      <c r="K2459" s="135"/>
      <c r="L2459" s="33"/>
      <c r="M2459" s="136" t="s">
        <v>1</v>
      </c>
      <c r="N2459" s="137" t="s">
        <v>47</v>
      </c>
      <c r="P2459" s="138">
        <f>O2459*H2459</f>
        <v>0</v>
      </c>
      <c r="Q2459" s="138">
        <v>6.9999999999999994E-5</v>
      </c>
      <c r="R2459" s="138">
        <f>Q2459*H2459</f>
        <v>1.1872209999999999E-2</v>
      </c>
      <c r="S2459" s="138">
        <v>0</v>
      </c>
      <c r="T2459" s="139">
        <f>S2459*H2459</f>
        <v>0</v>
      </c>
      <c r="AR2459" s="140" t="s">
        <v>173</v>
      </c>
      <c r="AT2459" s="140" t="s">
        <v>141</v>
      </c>
      <c r="AU2459" s="140" t="s">
        <v>92</v>
      </c>
      <c r="AY2459" s="17" t="s">
        <v>140</v>
      </c>
      <c r="BE2459" s="141">
        <f>IF(N2459="základní",J2459,0)</f>
        <v>0</v>
      </c>
      <c r="BF2459" s="141">
        <f>IF(N2459="snížená",J2459,0)</f>
        <v>0</v>
      </c>
      <c r="BG2459" s="141">
        <f>IF(N2459="zákl. přenesená",J2459,0)</f>
        <v>0</v>
      </c>
      <c r="BH2459" s="141">
        <f>IF(N2459="sníž. přenesená",J2459,0)</f>
        <v>0</v>
      </c>
      <c r="BI2459" s="141">
        <f>IF(N2459="nulová",J2459,0)</f>
        <v>0</v>
      </c>
      <c r="BJ2459" s="17" t="s">
        <v>90</v>
      </c>
      <c r="BK2459" s="141">
        <f>ROUND(I2459*H2459,2)</f>
        <v>0</v>
      </c>
      <c r="BL2459" s="17" t="s">
        <v>173</v>
      </c>
      <c r="BM2459" s="140" t="s">
        <v>2788</v>
      </c>
    </row>
    <row r="2460" spans="2:65" s="1" customFormat="1" ht="19.5">
      <c r="B2460" s="33"/>
      <c r="D2460" s="143" t="s">
        <v>179</v>
      </c>
      <c r="F2460" s="150" t="s">
        <v>2780</v>
      </c>
      <c r="I2460" s="151"/>
      <c r="L2460" s="33"/>
      <c r="M2460" s="152"/>
      <c r="T2460" s="57"/>
      <c r="AT2460" s="17" t="s">
        <v>179</v>
      </c>
      <c r="AU2460" s="17" t="s">
        <v>92</v>
      </c>
    </row>
    <row r="2461" spans="2:65" s="11" customFormat="1">
      <c r="B2461" s="142"/>
      <c r="D2461" s="143" t="s">
        <v>146</v>
      </c>
      <c r="E2461" s="144" t="s">
        <v>1</v>
      </c>
      <c r="F2461" s="145" t="s">
        <v>1798</v>
      </c>
      <c r="H2461" s="146">
        <v>15.925000000000001</v>
      </c>
      <c r="I2461" s="147"/>
      <c r="L2461" s="142"/>
      <c r="M2461" s="148"/>
      <c r="T2461" s="149"/>
      <c r="AT2461" s="144" t="s">
        <v>146</v>
      </c>
      <c r="AU2461" s="144" t="s">
        <v>92</v>
      </c>
      <c r="AV2461" s="11" t="s">
        <v>92</v>
      </c>
      <c r="AW2461" s="11" t="s">
        <v>38</v>
      </c>
      <c r="AX2461" s="11" t="s">
        <v>82</v>
      </c>
      <c r="AY2461" s="144" t="s">
        <v>140</v>
      </c>
    </row>
    <row r="2462" spans="2:65" s="11" customFormat="1">
      <c r="B2462" s="142"/>
      <c r="D2462" s="143" t="s">
        <v>146</v>
      </c>
      <c r="E2462" s="144" t="s">
        <v>1</v>
      </c>
      <c r="F2462" s="145" t="s">
        <v>1799</v>
      </c>
      <c r="H2462" s="146">
        <v>152.88</v>
      </c>
      <c r="I2462" s="147"/>
      <c r="L2462" s="142"/>
      <c r="M2462" s="148"/>
      <c r="T2462" s="149"/>
      <c r="AT2462" s="144" t="s">
        <v>146</v>
      </c>
      <c r="AU2462" s="144" t="s">
        <v>92</v>
      </c>
      <c r="AV2462" s="11" t="s">
        <v>92</v>
      </c>
      <c r="AW2462" s="11" t="s">
        <v>38</v>
      </c>
      <c r="AX2462" s="11" t="s">
        <v>82</v>
      </c>
      <c r="AY2462" s="144" t="s">
        <v>140</v>
      </c>
    </row>
    <row r="2463" spans="2:65" s="11" customFormat="1">
      <c r="B2463" s="142"/>
      <c r="D2463" s="143" t="s">
        <v>146</v>
      </c>
      <c r="E2463" s="144" t="s">
        <v>1</v>
      </c>
      <c r="F2463" s="145" t="s">
        <v>2789</v>
      </c>
      <c r="H2463" s="146">
        <v>0.34699999999999998</v>
      </c>
      <c r="I2463" s="147"/>
      <c r="L2463" s="142"/>
      <c r="M2463" s="148"/>
      <c r="T2463" s="149"/>
      <c r="AT2463" s="144" t="s">
        <v>146</v>
      </c>
      <c r="AU2463" s="144" t="s">
        <v>92</v>
      </c>
      <c r="AV2463" s="11" t="s">
        <v>92</v>
      </c>
      <c r="AW2463" s="11" t="s">
        <v>38</v>
      </c>
      <c r="AX2463" s="11" t="s">
        <v>82</v>
      </c>
      <c r="AY2463" s="144" t="s">
        <v>140</v>
      </c>
    </row>
    <row r="2464" spans="2:65" s="11" customFormat="1">
      <c r="B2464" s="142"/>
      <c r="D2464" s="143" t="s">
        <v>146</v>
      </c>
      <c r="E2464" s="144" t="s">
        <v>1</v>
      </c>
      <c r="F2464" s="145" t="s">
        <v>2790</v>
      </c>
      <c r="H2464" s="146">
        <v>0.45100000000000001</v>
      </c>
      <c r="I2464" s="147"/>
      <c r="L2464" s="142"/>
      <c r="M2464" s="148"/>
      <c r="T2464" s="149"/>
      <c r="AT2464" s="144" t="s">
        <v>146</v>
      </c>
      <c r="AU2464" s="144" t="s">
        <v>92</v>
      </c>
      <c r="AV2464" s="11" t="s">
        <v>92</v>
      </c>
      <c r="AW2464" s="11" t="s">
        <v>38</v>
      </c>
      <c r="AX2464" s="11" t="s">
        <v>82</v>
      </c>
      <c r="AY2464" s="144" t="s">
        <v>140</v>
      </c>
    </row>
    <row r="2465" spans="2:65" s="14" customFormat="1">
      <c r="B2465" s="167"/>
      <c r="D2465" s="143" t="s">
        <v>146</v>
      </c>
      <c r="E2465" s="168" t="s">
        <v>1</v>
      </c>
      <c r="F2465" s="169" t="s">
        <v>287</v>
      </c>
      <c r="H2465" s="170">
        <v>169.60300000000001</v>
      </c>
      <c r="I2465" s="171"/>
      <c r="L2465" s="167"/>
      <c r="M2465" s="172"/>
      <c r="T2465" s="173"/>
      <c r="AT2465" s="168" t="s">
        <v>146</v>
      </c>
      <c r="AU2465" s="168" t="s">
        <v>92</v>
      </c>
      <c r="AV2465" s="14" t="s">
        <v>145</v>
      </c>
      <c r="AW2465" s="14" t="s">
        <v>38</v>
      </c>
      <c r="AX2465" s="14" t="s">
        <v>90</v>
      </c>
      <c r="AY2465" s="168" t="s">
        <v>140</v>
      </c>
    </row>
    <row r="2466" spans="2:65" s="1" customFormat="1" ht="24.2" customHeight="1">
      <c r="B2466" s="33"/>
      <c r="C2466" s="128" t="s">
        <v>2791</v>
      </c>
      <c r="D2466" s="128" t="s">
        <v>141</v>
      </c>
      <c r="E2466" s="129" t="s">
        <v>2792</v>
      </c>
      <c r="F2466" s="130" t="s">
        <v>2793</v>
      </c>
      <c r="G2466" s="131" t="s">
        <v>144</v>
      </c>
      <c r="H2466" s="132">
        <v>169.60300000000001</v>
      </c>
      <c r="I2466" s="133"/>
      <c r="J2466" s="134">
        <f>ROUND(I2466*H2466,2)</f>
        <v>0</v>
      </c>
      <c r="K2466" s="135"/>
      <c r="L2466" s="33"/>
      <c r="M2466" s="136" t="s">
        <v>1</v>
      </c>
      <c r="N2466" s="137" t="s">
        <v>47</v>
      </c>
      <c r="P2466" s="138">
        <f>O2466*H2466</f>
        <v>0</v>
      </c>
      <c r="Q2466" s="138">
        <v>8.0000000000000007E-5</v>
      </c>
      <c r="R2466" s="138">
        <f>Q2466*H2466</f>
        <v>1.3568240000000002E-2</v>
      </c>
      <c r="S2466" s="138">
        <v>0</v>
      </c>
      <c r="T2466" s="139">
        <f>S2466*H2466</f>
        <v>0</v>
      </c>
      <c r="AR2466" s="140" t="s">
        <v>173</v>
      </c>
      <c r="AT2466" s="140" t="s">
        <v>141</v>
      </c>
      <c r="AU2466" s="140" t="s">
        <v>92</v>
      </c>
      <c r="AY2466" s="17" t="s">
        <v>140</v>
      </c>
      <c r="BE2466" s="141">
        <f>IF(N2466="základní",J2466,0)</f>
        <v>0</v>
      </c>
      <c r="BF2466" s="141">
        <f>IF(N2466="snížená",J2466,0)</f>
        <v>0</v>
      </c>
      <c r="BG2466" s="141">
        <f>IF(N2466="zákl. přenesená",J2466,0)</f>
        <v>0</v>
      </c>
      <c r="BH2466" s="141">
        <f>IF(N2466="sníž. přenesená",J2466,0)</f>
        <v>0</v>
      </c>
      <c r="BI2466" s="141">
        <f>IF(N2466="nulová",J2466,0)</f>
        <v>0</v>
      </c>
      <c r="BJ2466" s="17" t="s">
        <v>90</v>
      </c>
      <c r="BK2466" s="141">
        <f>ROUND(I2466*H2466,2)</f>
        <v>0</v>
      </c>
      <c r="BL2466" s="17" t="s">
        <v>173</v>
      </c>
      <c r="BM2466" s="140" t="s">
        <v>2794</v>
      </c>
    </row>
    <row r="2467" spans="2:65" s="1" customFormat="1" ht="19.5">
      <c r="B2467" s="33"/>
      <c r="D2467" s="143" t="s">
        <v>179</v>
      </c>
      <c r="F2467" s="150" t="s">
        <v>2780</v>
      </c>
      <c r="I2467" s="151"/>
      <c r="L2467" s="33"/>
      <c r="M2467" s="152"/>
      <c r="T2467" s="57"/>
      <c r="AT2467" s="17" t="s">
        <v>179</v>
      </c>
      <c r="AU2467" s="17" t="s">
        <v>92</v>
      </c>
    </row>
    <row r="2468" spans="2:65" s="11" customFormat="1">
      <c r="B2468" s="142"/>
      <c r="D2468" s="143" t="s">
        <v>146</v>
      </c>
      <c r="E2468" s="144" t="s">
        <v>1</v>
      </c>
      <c r="F2468" s="145" t="s">
        <v>1798</v>
      </c>
      <c r="H2468" s="146">
        <v>15.925000000000001</v>
      </c>
      <c r="I2468" s="147"/>
      <c r="L2468" s="142"/>
      <c r="M2468" s="148"/>
      <c r="T2468" s="149"/>
      <c r="AT2468" s="144" t="s">
        <v>146</v>
      </c>
      <c r="AU2468" s="144" t="s">
        <v>92</v>
      </c>
      <c r="AV2468" s="11" t="s">
        <v>92</v>
      </c>
      <c r="AW2468" s="11" t="s">
        <v>38</v>
      </c>
      <c r="AX2468" s="11" t="s">
        <v>82</v>
      </c>
      <c r="AY2468" s="144" t="s">
        <v>140</v>
      </c>
    </row>
    <row r="2469" spans="2:65" s="11" customFormat="1">
      <c r="B2469" s="142"/>
      <c r="D2469" s="143" t="s">
        <v>146</v>
      </c>
      <c r="E2469" s="144" t="s">
        <v>1</v>
      </c>
      <c r="F2469" s="145" t="s">
        <v>1799</v>
      </c>
      <c r="H2469" s="146">
        <v>152.88</v>
      </c>
      <c r="I2469" s="147"/>
      <c r="L2469" s="142"/>
      <c r="M2469" s="148"/>
      <c r="T2469" s="149"/>
      <c r="AT2469" s="144" t="s">
        <v>146</v>
      </c>
      <c r="AU2469" s="144" t="s">
        <v>92</v>
      </c>
      <c r="AV2469" s="11" t="s">
        <v>92</v>
      </c>
      <c r="AW2469" s="11" t="s">
        <v>38</v>
      </c>
      <c r="AX2469" s="11" t="s">
        <v>82</v>
      </c>
      <c r="AY2469" s="144" t="s">
        <v>140</v>
      </c>
    </row>
    <row r="2470" spans="2:65" s="11" customFormat="1">
      <c r="B2470" s="142"/>
      <c r="D2470" s="143" t="s">
        <v>146</v>
      </c>
      <c r="E2470" s="144" t="s">
        <v>1</v>
      </c>
      <c r="F2470" s="145" t="s">
        <v>2789</v>
      </c>
      <c r="H2470" s="146">
        <v>0.34699999999999998</v>
      </c>
      <c r="I2470" s="147"/>
      <c r="L2470" s="142"/>
      <c r="M2470" s="148"/>
      <c r="T2470" s="149"/>
      <c r="AT2470" s="144" t="s">
        <v>146</v>
      </c>
      <c r="AU2470" s="144" t="s">
        <v>92</v>
      </c>
      <c r="AV2470" s="11" t="s">
        <v>92</v>
      </c>
      <c r="AW2470" s="11" t="s">
        <v>38</v>
      </c>
      <c r="AX2470" s="11" t="s">
        <v>82</v>
      </c>
      <c r="AY2470" s="144" t="s">
        <v>140</v>
      </c>
    </row>
    <row r="2471" spans="2:65" s="11" customFormat="1">
      <c r="B2471" s="142"/>
      <c r="D2471" s="143" t="s">
        <v>146</v>
      </c>
      <c r="E2471" s="144" t="s">
        <v>1</v>
      </c>
      <c r="F2471" s="145" t="s">
        <v>2790</v>
      </c>
      <c r="H2471" s="146">
        <v>0.45100000000000001</v>
      </c>
      <c r="I2471" s="147"/>
      <c r="L2471" s="142"/>
      <c r="M2471" s="148"/>
      <c r="T2471" s="149"/>
      <c r="AT2471" s="144" t="s">
        <v>146</v>
      </c>
      <c r="AU2471" s="144" t="s">
        <v>92</v>
      </c>
      <c r="AV2471" s="11" t="s">
        <v>92</v>
      </c>
      <c r="AW2471" s="11" t="s">
        <v>38</v>
      </c>
      <c r="AX2471" s="11" t="s">
        <v>82</v>
      </c>
      <c r="AY2471" s="144" t="s">
        <v>140</v>
      </c>
    </row>
    <row r="2472" spans="2:65" s="14" customFormat="1">
      <c r="B2472" s="167"/>
      <c r="D2472" s="143" t="s">
        <v>146</v>
      </c>
      <c r="E2472" s="168" t="s">
        <v>1</v>
      </c>
      <c r="F2472" s="169" t="s">
        <v>287</v>
      </c>
      <c r="H2472" s="170">
        <v>169.60300000000001</v>
      </c>
      <c r="I2472" s="171"/>
      <c r="L2472" s="167"/>
      <c r="M2472" s="172"/>
      <c r="T2472" s="173"/>
      <c r="AT2472" s="168" t="s">
        <v>146</v>
      </c>
      <c r="AU2472" s="168" t="s">
        <v>92</v>
      </c>
      <c r="AV2472" s="14" t="s">
        <v>145</v>
      </c>
      <c r="AW2472" s="14" t="s">
        <v>38</v>
      </c>
      <c r="AX2472" s="14" t="s">
        <v>90</v>
      </c>
      <c r="AY2472" s="168" t="s">
        <v>140</v>
      </c>
    </row>
    <row r="2473" spans="2:65" s="1" customFormat="1" ht="16.5" customHeight="1">
      <c r="B2473" s="33"/>
      <c r="C2473" s="128" t="s">
        <v>2795</v>
      </c>
      <c r="D2473" s="128" t="s">
        <v>141</v>
      </c>
      <c r="E2473" s="129" t="s">
        <v>2796</v>
      </c>
      <c r="F2473" s="130" t="s">
        <v>2797</v>
      </c>
      <c r="G2473" s="131" t="s">
        <v>144</v>
      </c>
      <c r="H2473" s="132">
        <v>169.60300000000001</v>
      </c>
      <c r="I2473" s="133"/>
      <c r="J2473" s="134">
        <f>ROUND(I2473*H2473,2)</f>
        <v>0</v>
      </c>
      <c r="K2473" s="135"/>
      <c r="L2473" s="33"/>
      <c r="M2473" s="136" t="s">
        <v>1</v>
      </c>
      <c r="N2473" s="137" t="s">
        <v>47</v>
      </c>
      <c r="P2473" s="138">
        <f>O2473*H2473</f>
        <v>0</v>
      </c>
      <c r="Q2473" s="138">
        <v>0</v>
      </c>
      <c r="R2473" s="138">
        <f>Q2473*H2473</f>
        <v>0</v>
      </c>
      <c r="S2473" s="138">
        <v>0</v>
      </c>
      <c r="T2473" s="139">
        <f>S2473*H2473</f>
        <v>0</v>
      </c>
      <c r="AR2473" s="140" t="s">
        <v>173</v>
      </c>
      <c r="AT2473" s="140" t="s">
        <v>141</v>
      </c>
      <c r="AU2473" s="140" t="s">
        <v>92</v>
      </c>
      <c r="AY2473" s="17" t="s">
        <v>140</v>
      </c>
      <c r="BE2473" s="141">
        <f>IF(N2473="základní",J2473,0)</f>
        <v>0</v>
      </c>
      <c r="BF2473" s="141">
        <f>IF(N2473="snížená",J2473,0)</f>
        <v>0</v>
      </c>
      <c r="BG2473" s="141">
        <f>IF(N2473="zákl. přenesená",J2473,0)</f>
        <v>0</v>
      </c>
      <c r="BH2473" s="141">
        <f>IF(N2473="sníž. přenesená",J2473,0)</f>
        <v>0</v>
      </c>
      <c r="BI2473" s="141">
        <f>IF(N2473="nulová",J2473,0)</f>
        <v>0</v>
      </c>
      <c r="BJ2473" s="17" t="s">
        <v>90</v>
      </c>
      <c r="BK2473" s="141">
        <f>ROUND(I2473*H2473,2)</f>
        <v>0</v>
      </c>
      <c r="BL2473" s="17" t="s">
        <v>173</v>
      </c>
      <c r="BM2473" s="140" t="s">
        <v>2798</v>
      </c>
    </row>
    <row r="2474" spans="2:65" s="1" customFormat="1" ht="19.5">
      <c r="B2474" s="33"/>
      <c r="D2474" s="143" t="s">
        <v>179</v>
      </c>
      <c r="F2474" s="150" t="s">
        <v>2780</v>
      </c>
      <c r="I2474" s="151"/>
      <c r="L2474" s="33"/>
      <c r="M2474" s="152"/>
      <c r="T2474" s="57"/>
      <c r="AT2474" s="17" t="s">
        <v>179</v>
      </c>
      <c r="AU2474" s="17" t="s">
        <v>92</v>
      </c>
    </row>
    <row r="2475" spans="2:65" s="11" customFormat="1">
      <c r="B2475" s="142"/>
      <c r="D2475" s="143" t="s">
        <v>146</v>
      </c>
      <c r="E2475" s="144" t="s">
        <v>1</v>
      </c>
      <c r="F2475" s="145" t="s">
        <v>1798</v>
      </c>
      <c r="H2475" s="146">
        <v>15.925000000000001</v>
      </c>
      <c r="I2475" s="147"/>
      <c r="L2475" s="142"/>
      <c r="M2475" s="148"/>
      <c r="T2475" s="149"/>
      <c r="AT2475" s="144" t="s">
        <v>146</v>
      </c>
      <c r="AU2475" s="144" t="s">
        <v>92</v>
      </c>
      <c r="AV2475" s="11" t="s">
        <v>92</v>
      </c>
      <c r="AW2475" s="11" t="s">
        <v>38</v>
      </c>
      <c r="AX2475" s="11" t="s">
        <v>82</v>
      </c>
      <c r="AY2475" s="144" t="s">
        <v>140</v>
      </c>
    </row>
    <row r="2476" spans="2:65" s="11" customFormat="1">
      <c r="B2476" s="142"/>
      <c r="D2476" s="143" t="s">
        <v>146</v>
      </c>
      <c r="E2476" s="144" t="s">
        <v>1</v>
      </c>
      <c r="F2476" s="145" t="s">
        <v>1799</v>
      </c>
      <c r="H2476" s="146">
        <v>152.88</v>
      </c>
      <c r="I2476" s="147"/>
      <c r="L2476" s="142"/>
      <c r="M2476" s="148"/>
      <c r="T2476" s="149"/>
      <c r="AT2476" s="144" t="s">
        <v>146</v>
      </c>
      <c r="AU2476" s="144" t="s">
        <v>92</v>
      </c>
      <c r="AV2476" s="11" t="s">
        <v>92</v>
      </c>
      <c r="AW2476" s="11" t="s">
        <v>38</v>
      </c>
      <c r="AX2476" s="11" t="s">
        <v>82</v>
      </c>
      <c r="AY2476" s="144" t="s">
        <v>140</v>
      </c>
    </row>
    <row r="2477" spans="2:65" s="11" customFormat="1">
      <c r="B2477" s="142"/>
      <c r="D2477" s="143" t="s">
        <v>146</v>
      </c>
      <c r="E2477" s="144" t="s">
        <v>1</v>
      </c>
      <c r="F2477" s="145" t="s">
        <v>2789</v>
      </c>
      <c r="H2477" s="146">
        <v>0.34699999999999998</v>
      </c>
      <c r="I2477" s="147"/>
      <c r="L2477" s="142"/>
      <c r="M2477" s="148"/>
      <c r="T2477" s="149"/>
      <c r="AT2477" s="144" t="s">
        <v>146</v>
      </c>
      <c r="AU2477" s="144" t="s">
        <v>92</v>
      </c>
      <c r="AV2477" s="11" t="s">
        <v>92</v>
      </c>
      <c r="AW2477" s="11" t="s">
        <v>38</v>
      </c>
      <c r="AX2477" s="11" t="s">
        <v>82</v>
      </c>
      <c r="AY2477" s="144" t="s">
        <v>140</v>
      </c>
    </row>
    <row r="2478" spans="2:65" s="11" customFormat="1">
      <c r="B2478" s="142"/>
      <c r="D2478" s="143" t="s">
        <v>146</v>
      </c>
      <c r="E2478" s="144" t="s">
        <v>1</v>
      </c>
      <c r="F2478" s="145" t="s">
        <v>2790</v>
      </c>
      <c r="H2478" s="146">
        <v>0.45100000000000001</v>
      </c>
      <c r="I2478" s="147"/>
      <c r="L2478" s="142"/>
      <c r="M2478" s="148"/>
      <c r="T2478" s="149"/>
      <c r="AT2478" s="144" t="s">
        <v>146</v>
      </c>
      <c r="AU2478" s="144" t="s">
        <v>92</v>
      </c>
      <c r="AV2478" s="11" t="s">
        <v>92</v>
      </c>
      <c r="AW2478" s="11" t="s">
        <v>38</v>
      </c>
      <c r="AX2478" s="11" t="s">
        <v>82</v>
      </c>
      <c r="AY2478" s="144" t="s">
        <v>140</v>
      </c>
    </row>
    <row r="2479" spans="2:65" s="14" customFormat="1">
      <c r="B2479" s="167"/>
      <c r="D2479" s="143" t="s">
        <v>146</v>
      </c>
      <c r="E2479" s="168" t="s">
        <v>1</v>
      </c>
      <c r="F2479" s="169" t="s">
        <v>287</v>
      </c>
      <c r="H2479" s="170">
        <v>169.60300000000001</v>
      </c>
      <c r="I2479" s="171"/>
      <c r="L2479" s="167"/>
      <c r="M2479" s="172"/>
      <c r="T2479" s="173"/>
      <c r="AT2479" s="168" t="s">
        <v>146</v>
      </c>
      <c r="AU2479" s="168" t="s">
        <v>92</v>
      </c>
      <c r="AV2479" s="14" t="s">
        <v>145</v>
      </c>
      <c r="AW2479" s="14" t="s">
        <v>38</v>
      </c>
      <c r="AX2479" s="14" t="s">
        <v>90</v>
      </c>
      <c r="AY2479" s="168" t="s">
        <v>140</v>
      </c>
    </row>
    <row r="2480" spans="2:65" s="1" customFormat="1" ht="24.2" customHeight="1">
      <c r="B2480" s="33"/>
      <c r="C2480" s="128" t="s">
        <v>2799</v>
      </c>
      <c r="D2480" s="128" t="s">
        <v>141</v>
      </c>
      <c r="E2480" s="129" t="s">
        <v>2800</v>
      </c>
      <c r="F2480" s="130" t="s">
        <v>2801</v>
      </c>
      <c r="G2480" s="131" t="s">
        <v>144</v>
      </c>
      <c r="H2480" s="132">
        <v>169.60300000000001</v>
      </c>
      <c r="I2480" s="133"/>
      <c r="J2480" s="134">
        <f>ROUND(I2480*H2480,2)</f>
        <v>0</v>
      </c>
      <c r="K2480" s="135"/>
      <c r="L2480" s="33"/>
      <c r="M2480" s="136" t="s">
        <v>1</v>
      </c>
      <c r="N2480" s="137" t="s">
        <v>47</v>
      </c>
      <c r="P2480" s="138">
        <f>O2480*H2480</f>
        <v>0</v>
      </c>
      <c r="Q2480" s="138">
        <v>1.3999999999999999E-4</v>
      </c>
      <c r="R2480" s="138">
        <f>Q2480*H2480</f>
        <v>2.3744419999999999E-2</v>
      </c>
      <c r="S2480" s="138">
        <v>0</v>
      </c>
      <c r="T2480" s="139">
        <f>S2480*H2480</f>
        <v>0</v>
      </c>
      <c r="AR2480" s="140" t="s">
        <v>173</v>
      </c>
      <c r="AT2480" s="140" t="s">
        <v>141</v>
      </c>
      <c r="AU2480" s="140" t="s">
        <v>92</v>
      </c>
      <c r="AY2480" s="17" t="s">
        <v>140</v>
      </c>
      <c r="BE2480" s="141">
        <f>IF(N2480="základní",J2480,0)</f>
        <v>0</v>
      </c>
      <c r="BF2480" s="141">
        <f>IF(N2480="snížená",J2480,0)</f>
        <v>0</v>
      </c>
      <c r="BG2480" s="141">
        <f>IF(N2480="zákl. přenesená",J2480,0)</f>
        <v>0</v>
      </c>
      <c r="BH2480" s="141">
        <f>IF(N2480="sníž. přenesená",J2480,0)</f>
        <v>0</v>
      </c>
      <c r="BI2480" s="141">
        <f>IF(N2480="nulová",J2480,0)</f>
        <v>0</v>
      </c>
      <c r="BJ2480" s="17" t="s">
        <v>90</v>
      </c>
      <c r="BK2480" s="141">
        <f>ROUND(I2480*H2480,2)</f>
        <v>0</v>
      </c>
      <c r="BL2480" s="17" t="s">
        <v>173</v>
      </c>
      <c r="BM2480" s="140" t="s">
        <v>2802</v>
      </c>
    </row>
    <row r="2481" spans="2:65" s="1" customFormat="1" ht="19.5">
      <c r="B2481" s="33"/>
      <c r="D2481" s="143" t="s">
        <v>179</v>
      </c>
      <c r="F2481" s="150" t="s">
        <v>2780</v>
      </c>
      <c r="I2481" s="151"/>
      <c r="L2481" s="33"/>
      <c r="M2481" s="152"/>
      <c r="T2481" s="57"/>
      <c r="AT2481" s="17" t="s">
        <v>179</v>
      </c>
      <c r="AU2481" s="17" t="s">
        <v>92</v>
      </c>
    </row>
    <row r="2482" spans="2:65" s="11" customFormat="1">
      <c r="B2482" s="142"/>
      <c r="D2482" s="143" t="s">
        <v>146</v>
      </c>
      <c r="E2482" s="144" t="s">
        <v>1</v>
      </c>
      <c r="F2482" s="145" t="s">
        <v>1798</v>
      </c>
      <c r="H2482" s="146">
        <v>15.925000000000001</v>
      </c>
      <c r="I2482" s="147"/>
      <c r="L2482" s="142"/>
      <c r="M2482" s="148"/>
      <c r="T2482" s="149"/>
      <c r="AT2482" s="144" t="s">
        <v>146</v>
      </c>
      <c r="AU2482" s="144" t="s">
        <v>92</v>
      </c>
      <c r="AV2482" s="11" t="s">
        <v>92</v>
      </c>
      <c r="AW2482" s="11" t="s">
        <v>38</v>
      </c>
      <c r="AX2482" s="11" t="s">
        <v>82</v>
      </c>
      <c r="AY2482" s="144" t="s">
        <v>140</v>
      </c>
    </row>
    <row r="2483" spans="2:65" s="11" customFormat="1">
      <c r="B2483" s="142"/>
      <c r="D2483" s="143" t="s">
        <v>146</v>
      </c>
      <c r="E2483" s="144" t="s">
        <v>1</v>
      </c>
      <c r="F2483" s="145" t="s">
        <v>1799</v>
      </c>
      <c r="H2483" s="146">
        <v>152.88</v>
      </c>
      <c r="I2483" s="147"/>
      <c r="L2483" s="142"/>
      <c r="M2483" s="148"/>
      <c r="T2483" s="149"/>
      <c r="AT2483" s="144" t="s">
        <v>146</v>
      </c>
      <c r="AU2483" s="144" t="s">
        <v>92</v>
      </c>
      <c r="AV2483" s="11" t="s">
        <v>92</v>
      </c>
      <c r="AW2483" s="11" t="s">
        <v>38</v>
      </c>
      <c r="AX2483" s="11" t="s">
        <v>82</v>
      </c>
      <c r="AY2483" s="144" t="s">
        <v>140</v>
      </c>
    </row>
    <row r="2484" spans="2:65" s="11" customFormat="1">
      <c r="B2484" s="142"/>
      <c r="D2484" s="143" t="s">
        <v>146</v>
      </c>
      <c r="E2484" s="144" t="s">
        <v>1</v>
      </c>
      <c r="F2484" s="145" t="s">
        <v>2789</v>
      </c>
      <c r="H2484" s="146">
        <v>0.34699999999999998</v>
      </c>
      <c r="I2484" s="147"/>
      <c r="L2484" s="142"/>
      <c r="M2484" s="148"/>
      <c r="T2484" s="149"/>
      <c r="AT2484" s="144" t="s">
        <v>146</v>
      </c>
      <c r="AU2484" s="144" t="s">
        <v>92</v>
      </c>
      <c r="AV2484" s="11" t="s">
        <v>92</v>
      </c>
      <c r="AW2484" s="11" t="s">
        <v>38</v>
      </c>
      <c r="AX2484" s="11" t="s">
        <v>82</v>
      </c>
      <c r="AY2484" s="144" t="s">
        <v>140</v>
      </c>
    </row>
    <row r="2485" spans="2:65" s="11" customFormat="1">
      <c r="B2485" s="142"/>
      <c r="D2485" s="143" t="s">
        <v>146</v>
      </c>
      <c r="E2485" s="144" t="s">
        <v>1</v>
      </c>
      <c r="F2485" s="145" t="s">
        <v>2790</v>
      </c>
      <c r="H2485" s="146">
        <v>0.45100000000000001</v>
      </c>
      <c r="I2485" s="147"/>
      <c r="L2485" s="142"/>
      <c r="M2485" s="148"/>
      <c r="T2485" s="149"/>
      <c r="AT2485" s="144" t="s">
        <v>146</v>
      </c>
      <c r="AU2485" s="144" t="s">
        <v>92</v>
      </c>
      <c r="AV2485" s="11" t="s">
        <v>92</v>
      </c>
      <c r="AW2485" s="11" t="s">
        <v>38</v>
      </c>
      <c r="AX2485" s="11" t="s">
        <v>82</v>
      </c>
      <c r="AY2485" s="144" t="s">
        <v>140</v>
      </c>
    </row>
    <row r="2486" spans="2:65" s="14" customFormat="1">
      <c r="B2486" s="167"/>
      <c r="D2486" s="143" t="s">
        <v>146</v>
      </c>
      <c r="E2486" s="168" t="s">
        <v>1</v>
      </c>
      <c r="F2486" s="169" t="s">
        <v>287</v>
      </c>
      <c r="H2486" s="170">
        <v>169.60300000000001</v>
      </c>
      <c r="I2486" s="171"/>
      <c r="L2486" s="167"/>
      <c r="M2486" s="172"/>
      <c r="T2486" s="173"/>
      <c r="AT2486" s="168" t="s">
        <v>146</v>
      </c>
      <c r="AU2486" s="168" t="s">
        <v>92</v>
      </c>
      <c r="AV2486" s="14" t="s">
        <v>145</v>
      </c>
      <c r="AW2486" s="14" t="s">
        <v>38</v>
      </c>
      <c r="AX2486" s="14" t="s">
        <v>90</v>
      </c>
      <c r="AY2486" s="168" t="s">
        <v>140</v>
      </c>
    </row>
    <row r="2487" spans="2:65" s="1" customFormat="1" ht="24.2" customHeight="1">
      <c r="B2487" s="33"/>
      <c r="C2487" s="128" t="s">
        <v>2803</v>
      </c>
      <c r="D2487" s="128" t="s">
        <v>141</v>
      </c>
      <c r="E2487" s="129" t="s">
        <v>2804</v>
      </c>
      <c r="F2487" s="130" t="s">
        <v>2805</v>
      </c>
      <c r="G2487" s="131" t="s">
        <v>144</v>
      </c>
      <c r="H2487" s="132">
        <v>169.60300000000001</v>
      </c>
      <c r="I2487" s="133"/>
      <c r="J2487" s="134">
        <f>ROUND(I2487*H2487,2)</f>
        <v>0</v>
      </c>
      <c r="K2487" s="135"/>
      <c r="L2487" s="33"/>
      <c r="M2487" s="136" t="s">
        <v>1</v>
      </c>
      <c r="N2487" s="137" t="s">
        <v>47</v>
      </c>
      <c r="P2487" s="138">
        <f>O2487*H2487</f>
        <v>0</v>
      </c>
      <c r="Q2487" s="138">
        <v>1.2E-4</v>
      </c>
      <c r="R2487" s="138">
        <f>Q2487*H2487</f>
        <v>2.035236E-2</v>
      </c>
      <c r="S2487" s="138">
        <v>0</v>
      </c>
      <c r="T2487" s="139">
        <f>S2487*H2487</f>
        <v>0</v>
      </c>
      <c r="AR2487" s="140" t="s">
        <v>173</v>
      </c>
      <c r="AT2487" s="140" t="s">
        <v>141</v>
      </c>
      <c r="AU2487" s="140" t="s">
        <v>92</v>
      </c>
      <c r="AY2487" s="17" t="s">
        <v>140</v>
      </c>
      <c r="BE2487" s="141">
        <f>IF(N2487="základní",J2487,0)</f>
        <v>0</v>
      </c>
      <c r="BF2487" s="141">
        <f>IF(N2487="snížená",J2487,0)</f>
        <v>0</v>
      </c>
      <c r="BG2487" s="141">
        <f>IF(N2487="zákl. přenesená",J2487,0)</f>
        <v>0</v>
      </c>
      <c r="BH2487" s="141">
        <f>IF(N2487="sníž. přenesená",J2487,0)</f>
        <v>0</v>
      </c>
      <c r="BI2487" s="141">
        <f>IF(N2487="nulová",J2487,0)</f>
        <v>0</v>
      </c>
      <c r="BJ2487" s="17" t="s">
        <v>90</v>
      </c>
      <c r="BK2487" s="141">
        <f>ROUND(I2487*H2487,2)</f>
        <v>0</v>
      </c>
      <c r="BL2487" s="17" t="s">
        <v>173</v>
      </c>
      <c r="BM2487" s="140" t="s">
        <v>2806</v>
      </c>
    </row>
    <row r="2488" spans="2:65" s="1" customFormat="1" ht="19.5">
      <c r="B2488" s="33"/>
      <c r="D2488" s="143" t="s">
        <v>179</v>
      </c>
      <c r="F2488" s="150" t="s">
        <v>2780</v>
      </c>
      <c r="I2488" s="151"/>
      <c r="L2488" s="33"/>
      <c r="M2488" s="152"/>
      <c r="T2488" s="57"/>
      <c r="AT2488" s="17" t="s">
        <v>179</v>
      </c>
      <c r="AU2488" s="17" t="s">
        <v>92</v>
      </c>
    </row>
    <row r="2489" spans="2:65" s="11" customFormat="1">
      <c r="B2489" s="142"/>
      <c r="D2489" s="143" t="s">
        <v>146</v>
      </c>
      <c r="E2489" s="144" t="s">
        <v>1</v>
      </c>
      <c r="F2489" s="145" t="s">
        <v>1798</v>
      </c>
      <c r="H2489" s="146">
        <v>15.925000000000001</v>
      </c>
      <c r="I2489" s="147"/>
      <c r="L2489" s="142"/>
      <c r="M2489" s="148"/>
      <c r="T2489" s="149"/>
      <c r="AT2489" s="144" t="s">
        <v>146</v>
      </c>
      <c r="AU2489" s="144" t="s">
        <v>92</v>
      </c>
      <c r="AV2489" s="11" t="s">
        <v>92</v>
      </c>
      <c r="AW2489" s="11" t="s">
        <v>38</v>
      </c>
      <c r="AX2489" s="11" t="s">
        <v>82</v>
      </c>
      <c r="AY2489" s="144" t="s">
        <v>140</v>
      </c>
    </row>
    <row r="2490" spans="2:65" s="11" customFormat="1">
      <c r="B2490" s="142"/>
      <c r="D2490" s="143" t="s">
        <v>146</v>
      </c>
      <c r="E2490" s="144" t="s">
        <v>1</v>
      </c>
      <c r="F2490" s="145" t="s">
        <v>1799</v>
      </c>
      <c r="H2490" s="146">
        <v>152.88</v>
      </c>
      <c r="I2490" s="147"/>
      <c r="L2490" s="142"/>
      <c r="M2490" s="148"/>
      <c r="T2490" s="149"/>
      <c r="AT2490" s="144" t="s">
        <v>146</v>
      </c>
      <c r="AU2490" s="144" t="s">
        <v>92</v>
      </c>
      <c r="AV2490" s="11" t="s">
        <v>92</v>
      </c>
      <c r="AW2490" s="11" t="s">
        <v>38</v>
      </c>
      <c r="AX2490" s="11" t="s">
        <v>82</v>
      </c>
      <c r="AY2490" s="144" t="s">
        <v>140</v>
      </c>
    </row>
    <row r="2491" spans="2:65" s="11" customFormat="1">
      <c r="B2491" s="142"/>
      <c r="D2491" s="143" t="s">
        <v>146</v>
      </c>
      <c r="E2491" s="144" t="s">
        <v>1</v>
      </c>
      <c r="F2491" s="145" t="s">
        <v>2789</v>
      </c>
      <c r="H2491" s="146">
        <v>0.34699999999999998</v>
      </c>
      <c r="I2491" s="147"/>
      <c r="L2491" s="142"/>
      <c r="M2491" s="148"/>
      <c r="T2491" s="149"/>
      <c r="AT2491" s="144" t="s">
        <v>146</v>
      </c>
      <c r="AU2491" s="144" t="s">
        <v>92</v>
      </c>
      <c r="AV2491" s="11" t="s">
        <v>92</v>
      </c>
      <c r="AW2491" s="11" t="s">
        <v>38</v>
      </c>
      <c r="AX2491" s="11" t="s">
        <v>82</v>
      </c>
      <c r="AY2491" s="144" t="s">
        <v>140</v>
      </c>
    </row>
    <row r="2492" spans="2:65" s="11" customFormat="1">
      <c r="B2492" s="142"/>
      <c r="D2492" s="143" t="s">
        <v>146</v>
      </c>
      <c r="E2492" s="144" t="s">
        <v>1</v>
      </c>
      <c r="F2492" s="145" t="s">
        <v>2790</v>
      </c>
      <c r="H2492" s="146">
        <v>0.45100000000000001</v>
      </c>
      <c r="I2492" s="147"/>
      <c r="L2492" s="142"/>
      <c r="M2492" s="148"/>
      <c r="T2492" s="149"/>
      <c r="AT2492" s="144" t="s">
        <v>146</v>
      </c>
      <c r="AU2492" s="144" t="s">
        <v>92</v>
      </c>
      <c r="AV2492" s="11" t="s">
        <v>92</v>
      </c>
      <c r="AW2492" s="11" t="s">
        <v>38</v>
      </c>
      <c r="AX2492" s="11" t="s">
        <v>82</v>
      </c>
      <c r="AY2492" s="144" t="s">
        <v>140</v>
      </c>
    </row>
    <row r="2493" spans="2:65" s="14" customFormat="1">
      <c r="B2493" s="167"/>
      <c r="D2493" s="143" t="s">
        <v>146</v>
      </c>
      <c r="E2493" s="168" t="s">
        <v>1</v>
      </c>
      <c r="F2493" s="169" t="s">
        <v>287</v>
      </c>
      <c r="H2493" s="170">
        <v>169.60300000000001</v>
      </c>
      <c r="I2493" s="171"/>
      <c r="L2493" s="167"/>
      <c r="M2493" s="172"/>
      <c r="T2493" s="173"/>
      <c r="AT2493" s="168" t="s">
        <v>146</v>
      </c>
      <c r="AU2493" s="168" t="s">
        <v>92</v>
      </c>
      <c r="AV2493" s="14" t="s">
        <v>145</v>
      </c>
      <c r="AW2493" s="14" t="s">
        <v>38</v>
      </c>
      <c r="AX2493" s="14" t="s">
        <v>90</v>
      </c>
      <c r="AY2493" s="168" t="s">
        <v>140</v>
      </c>
    </row>
    <row r="2494" spans="2:65" s="1" customFormat="1" ht="24.2" customHeight="1">
      <c r="B2494" s="33"/>
      <c r="C2494" s="128" t="s">
        <v>2807</v>
      </c>
      <c r="D2494" s="128" t="s">
        <v>141</v>
      </c>
      <c r="E2494" s="129" t="s">
        <v>2808</v>
      </c>
      <c r="F2494" s="130" t="s">
        <v>2809</v>
      </c>
      <c r="G2494" s="131" t="s">
        <v>144</v>
      </c>
      <c r="H2494" s="132">
        <v>169.60300000000001</v>
      </c>
      <c r="I2494" s="133"/>
      <c r="J2494" s="134">
        <f>ROUND(I2494*H2494,2)</f>
        <v>0</v>
      </c>
      <c r="K2494" s="135"/>
      <c r="L2494" s="33"/>
      <c r="M2494" s="136" t="s">
        <v>1</v>
      </c>
      <c r="N2494" s="137" t="s">
        <v>47</v>
      </c>
      <c r="P2494" s="138">
        <f>O2494*H2494</f>
        <v>0</v>
      </c>
      <c r="Q2494" s="138">
        <v>1.2E-4</v>
      </c>
      <c r="R2494" s="138">
        <f>Q2494*H2494</f>
        <v>2.035236E-2</v>
      </c>
      <c r="S2494" s="138">
        <v>0</v>
      </c>
      <c r="T2494" s="139">
        <f>S2494*H2494</f>
        <v>0</v>
      </c>
      <c r="AR2494" s="140" t="s">
        <v>173</v>
      </c>
      <c r="AT2494" s="140" t="s">
        <v>141</v>
      </c>
      <c r="AU2494" s="140" t="s">
        <v>92</v>
      </c>
      <c r="AY2494" s="17" t="s">
        <v>140</v>
      </c>
      <c r="BE2494" s="141">
        <f>IF(N2494="základní",J2494,0)</f>
        <v>0</v>
      </c>
      <c r="BF2494" s="141">
        <f>IF(N2494="snížená",J2494,0)</f>
        <v>0</v>
      </c>
      <c r="BG2494" s="141">
        <f>IF(N2494="zákl. přenesená",J2494,0)</f>
        <v>0</v>
      </c>
      <c r="BH2494" s="141">
        <f>IF(N2494="sníž. přenesená",J2494,0)</f>
        <v>0</v>
      </c>
      <c r="BI2494" s="141">
        <f>IF(N2494="nulová",J2494,0)</f>
        <v>0</v>
      </c>
      <c r="BJ2494" s="17" t="s">
        <v>90</v>
      </c>
      <c r="BK2494" s="141">
        <f>ROUND(I2494*H2494,2)</f>
        <v>0</v>
      </c>
      <c r="BL2494" s="17" t="s">
        <v>173</v>
      </c>
      <c r="BM2494" s="140" t="s">
        <v>2810</v>
      </c>
    </row>
    <row r="2495" spans="2:65" s="1" customFormat="1" ht="19.5">
      <c r="B2495" s="33"/>
      <c r="D2495" s="143" t="s">
        <v>179</v>
      </c>
      <c r="F2495" s="150" t="s">
        <v>2780</v>
      </c>
      <c r="I2495" s="151"/>
      <c r="L2495" s="33"/>
      <c r="M2495" s="152"/>
      <c r="T2495" s="57"/>
      <c r="AT2495" s="17" t="s">
        <v>179</v>
      </c>
      <c r="AU2495" s="17" t="s">
        <v>92</v>
      </c>
    </row>
    <row r="2496" spans="2:65" s="11" customFormat="1">
      <c r="B2496" s="142"/>
      <c r="D2496" s="143" t="s">
        <v>146</v>
      </c>
      <c r="E2496" s="144" t="s">
        <v>1</v>
      </c>
      <c r="F2496" s="145" t="s">
        <v>1798</v>
      </c>
      <c r="H2496" s="146">
        <v>15.925000000000001</v>
      </c>
      <c r="I2496" s="147"/>
      <c r="L2496" s="142"/>
      <c r="M2496" s="148"/>
      <c r="T2496" s="149"/>
      <c r="AT2496" s="144" t="s">
        <v>146</v>
      </c>
      <c r="AU2496" s="144" t="s">
        <v>92</v>
      </c>
      <c r="AV2496" s="11" t="s">
        <v>92</v>
      </c>
      <c r="AW2496" s="11" t="s">
        <v>38</v>
      </c>
      <c r="AX2496" s="11" t="s">
        <v>82</v>
      </c>
      <c r="AY2496" s="144" t="s">
        <v>140</v>
      </c>
    </row>
    <row r="2497" spans="2:65" s="11" customFormat="1">
      <c r="B2497" s="142"/>
      <c r="D2497" s="143" t="s">
        <v>146</v>
      </c>
      <c r="E2497" s="144" t="s">
        <v>1</v>
      </c>
      <c r="F2497" s="145" t="s">
        <v>1799</v>
      </c>
      <c r="H2497" s="146">
        <v>152.88</v>
      </c>
      <c r="I2497" s="147"/>
      <c r="L2497" s="142"/>
      <c r="M2497" s="148"/>
      <c r="T2497" s="149"/>
      <c r="AT2497" s="144" t="s">
        <v>146</v>
      </c>
      <c r="AU2497" s="144" t="s">
        <v>92</v>
      </c>
      <c r="AV2497" s="11" t="s">
        <v>92</v>
      </c>
      <c r="AW2497" s="11" t="s">
        <v>38</v>
      </c>
      <c r="AX2497" s="11" t="s">
        <v>82</v>
      </c>
      <c r="AY2497" s="144" t="s">
        <v>140</v>
      </c>
    </row>
    <row r="2498" spans="2:65" s="11" customFormat="1">
      <c r="B2498" s="142"/>
      <c r="D2498" s="143" t="s">
        <v>146</v>
      </c>
      <c r="E2498" s="144" t="s">
        <v>1</v>
      </c>
      <c r="F2498" s="145" t="s">
        <v>2789</v>
      </c>
      <c r="H2498" s="146">
        <v>0.34699999999999998</v>
      </c>
      <c r="I2498" s="147"/>
      <c r="L2498" s="142"/>
      <c r="M2498" s="148"/>
      <c r="T2498" s="149"/>
      <c r="AT2498" s="144" t="s">
        <v>146</v>
      </c>
      <c r="AU2498" s="144" t="s">
        <v>92</v>
      </c>
      <c r="AV2498" s="11" t="s">
        <v>92</v>
      </c>
      <c r="AW2498" s="11" t="s">
        <v>38</v>
      </c>
      <c r="AX2498" s="11" t="s">
        <v>82</v>
      </c>
      <c r="AY2498" s="144" t="s">
        <v>140</v>
      </c>
    </row>
    <row r="2499" spans="2:65" s="11" customFormat="1">
      <c r="B2499" s="142"/>
      <c r="D2499" s="143" t="s">
        <v>146</v>
      </c>
      <c r="E2499" s="144" t="s">
        <v>1</v>
      </c>
      <c r="F2499" s="145" t="s">
        <v>2790</v>
      </c>
      <c r="H2499" s="146">
        <v>0.45100000000000001</v>
      </c>
      <c r="I2499" s="147"/>
      <c r="L2499" s="142"/>
      <c r="M2499" s="148"/>
      <c r="T2499" s="149"/>
      <c r="AT2499" s="144" t="s">
        <v>146</v>
      </c>
      <c r="AU2499" s="144" t="s">
        <v>92</v>
      </c>
      <c r="AV2499" s="11" t="s">
        <v>92</v>
      </c>
      <c r="AW2499" s="11" t="s">
        <v>38</v>
      </c>
      <c r="AX2499" s="11" t="s">
        <v>82</v>
      </c>
      <c r="AY2499" s="144" t="s">
        <v>140</v>
      </c>
    </row>
    <row r="2500" spans="2:65" s="14" customFormat="1">
      <c r="B2500" s="167"/>
      <c r="D2500" s="143" t="s">
        <v>146</v>
      </c>
      <c r="E2500" s="168" t="s">
        <v>1</v>
      </c>
      <c r="F2500" s="169" t="s">
        <v>287</v>
      </c>
      <c r="H2500" s="170">
        <v>169.60300000000001</v>
      </c>
      <c r="I2500" s="171"/>
      <c r="L2500" s="167"/>
      <c r="M2500" s="172"/>
      <c r="T2500" s="173"/>
      <c r="AT2500" s="168" t="s">
        <v>146</v>
      </c>
      <c r="AU2500" s="168" t="s">
        <v>92</v>
      </c>
      <c r="AV2500" s="14" t="s">
        <v>145</v>
      </c>
      <c r="AW2500" s="14" t="s">
        <v>38</v>
      </c>
      <c r="AX2500" s="14" t="s">
        <v>90</v>
      </c>
      <c r="AY2500" s="168" t="s">
        <v>140</v>
      </c>
    </row>
    <row r="2501" spans="2:65" s="1" customFormat="1" ht="24.2" customHeight="1">
      <c r="B2501" s="33"/>
      <c r="C2501" s="128" t="s">
        <v>2811</v>
      </c>
      <c r="D2501" s="128" t="s">
        <v>141</v>
      </c>
      <c r="E2501" s="129" t="s">
        <v>2812</v>
      </c>
      <c r="F2501" s="130" t="s">
        <v>2813</v>
      </c>
      <c r="G2501" s="131" t="s">
        <v>144</v>
      </c>
      <c r="H2501" s="132">
        <v>284.8</v>
      </c>
      <c r="I2501" s="133"/>
      <c r="J2501" s="134">
        <f>ROUND(I2501*H2501,2)</f>
        <v>0</v>
      </c>
      <c r="K2501" s="135"/>
      <c r="L2501" s="33"/>
      <c r="M2501" s="136" t="s">
        <v>1</v>
      </c>
      <c r="N2501" s="137" t="s">
        <v>47</v>
      </c>
      <c r="P2501" s="138">
        <f>O2501*H2501</f>
        <v>0</v>
      </c>
      <c r="Q2501" s="138">
        <v>6.9999999999999994E-5</v>
      </c>
      <c r="R2501" s="138">
        <f>Q2501*H2501</f>
        <v>1.9935999999999999E-2</v>
      </c>
      <c r="S2501" s="138">
        <v>0</v>
      </c>
      <c r="T2501" s="139">
        <f>S2501*H2501</f>
        <v>0</v>
      </c>
      <c r="AR2501" s="140" t="s">
        <v>173</v>
      </c>
      <c r="AT2501" s="140" t="s">
        <v>141</v>
      </c>
      <c r="AU2501" s="140" t="s">
        <v>92</v>
      </c>
      <c r="AY2501" s="17" t="s">
        <v>140</v>
      </c>
      <c r="BE2501" s="141">
        <f>IF(N2501="základní",J2501,0)</f>
        <v>0</v>
      </c>
      <c r="BF2501" s="141">
        <f>IF(N2501="snížená",J2501,0)</f>
        <v>0</v>
      </c>
      <c r="BG2501" s="141">
        <f>IF(N2501="zákl. přenesená",J2501,0)</f>
        <v>0</v>
      </c>
      <c r="BH2501" s="141">
        <f>IF(N2501="sníž. přenesená",J2501,0)</f>
        <v>0</v>
      </c>
      <c r="BI2501" s="141">
        <f>IF(N2501="nulová",J2501,0)</f>
        <v>0</v>
      </c>
      <c r="BJ2501" s="17" t="s">
        <v>90</v>
      </c>
      <c r="BK2501" s="141">
        <f>ROUND(I2501*H2501,2)</f>
        <v>0</v>
      </c>
      <c r="BL2501" s="17" t="s">
        <v>173</v>
      </c>
      <c r="BM2501" s="140" t="s">
        <v>2814</v>
      </c>
    </row>
    <row r="2502" spans="2:65" s="12" customFormat="1">
      <c r="B2502" s="153"/>
      <c r="D2502" s="143" t="s">
        <v>146</v>
      </c>
      <c r="E2502" s="154" t="s">
        <v>1</v>
      </c>
      <c r="F2502" s="155" t="s">
        <v>2815</v>
      </c>
      <c r="H2502" s="154" t="s">
        <v>1</v>
      </c>
      <c r="I2502" s="156"/>
      <c r="L2502" s="153"/>
      <c r="M2502" s="157"/>
      <c r="T2502" s="158"/>
      <c r="AT2502" s="154" t="s">
        <v>146</v>
      </c>
      <c r="AU2502" s="154" t="s">
        <v>92</v>
      </c>
      <c r="AV2502" s="12" t="s">
        <v>90</v>
      </c>
      <c r="AW2502" s="12" t="s">
        <v>38</v>
      </c>
      <c r="AX2502" s="12" t="s">
        <v>82</v>
      </c>
      <c r="AY2502" s="154" t="s">
        <v>140</v>
      </c>
    </row>
    <row r="2503" spans="2:65" s="11" customFormat="1">
      <c r="B2503" s="142"/>
      <c r="D2503" s="143" t="s">
        <v>146</v>
      </c>
      <c r="E2503" s="144" t="s">
        <v>1</v>
      </c>
      <c r="F2503" s="145" t="s">
        <v>2816</v>
      </c>
      <c r="H2503" s="146">
        <v>284.8</v>
      </c>
      <c r="I2503" s="147"/>
      <c r="L2503" s="142"/>
      <c r="M2503" s="148"/>
      <c r="T2503" s="149"/>
      <c r="AT2503" s="144" t="s">
        <v>146</v>
      </c>
      <c r="AU2503" s="144" t="s">
        <v>92</v>
      </c>
      <c r="AV2503" s="11" t="s">
        <v>92</v>
      </c>
      <c r="AW2503" s="11" t="s">
        <v>38</v>
      </c>
      <c r="AX2503" s="11" t="s">
        <v>90</v>
      </c>
      <c r="AY2503" s="144" t="s">
        <v>140</v>
      </c>
    </row>
    <row r="2504" spans="2:65" s="1" customFormat="1" ht="33" customHeight="1">
      <c r="B2504" s="33"/>
      <c r="C2504" s="128" t="s">
        <v>2817</v>
      </c>
      <c r="D2504" s="128" t="s">
        <v>141</v>
      </c>
      <c r="E2504" s="129" t="s">
        <v>2818</v>
      </c>
      <c r="F2504" s="130" t="s">
        <v>2819</v>
      </c>
      <c r="G2504" s="131" t="s">
        <v>144</v>
      </c>
      <c r="H2504" s="132">
        <v>284.8</v>
      </c>
      <c r="I2504" s="133"/>
      <c r="J2504" s="134">
        <f>ROUND(I2504*H2504,2)</f>
        <v>0</v>
      </c>
      <c r="K2504" s="135"/>
      <c r="L2504" s="33"/>
      <c r="M2504" s="136" t="s">
        <v>1</v>
      </c>
      <c r="N2504" s="137" t="s">
        <v>47</v>
      </c>
      <c r="P2504" s="138">
        <f>O2504*H2504</f>
        <v>0</v>
      </c>
      <c r="Q2504" s="138">
        <v>8.0000000000000007E-5</v>
      </c>
      <c r="R2504" s="138">
        <f>Q2504*H2504</f>
        <v>2.2784000000000002E-2</v>
      </c>
      <c r="S2504" s="138">
        <v>0</v>
      </c>
      <c r="T2504" s="139">
        <f>S2504*H2504</f>
        <v>0</v>
      </c>
      <c r="AR2504" s="140" t="s">
        <v>173</v>
      </c>
      <c r="AT2504" s="140" t="s">
        <v>141</v>
      </c>
      <c r="AU2504" s="140" t="s">
        <v>92</v>
      </c>
      <c r="AY2504" s="17" t="s">
        <v>140</v>
      </c>
      <c r="BE2504" s="141">
        <f>IF(N2504="základní",J2504,0)</f>
        <v>0</v>
      </c>
      <c r="BF2504" s="141">
        <f>IF(N2504="snížená",J2504,0)</f>
        <v>0</v>
      </c>
      <c r="BG2504" s="141">
        <f>IF(N2504="zákl. přenesená",J2504,0)</f>
        <v>0</v>
      </c>
      <c r="BH2504" s="141">
        <f>IF(N2504="sníž. přenesená",J2504,0)</f>
        <v>0</v>
      </c>
      <c r="BI2504" s="141">
        <f>IF(N2504="nulová",J2504,0)</f>
        <v>0</v>
      </c>
      <c r="BJ2504" s="17" t="s">
        <v>90</v>
      </c>
      <c r="BK2504" s="141">
        <f>ROUND(I2504*H2504,2)</f>
        <v>0</v>
      </c>
      <c r="BL2504" s="17" t="s">
        <v>173</v>
      </c>
      <c r="BM2504" s="140" t="s">
        <v>2820</v>
      </c>
    </row>
    <row r="2505" spans="2:65" s="12" customFormat="1">
      <c r="B2505" s="153"/>
      <c r="D2505" s="143" t="s">
        <v>146</v>
      </c>
      <c r="E2505" s="154" t="s">
        <v>1</v>
      </c>
      <c r="F2505" s="155" t="s">
        <v>2815</v>
      </c>
      <c r="H2505" s="154" t="s">
        <v>1</v>
      </c>
      <c r="I2505" s="156"/>
      <c r="L2505" s="153"/>
      <c r="M2505" s="157"/>
      <c r="T2505" s="158"/>
      <c r="AT2505" s="154" t="s">
        <v>146</v>
      </c>
      <c r="AU2505" s="154" t="s">
        <v>92</v>
      </c>
      <c r="AV2505" s="12" t="s">
        <v>90</v>
      </c>
      <c r="AW2505" s="12" t="s">
        <v>38</v>
      </c>
      <c r="AX2505" s="12" t="s">
        <v>82</v>
      </c>
      <c r="AY2505" s="154" t="s">
        <v>140</v>
      </c>
    </row>
    <row r="2506" spans="2:65" s="11" customFormat="1">
      <c r="B2506" s="142"/>
      <c r="D2506" s="143" t="s">
        <v>146</v>
      </c>
      <c r="E2506" s="144" t="s">
        <v>1</v>
      </c>
      <c r="F2506" s="145" t="s">
        <v>2816</v>
      </c>
      <c r="H2506" s="146">
        <v>284.8</v>
      </c>
      <c r="I2506" s="147"/>
      <c r="L2506" s="142"/>
      <c r="M2506" s="148"/>
      <c r="T2506" s="149"/>
      <c r="AT2506" s="144" t="s">
        <v>146</v>
      </c>
      <c r="AU2506" s="144" t="s">
        <v>92</v>
      </c>
      <c r="AV2506" s="11" t="s">
        <v>92</v>
      </c>
      <c r="AW2506" s="11" t="s">
        <v>38</v>
      </c>
      <c r="AX2506" s="11" t="s">
        <v>90</v>
      </c>
      <c r="AY2506" s="144" t="s">
        <v>140</v>
      </c>
    </row>
    <row r="2507" spans="2:65" s="1" customFormat="1" ht="24.2" customHeight="1">
      <c r="B2507" s="33"/>
      <c r="C2507" s="128" t="s">
        <v>2821</v>
      </c>
      <c r="D2507" s="128" t="s">
        <v>141</v>
      </c>
      <c r="E2507" s="129" t="s">
        <v>2822</v>
      </c>
      <c r="F2507" s="130" t="s">
        <v>2823</v>
      </c>
      <c r="G2507" s="131" t="s">
        <v>144</v>
      </c>
      <c r="H2507" s="132">
        <v>284.8</v>
      </c>
      <c r="I2507" s="133"/>
      <c r="J2507" s="134">
        <f>ROUND(I2507*H2507,2)</f>
        <v>0</v>
      </c>
      <c r="K2507" s="135"/>
      <c r="L2507" s="33"/>
      <c r="M2507" s="136" t="s">
        <v>1</v>
      </c>
      <c r="N2507" s="137" t="s">
        <v>47</v>
      </c>
      <c r="P2507" s="138">
        <f>O2507*H2507</f>
        <v>0</v>
      </c>
      <c r="Q2507" s="138">
        <v>0</v>
      </c>
      <c r="R2507" s="138">
        <f>Q2507*H2507</f>
        <v>0</v>
      </c>
      <c r="S2507" s="138">
        <v>0</v>
      </c>
      <c r="T2507" s="139">
        <f>S2507*H2507</f>
        <v>0</v>
      </c>
      <c r="AR2507" s="140" t="s">
        <v>173</v>
      </c>
      <c r="AT2507" s="140" t="s">
        <v>141</v>
      </c>
      <c r="AU2507" s="140" t="s">
        <v>92</v>
      </c>
      <c r="AY2507" s="17" t="s">
        <v>140</v>
      </c>
      <c r="BE2507" s="141">
        <f>IF(N2507="základní",J2507,0)</f>
        <v>0</v>
      </c>
      <c r="BF2507" s="141">
        <f>IF(N2507="snížená",J2507,0)</f>
        <v>0</v>
      </c>
      <c r="BG2507" s="141">
        <f>IF(N2507="zákl. přenesená",J2507,0)</f>
        <v>0</v>
      </c>
      <c r="BH2507" s="141">
        <f>IF(N2507="sníž. přenesená",J2507,0)</f>
        <v>0</v>
      </c>
      <c r="BI2507" s="141">
        <f>IF(N2507="nulová",J2507,0)</f>
        <v>0</v>
      </c>
      <c r="BJ2507" s="17" t="s">
        <v>90</v>
      </c>
      <c r="BK2507" s="141">
        <f>ROUND(I2507*H2507,2)</f>
        <v>0</v>
      </c>
      <c r="BL2507" s="17" t="s">
        <v>173</v>
      </c>
      <c r="BM2507" s="140" t="s">
        <v>2824</v>
      </c>
    </row>
    <row r="2508" spans="2:65" s="12" customFormat="1">
      <c r="B2508" s="153"/>
      <c r="D2508" s="143" t="s">
        <v>146</v>
      </c>
      <c r="E2508" s="154" t="s">
        <v>1</v>
      </c>
      <c r="F2508" s="155" t="s">
        <v>2815</v>
      </c>
      <c r="H2508" s="154" t="s">
        <v>1</v>
      </c>
      <c r="I2508" s="156"/>
      <c r="L2508" s="153"/>
      <c r="M2508" s="157"/>
      <c r="T2508" s="158"/>
      <c r="AT2508" s="154" t="s">
        <v>146</v>
      </c>
      <c r="AU2508" s="154" t="s">
        <v>92</v>
      </c>
      <c r="AV2508" s="12" t="s">
        <v>90</v>
      </c>
      <c r="AW2508" s="12" t="s">
        <v>38</v>
      </c>
      <c r="AX2508" s="12" t="s">
        <v>82</v>
      </c>
      <c r="AY2508" s="154" t="s">
        <v>140</v>
      </c>
    </row>
    <row r="2509" spans="2:65" s="11" customFormat="1">
      <c r="B2509" s="142"/>
      <c r="D2509" s="143" t="s">
        <v>146</v>
      </c>
      <c r="E2509" s="144" t="s">
        <v>1</v>
      </c>
      <c r="F2509" s="145" t="s">
        <v>2816</v>
      </c>
      <c r="H2509" s="146">
        <v>284.8</v>
      </c>
      <c r="I2509" s="147"/>
      <c r="L2509" s="142"/>
      <c r="M2509" s="148"/>
      <c r="T2509" s="149"/>
      <c r="AT2509" s="144" t="s">
        <v>146</v>
      </c>
      <c r="AU2509" s="144" t="s">
        <v>92</v>
      </c>
      <c r="AV2509" s="11" t="s">
        <v>92</v>
      </c>
      <c r="AW2509" s="11" t="s">
        <v>38</v>
      </c>
      <c r="AX2509" s="11" t="s">
        <v>90</v>
      </c>
      <c r="AY2509" s="144" t="s">
        <v>140</v>
      </c>
    </row>
    <row r="2510" spans="2:65" s="1" customFormat="1" ht="24.2" customHeight="1">
      <c r="B2510" s="33"/>
      <c r="C2510" s="128" t="s">
        <v>2825</v>
      </c>
      <c r="D2510" s="128" t="s">
        <v>141</v>
      </c>
      <c r="E2510" s="129" t="s">
        <v>2826</v>
      </c>
      <c r="F2510" s="130" t="s">
        <v>2827</v>
      </c>
      <c r="G2510" s="131" t="s">
        <v>144</v>
      </c>
      <c r="H2510" s="132">
        <v>569.6</v>
      </c>
      <c r="I2510" s="133"/>
      <c r="J2510" s="134">
        <f>ROUND(I2510*H2510,2)</f>
        <v>0</v>
      </c>
      <c r="K2510" s="135"/>
      <c r="L2510" s="33"/>
      <c r="M2510" s="136" t="s">
        <v>1</v>
      </c>
      <c r="N2510" s="137" t="s">
        <v>47</v>
      </c>
      <c r="P2510" s="138">
        <f>O2510*H2510</f>
        <v>0</v>
      </c>
      <c r="Q2510" s="138">
        <v>1.3999999999999999E-4</v>
      </c>
      <c r="R2510" s="138">
        <f>Q2510*H2510</f>
        <v>7.9743999999999995E-2</v>
      </c>
      <c r="S2510" s="138">
        <v>0</v>
      </c>
      <c r="T2510" s="139">
        <f>S2510*H2510</f>
        <v>0</v>
      </c>
      <c r="AR2510" s="140" t="s">
        <v>173</v>
      </c>
      <c r="AT2510" s="140" t="s">
        <v>141</v>
      </c>
      <c r="AU2510" s="140" t="s">
        <v>92</v>
      </c>
      <c r="AY2510" s="17" t="s">
        <v>140</v>
      </c>
      <c r="BE2510" s="141">
        <f>IF(N2510="základní",J2510,0)</f>
        <v>0</v>
      </c>
      <c r="BF2510" s="141">
        <f>IF(N2510="snížená",J2510,0)</f>
        <v>0</v>
      </c>
      <c r="BG2510" s="141">
        <f>IF(N2510="zákl. přenesená",J2510,0)</f>
        <v>0</v>
      </c>
      <c r="BH2510" s="141">
        <f>IF(N2510="sníž. přenesená",J2510,0)</f>
        <v>0</v>
      </c>
      <c r="BI2510" s="141">
        <f>IF(N2510="nulová",J2510,0)</f>
        <v>0</v>
      </c>
      <c r="BJ2510" s="17" t="s">
        <v>90</v>
      </c>
      <c r="BK2510" s="141">
        <f>ROUND(I2510*H2510,2)</f>
        <v>0</v>
      </c>
      <c r="BL2510" s="17" t="s">
        <v>173</v>
      </c>
      <c r="BM2510" s="140" t="s">
        <v>2828</v>
      </c>
    </row>
    <row r="2511" spans="2:65" s="12" customFormat="1">
      <c r="B2511" s="153"/>
      <c r="D2511" s="143" t="s">
        <v>146</v>
      </c>
      <c r="E2511" s="154" t="s">
        <v>1</v>
      </c>
      <c r="F2511" s="155" t="s">
        <v>2815</v>
      </c>
      <c r="H2511" s="154" t="s">
        <v>1</v>
      </c>
      <c r="I2511" s="156"/>
      <c r="L2511" s="153"/>
      <c r="M2511" s="157"/>
      <c r="T2511" s="158"/>
      <c r="AT2511" s="154" t="s">
        <v>146</v>
      </c>
      <c r="AU2511" s="154" t="s">
        <v>92</v>
      </c>
      <c r="AV2511" s="12" t="s">
        <v>90</v>
      </c>
      <c r="AW2511" s="12" t="s">
        <v>38</v>
      </c>
      <c r="AX2511" s="12" t="s">
        <v>82</v>
      </c>
      <c r="AY2511" s="154" t="s">
        <v>140</v>
      </c>
    </row>
    <row r="2512" spans="2:65" s="11" customFormat="1">
      <c r="B2512" s="142"/>
      <c r="D2512" s="143" t="s">
        <v>146</v>
      </c>
      <c r="E2512" s="144" t="s">
        <v>1</v>
      </c>
      <c r="F2512" s="145" t="s">
        <v>2829</v>
      </c>
      <c r="H2512" s="146">
        <v>569.6</v>
      </c>
      <c r="I2512" s="147"/>
      <c r="L2512" s="142"/>
      <c r="M2512" s="148"/>
      <c r="T2512" s="149"/>
      <c r="AT2512" s="144" t="s">
        <v>146</v>
      </c>
      <c r="AU2512" s="144" t="s">
        <v>92</v>
      </c>
      <c r="AV2512" s="11" t="s">
        <v>92</v>
      </c>
      <c r="AW2512" s="11" t="s">
        <v>38</v>
      </c>
      <c r="AX2512" s="11" t="s">
        <v>90</v>
      </c>
      <c r="AY2512" s="144" t="s">
        <v>140</v>
      </c>
    </row>
    <row r="2513" spans="2:65" s="1" customFormat="1" ht="24.2" customHeight="1">
      <c r="B2513" s="33"/>
      <c r="C2513" s="128" t="s">
        <v>2830</v>
      </c>
      <c r="D2513" s="128" t="s">
        <v>141</v>
      </c>
      <c r="E2513" s="129" t="s">
        <v>2831</v>
      </c>
      <c r="F2513" s="130" t="s">
        <v>2832</v>
      </c>
      <c r="G2513" s="131" t="s">
        <v>144</v>
      </c>
      <c r="H2513" s="132">
        <v>569.6</v>
      </c>
      <c r="I2513" s="133"/>
      <c r="J2513" s="134">
        <f>ROUND(I2513*H2513,2)</f>
        <v>0</v>
      </c>
      <c r="K2513" s="135"/>
      <c r="L2513" s="33"/>
      <c r="M2513" s="136" t="s">
        <v>1</v>
      </c>
      <c r="N2513" s="137" t="s">
        <v>47</v>
      </c>
      <c r="P2513" s="138">
        <f>O2513*H2513</f>
        <v>0</v>
      </c>
      <c r="Q2513" s="138">
        <v>1.2999999999999999E-4</v>
      </c>
      <c r="R2513" s="138">
        <f>Q2513*H2513</f>
        <v>7.4048000000000003E-2</v>
      </c>
      <c r="S2513" s="138">
        <v>0</v>
      </c>
      <c r="T2513" s="139">
        <f>S2513*H2513</f>
        <v>0</v>
      </c>
      <c r="AR2513" s="140" t="s">
        <v>173</v>
      </c>
      <c r="AT2513" s="140" t="s">
        <v>141</v>
      </c>
      <c r="AU2513" s="140" t="s">
        <v>92</v>
      </c>
      <c r="AY2513" s="17" t="s">
        <v>140</v>
      </c>
      <c r="BE2513" s="141">
        <f>IF(N2513="základní",J2513,0)</f>
        <v>0</v>
      </c>
      <c r="BF2513" s="141">
        <f>IF(N2513="snížená",J2513,0)</f>
        <v>0</v>
      </c>
      <c r="BG2513" s="141">
        <f>IF(N2513="zákl. přenesená",J2513,0)</f>
        <v>0</v>
      </c>
      <c r="BH2513" s="141">
        <f>IF(N2513="sníž. přenesená",J2513,0)</f>
        <v>0</v>
      </c>
      <c r="BI2513" s="141">
        <f>IF(N2513="nulová",J2513,0)</f>
        <v>0</v>
      </c>
      <c r="BJ2513" s="17" t="s">
        <v>90</v>
      </c>
      <c r="BK2513" s="141">
        <f>ROUND(I2513*H2513,2)</f>
        <v>0</v>
      </c>
      <c r="BL2513" s="17" t="s">
        <v>173</v>
      </c>
      <c r="BM2513" s="140" t="s">
        <v>2833</v>
      </c>
    </row>
    <row r="2514" spans="2:65" s="12" customFormat="1">
      <c r="B2514" s="153"/>
      <c r="D2514" s="143" t="s">
        <v>146</v>
      </c>
      <c r="E2514" s="154" t="s">
        <v>1</v>
      </c>
      <c r="F2514" s="155" t="s">
        <v>2815</v>
      </c>
      <c r="H2514" s="154" t="s">
        <v>1</v>
      </c>
      <c r="I2514" s="156"/>
      <c r="L2514" s="153"/>
      <c r="M2514" s="157"/>
      <c r="T2514" s="158"/>
      <c r="AT2514" s="154" t="s">
        <v>146</v>
      </c>
      <c r="AU2514" s="154" t="s">
        <v>92</v>
      </c>
      <c r="AV2514" s="12" t="s">
        <v>90</v>
      </c>
      <c r="AW2514" s="12" t="s">
        <v>38</v>
      </c>
      <c r="AX2514" s="12" t="s">
        <v>82</v>
      </c>
      <c r="AY2514" s="154" t="s">
        <v>140</v>
      </c>
    </row>
    <row r="2515" spans="2:65" s="11" customFormat="1">
      <c r="B2515" s="142"/>
      <c r="D2515" s="143" t="s">
        <v>146</v>
      </c>
      <c r="E2515" s="144" t="s">
        <v>1</v>
      </c>
      <c r="F2515" s="145" t="s">
        <v>2829</v>
      </c>
      <c r="H2515" s="146">
        <v>569.6</v>
      </c>
      <c r="I2515" s="147"/>
      <c r="L2515" s="142"/>
      <c r="M2515" s="148"/>
      <c r="T2515" s="149"/>
      <c r="AT2515" s="144" t="s">
        <v>146</v>
      </c>
      <c r="AU2515" s="144" t="s">
        <v>92</v>
      </c>
      <c r="AV2515" s="11" t="s">
        <v>92</v>
      </c>
      <c r="AW2515" s="11" t="s">
        <v>38</v>
      </c>
      <c r="AX2515" s="11" t="s">
        <v>90</v>
      </c>
      <c r="AY2515" s="144" t="s">
        <v>140</v>
      </c>
    </row>
    <row r="2516" spans="2:65" s="1" customFormat="1" ht="16.5" customHeight="1">
      <c r="B2516" s="33"/>
      <c r="C2516" s="128" t="s">
        <v>2834</v>
      </c>
      <c r="D2516" s="128" t="s">
        <v>141</v>
      </c>
      <c r="E2516" s="129" t="s">
        <v>2835</v>
      </c>
      <c r="F2516" s="130" t="s">
        <v>2836</v>
      </c>
      <c r="G2516" s="131" t="s">
        <v>144</v>
      </c>
      <c r="H2516" s="132">
        <v>226.56899999999999</v>
      </c>
      <c r="I2516" s="133"/>
      <c r="J2516" s="134">
        <f>ROUND(I2516*H2516,2)</f>
        <v>0</v>
      </c>
      <c r="K2516" s="135"/>
      <c r="L2516" s="33"/>
      <c r="M2516" s="136" t="s">
        <v>1</v>
      </c>
      <c r="N2516" s="137" t="s">
        <v>47</v>
      </c>
      <c r="P2516" s="138">
        <f>O2516*H2516</f>
        <v>0</v>
      </c>
      <c r="Q2516" s="138">
        <v>0</v>
      </c>
      <c r="R2516" s="138">
        <f>Q2516*H2516</f>
        <v>0</v>
      </c>
      <c r="S2516" s="138">
        <v>0</v>
      </c>
      <c r="T2516" s="139">
        <f>S2516*H2516</f>
        <v>0</v>
      </c>
      <c r="AR2516" s="140" t="s">
        <v>173</v>
      </c>
      <c r="AT2516" s="140" t="s">
        <v>141</v>
      </c>
      <c r="AU2516" s="140" t="s">
        <v>92</v>
      </c>
      <c r="AY2516" s="17" t="s">
        <v>140</v>
      </c>
      <c r="BE2516" s="141">
        <f>IF(N2516="základní",J2516,0)</f>
        <v>0</v>
      </c>
      <c r="BF2516" s="141">
        <f>IF(N2516="snížená",J2516,0)</f>
        <v>0</v>
      </c>
      <c r="BG2516" s="141">
        <f>IF(N2516="zákl. přenesená",J2516,0)</f>
        <v>0</v>
      </c>
      <c r="BH2516" s="141">
        <f>IF(N2516="sníž. přenesená",J2516,0)</f>
        <v>0</v>
      </c>
      <c r="BI2516" s="141">
        <f>IF(N2516="nulová",J2516,0)</f>
        <v>0</v>
      </c>
      <c r="BJ2516" s="17" t="s">
        <v>90</v>
      </c>
      <c r="BK2516" s="141">
        <f>ROUND(I2516*H2516,2)</f>
        <v>0</v>
      </c>
      <c r="BL2516" s="17" t="s">
        <v>173</v>
      </c>
      <c r="BM2516" s="140" t="s">
        <v>2837</v>
      </c>
    </row>
    <row r="2517" spans="2:65" s="1" customFormat="1" ht="29.25">
      <c r="B2517" s="33"/>
      <c r="D2517" s="143" t="s">
        <v>179</v>
      </c>
      <c r="F2517" s="150" t="s">
        <v>2838</v>
      </c>
      <c r="I2517" s="151"/>
      <c r="L2517" s="33"/>
      <c r="M2517" s="152"/>
      <c r="T2517" s="57"/>
      <c r="AT2517" s="17" t="s">
        <v>179</v>
      </c>
      <c r="AU2517" s="17" t="s">
        <v>92</v>
      </c>
    </row>
    <row r="2518" spans="2:65" s="12" customFormat="1">
      <c r="B2518" s="153"/>
      <c r="D2518" s="143" t="s">
        <v>146</v>
      </c>
      <c r="E2518" s="154" t="s">
        <v>1</v>
      </c>
      <c r="F2518" s="155" t="s">
        <v>970</v>
      </c>
      <c r="H2518" s="154" t="s">
        <v>1</v>
      </c>
      <c r="I2518" s="156"/>
      <c r="L2518" s="153"/>
      <c r="M2518" s="157"/>
      <c r="T2518" s="158"/>
      <c r="AT2518" s="154" t="s">
        <v>146</v>
      </c>
      <c r="AU2518" s="154" t="s">
        <v>92</v>
      </c>
      <c r="AV2518" s="12" t="s">
        <v>90</v>
      </c>
      <c r="AW2518" s="12" t="s">
        <v>38</v>
      </c>
      <c r="AX2518" s="12" t="s">
        <v>82</v>
      </c>
      <c r="AY2518" s="154" t="s">
        <v>140</v>
      </c>
    </row>
    <row r="2519" spans="2:65" s="11" customFormat="1">
      <c r="B2519" s="142"/>
      <c r="D2519" s="143" t="s">
        <v>146</v>
      </c>
      <c r="E2519" s="144" t="s">
        <v>1</v>
      </c>
      <c r="F2519" s="145" t="s">
        <v>2839</v>
      </c>
      <c r="H2519" s="146">
        <v>21.736000000000001</v>
      </c>
      <c r="I2519" s="147"/>
      <c r="L2519" s="142"/>
      <c r="M2519" s="148"/>
      <c r="T2519" s="149"/>
      <c r="AT2519" s="144" t="s">
        <v>146</v>
      </c>
      <c r="AU2519" s="144" t="s">
        <v>92</v>
      </c>
      <c r="AV2519" s="11" t="s">
        <v>92</v>
      </c>
      <c r="AW2519" s="11" t="s">
        <v>38</v>
      </c>
      <c r="AX2519" s="11" t="s">
        <v>82</v>
      </c>
      <c r="AY2519" s="144" t="s">
        <v>140</v>
      </c>
    </row>
    <row r="2520" spans="2:65" s="13" customFormat="1">
      <c r="B2520" s="160"/>
      <c r="D2520" s="143" t="s">
        <v>146</v>
      </c>
      <c r="E2520" s="161" t="s">
        <v>1</v>
      </c>
      <c r="F2520" s="162" t="s">
        <v>286</v>
      </c>
      <c r="H2520" s="163">
        <v>21.736000000000001</v>
      </c>
      <c r="I2520" s="164"/>
      <c r="L2520" s="160"/>
      <c r="M2520" s="165"/>
      <c r="T2520" s="166"/>
      <c r="AT2520" s="161" t="s">
        <v>146</v>
      </c>
      <c r="AU2520" s="161" t="s">
        <v>92</v>
      </c>
      <c r="AV2520" s="13" t="s">
        <v>151</v>
      </c>
      <c r="AW2520" s="13" t="s">
        <v>38</v>
      </c>
      <c r="AX2520" s="13" t="s">
        <v>82</v>
      </c>
      <c r="AY2520" s="161" t="s">
        <v>140</v>
      </c>
    </row>
    <row r="2521" spans="2:65" s="12" customFormat="1">
      <c r="B2521" s="153"/>
      <c r="D2521" s="143" t="s">
        <v>146</v>
      </c>
      <c r="E2521" s="154" t="s">
        <v>1</v>
      </c>
      <c r="F2521" s="155" t="s">
        <v>924</v>
      </c>
      <c r="H2521" s="154" t="s">
        <v>1</v>
      </c>
      <c r="I2521" s="156"/>
      <c r="L2521" s="153"/>
      <c r="M2521" s="157"/>
      <c r="T2521" s="158"/>
      <c r="AT2521" s="154" t="s">
        <v>146</v>
      </c>
      <c r="AU2521" s="154" t="s">
        <v>92</v>
      </c>
      <c r="AV2521" s="12" t="s">
        <v>90</v>
      </c>
      <c r="AW2521" s="12" t="s">
        <v>38</v>
      </c>
      <c r="AX2521" s="12" t="s">
        <v>82</v>
      </c>
      <c r="AY2521" s="154" t="s">
        <v>140</v>
      </c>
    </row>
    <row r="2522" spans="2:65" s="11" customFormat="1">
      <c r="B2522" s="142"/>
      <c r="D2522" s="143" t="s">
        <v>146</v>
      </c>
      <c r="E2522" s="144" t="s">
        <v>1</v>
      </c>
      <c r="F2522" s="145" t="s">
        <v>2840</v>
      </c>
      <c r="H2522" s="146">
        <v>19.41</v>
      </c>
      <c r="I2522" s="147"/>
      <c r="L2522" s="142"/>
      <c r="M2522" s="148"/>
      <c r="T2522" s="149"/>
      <c r="AT2522" s="144" t="s">
        <v>146</v>
      </c>
      <c r="AU2522" s="144" t="s">
        <v>92</v>
      </c>
      <c r="AV2522" s="11" t="s">
        <v>92</v>
      </c>
      <c r="AW2522" s="11" t="s">
        <v>38</v>
      </c>
      <c r="AX2522" s="11" t="s">
        <v>82</v>
      </c>
      <c r="AY2522" s="144" t="s">
        <v>140</v>
      </c>
    </row>
    <row r="2523" spans="2:65" s="13" customFormat="1">
      <c r="B2523" s="160"/>
      <c r="D2523" s="143" t="s">
        <v>146</v>
      </c>
      <c r="E2523" s="161" t="s">
        <v>1</v>
      </c>
      <c r="F2523" s="162" t="s">
        <v>286</v>
      </c>
      <c r="H2523" s="163">
        <v>19.41</v>
      </c>
      <c r="I2523" s="164"/>
      <c r="L2523" s="160"/>
      <c r="M2523" s="165"/>
      <c r="T2523" s="166"/>
      <c r="AT2523" s="161" t="s">
        <v>146</v>
      </c>
      <c r="AU2523" s="161" t="s">
        <v>92</v>
      </c>
      <c r="AV2523" s="13" t="s">
        <v>151</v>
      </c>
      <c r="AW2523" s="13" t="s">
        <v>38</v>
      </c>
      <c r="AX2523" s="13" t="s">
        <v>82</v>
      </c>
      <c r="AY2523" s="161" t="s">
        <v>140</v>
      </c>
    </row>
    <row r="2524" spans="2:65" s="11" customFormat="1">
      <c r="B2524" s="142"/>
      <c r="D2524" s="143" t="s">
        <v>146</v>
      </c>
      <c r="E2524" s="144" t="s">
        <v>1</v>
      </c>
      <c r="F2524" s="145" t="s">
        <v>2841</v>
      </c>
      <c r="H2524" s="146">
        <v>171.029</v>
      </c>
      <c r="I2524" s="147"/>
      <c r="L2524" s="142"/>
      <c r="M2524" s="148"/>
      <c r="T2524" s="149"/>
      <c r="AT2524" s="144" t="s">
        <v>146</v>
      </c>
      <c r="AU2524" s="144" t="s">
        <v>92</v>
      </c>
      <c r="AV2524" s="11" t="s">
        <v>92</v>
      </c>
      <c r="AW2524" s="11" t="s">
        <v>38</v>
      </c>
      <c r="AX2524" s="11" t="s">
        <v>82</v>
      </c>
      <c r="AY2524" s="144" t="s">
        <v>140</v>
      </c>
    </row>
    <row r="2525" spans="2:65" s="13" customFormat="1">
      <c r="B2525" s="160"/>
      <c r="D2525" s="143" t="s">
        <v>146</v>
      </c>
      <c r="E2525" s="161" t="s">
        <v>1</v>
      </c>
      <c r="F2525" s="162" t="s">
        <v>286</v>
      </c>
      <c r="H2525" s="163">
        <v>171.029</v>
      </c>
      <c r="I2525" s="164"/>
      <c r="L2525" s="160"/>
      <c r="M2525" s="165"/>
      <c r="T2525" s="166"/>
      <c r="AT2525" s="161" t="s">
        <v>146</v>
      </c>
      <c r="AU2525" s="161" t="s">
        <v>92</v>
      </c>
      <c r="AV2525" s="13" t="s">
        <v>151</v>
      </c>
      <c r="AW2525" s="13" t="s">
        <v>38</v>
      </c>
      <c r="AX2525" s="13" t="s">
        <v>82</v>
      </c>
      <c r="AY2525" s="161" t="s">
        <v>140</v>
      </c>
    </row>
    <row r="2526" spans="2:65" s="11" customFormat="1">
      <c r="B2526" s="142"/>
      <c r="D2526" s="143" t="s">
        <v>146</v>
      </c>
      <c r="E2526" s="144" t="s">
        <v>1</v>
      </c>
      <c r="F2526" s="145" t="s">
        <v>2842</v>
      </c>
      <c r="H2526" s="146">
        <v>14.394</v>
      </c>
      <c r="I2526" s="147"/>
      <c r="L2526" s="142"/>
      <c r="M2526" s="148"/>
      <c r="T2526" s="149"/>
      <c r="AT2526" s="144" t="s">
        <v>146</v>
      </c>
      <c r="AU2526" s="144" t="s">
        <v>92</v>
      </c>
      <c r="AV2526" s="11" t="s">
        <v>92</v>
      </c>
      <c r="AW2526" s="11" t="s">
        <v>38</v>
      </c>
      <c r="AX2526" s="11" t="s">
        <v>82</v>
      </c>
      <c r="AY2526" s="144" t="s">
        <v>140</v>
      </c>
    </row>
    <row r="2527" spans="2:65" s="13" customFormat="1">
      <c r="B2527" s="160"/>
      <c r="D2527" s="143" t="s">
        <v>146</v>
      </c>
      <c r="E2527" s="161" t="s">
        <v>1</v>
      </c>
      <c r="F2527" s="162" t="s">
        <v>286</v>
      </c>
      <c r="H2527" s="163">
        <v>14.394</v>
      </c>
      <c r="I2527" s="164"/>
      <c r="L2527" s="160"/>
      <c r="M2527" s="165"/>
      <c r="T2527" s="166"/>
      <c r="AT2527" s="161" t="s">
        <v>146</v>
      </c>
      <c r="AU2527" s="161" t="s">
        <v>92</v>
      </c>
      <c r="AV2527" s="13" t="s">
        <v>151</v>
      </c>
      <c r="AW2527" s="13" t="s">
        <v>38</v>
      </c>
      <c r="AX2527" s="13" t="s">
        <v>82</v>
      </c>
      <c r="AY2527" s="161" t="s">
        <v>140</v>
      </c>
    </row>
    <row r="2528" spans="2:65" s="14" customFormat="1">
      <c r="B2528" s="167"/>
      <c r="D2528" s="143" t="s">
        <v>146</v>
      </c>
      <c r="E2528" s="168" t="s">
        <v>1</v>
      </c>
      <c r="F2528" s="169" t="s">
        <v>287</v>
      </c>
      <c r="H2528" s="170">
        <v>226.56900000000002</v>
      </c>
      <c r="I2528" s="171"/>
      <c r="L2528" s="167"/>
      <c r="M2528" s="172"/>
      <c r="T2528" s="173"/>
      <c r="AT2528" s="168" t="s">
        <v>146</v>
      </c>
      <c r="AU2528" s="168" t="s">
        <v>92</v>
      </c>
      <c r="AV2528" s="14" t="s">
        <v>145</v>
      </c>
      <c r="AW2528" s="14" t="s">
        <v>38</v>
      </c>
      <c r="AX2528" s="14" t="s">
        <v>90</v>
      </c>
      <c r="AY2528" s="168" t="s">
        <v>140</v>
      </c>
    </row>
    <row r="2529" spans="2:65" s="1" customFormat="1" ht="16.5" customHeight="1">
      <c r="B2529" s="33"/>
      <c r="C2529" s="128" t="s">
        <v>2843</v>
      </c>
      <c r="D2529" s="128" t="s">
        <v>141</v>
      </c>
      <c r="E2529" s="129" t="s">
        <v>2844</v>
      </c>
      <c r="F2529" s="130" t="s">
        <v>2845</v>
      </c>
      <c r="G2529" s="131" t="s">
        <v>144</v>
      </c>
      <c r="H2529" s="132">
        <v>182.291</v>
      </c>
      <c r="I2529" s="133"/>
      <c r="J2529" s="134">
        <f>ROUND(I2529*H2529,2)</f>
        <v>0</v>
      </c>
      <c r="K2529" s="135"/>
      <c r="L2529" s="33"/>
      <c r="M2529" s="136" t="s">
        <v>1</v>
      </c>
      <c r="N2529" s="137" t="s">
        <v>47</v>
      </c>
      <c r="P2529" s="138">
        <f>O2529*H2529</f>
        <v>0</v>
      </c>
      <c r="Q2529" s="138">
        <v>9.7999999999999997E-4</v>
      </c>
      <c r="R2529" s="138">
        <f>Q2529*H2529</f>
        <v>0.17864517999999999</v>
      </c>
      <c r="S2529" s="138">
        <v>0</v>
      </c>
      <c r="T2529" s="139">
        <f>S2529*H2529</f>
        <v>0</v>
      </c>
      <c r="AR2529" s="140" t="s">
        <v>173</v>
      </c>
      <c r="AT2529" s="140" t="s">
        <v>141</v>
      </c>
      <c r="AU2529" s="140" t="s">
        <v>92</v>
      </c>
      <c r="AY2529" s="17" t="s">
        <v>140</v>
      </c>
      <c r="BE2529" s="141">
        <f>IF(N2529="základní",J2529,0)</f>
        <v>0</v>
      </c>
      <c r="BF2529" s="141">
        <f>IF(N2529="snížená",J2529,0)</f>
        <v>0</v>
      </c>
      <c r="BG2529" s="141">
        <f>IF(N2529="zákl. přenesená",J2529,0)</f>
        <v>0</v>
      </c>
      <c r="BH2529" s="141">
        <f>IF(N2529="sníž. přenesená",J2529,0)</f>
        <v>0</v>
      </c>
      <c r="BI2529" s="141">
        <f>IF(N2529="nulová",J2529,0)</f>
        <v>0</v>
      </c>
      <c r="BJ2529" s="17" t="s">
        <v>90</v>
      </c>
      <c r="BK2529" s="141">
        <f>ROUND(I2529*H2529,2)</f>
        <v>0</v>
      </c>
      <c r="BL2529" s="17" t="s">
        <v>173</v>
      </c>
      <c r="BM2529" s="140" t="s">
        <v>2846</v>
      </c>
    </row>
    <row r="2530" spans="2:65" s="1" customFormat="1" ht="29.25">
      <c r="B2530" s="33"/>
      <c r="D2530" s="143" t="s">
        <v>179</v>
      </c>
      <c r="F2530" s="150" t="s">
        <v>2847</v>
      </c>
      <c r="I2530" s="151"/>
      <c r="L2530" s="33"/>
      <c r="M2530" s="152"/>
      <c r="T2530" s="57"/>
      <c r="AT2530" s="17" t="s">
        <v>179</v>
      </c>
      <c r="AU2530" s="17" t="s">
        <v>92</v>
      </c>
    </row>
    <row r="2531" spans="2:65" s="12" customFormat="1">
      <c r="B2531" s="153"/>
      <c r="D2531" s="143" t="s">
        <v>146</v>
      </c>
      <c r="E2531" s="154" t="s">
        <v>1</v>
      </c>
      <c r="F2531" s="155" t="s">
        <v>954</v>
      </c>
      <c r="H2531" s="154" t="s">
        <v>1</v>
      </c>
      <c r="I2531" s="156"/>
      <c r="L2531" s="153"/>
      <c r="M2531" s="157"/>
      <c r="T2531" s="158"/>
      <c r="AT2531" s="154" t="s">
        <v>146</v>
      </c>
      <c r="AU2531" s="154" t="s">
        <v>92</v>
      </c>
      <c r="AV2531" s="12" t="s">
        <v>90</v>
      </c>
      <c r="AW2531" s="12" t="s">
        <v>38</v>
      </c>
      <c r="AX2531" s="12" t="s">
        <v>82</v>
      </c>
      <c r="AY2531" s="154" t="s">
        <v>140</v>
      </c>
    </row>
    <row r="2532" spans="2:65" s="12" customFormat="1">
      <c r="B2532" s="153"/>
      <c r="D2532" s="143" t="s">
        <v>146</v>
      </c>
      <c r="E2532" s="154" t="s">
        <v>1</v>
      </c>
      <c r="F2532" s="155" t="s">
        <v>955</v>
      </c>
      <c r="H2532" s="154" t="s">
        <v>1</v>
      </c>
      <c r="I2532" s="156"/>
      <c r="L2532" s="153"/>
      <c r="M2532" s="157"/>
      <c r="T2532" s="158"/>
      <c r="AT2532" s="154" t="s">
        <v>146</v>
      </c>
      <c r="AU2532" s="154" t="s">
        <v>92</v>
      </c>
      <c r="AV2532" s="12" t="s">
        <v>90</v>
      </c>
      <c r="AW2532" s="12" t="s">
        <v>38</v>
      </c>
      <c r="AX2532" s="12" t="s">
        <v>82</v>
      </c>
      <c r="AY2532" s="154" t="s">
        <v>140</v>
      </c>
    </row>
    <row r="2533" spans="2:65" s="11" customFormat="1" ht="22.5">
      <c r="B2533" s="142"/>
      <c r="D2533" s="143" t="s">
        <v>146</v>
      </c>
      <c r="E2533" s="144" t="s">
        <v>1</v>
      </c>
      <c r="F2533" s="145" t="s">
        <v>956</v>
      </c>
      <c r="H2533" s="146">
        <v>474.47</v>
      </c>
      <c r="I2533" s="147"/>
      <c r="L2533" s="142"/>
      <c r="M2533" s="148"/>
      <c r="T2533" s="149"/>
      <c r="AT2533" s="144" t="s">
        <v>146</v>
      </c>
      <c r="AU2533" s="144" t="s">
        <v>92</v>
      </c>
      <c r="AV2533" s="11" t="s">
        <v>92</v>
      </c>
      <c r="AW2533" s="11" t="s">
        <v>38</v>
      </c>
      <c r="AX2533" s="11" t="s">
        <v>82</v>
      </c>
      <c r="AY2533" s="144" t="s">
        <v>140</v>
      </c>
    </row>
    <row r="2534" spans="2:65" s="12" customFormat="1">
      <c r="B2534" s="153"/>
      <c r="D2534" s="143" t="s">
        <v>146</v>
      </c>
      <c r="E2534" s="154" t="s">
        <v>1</v>
      </c>
      <c r="F2534" s="155" t="s">
        <v>957</v>
      </c>
      <c r="H2534" s="154" t="s">
        <v>1</v>
      </c>
      <c r="I2534" s="156"/>
      <c r="L2534" s="153"/>
      <c r="M2534" s="157"/>
      <c r="T2534" s="158"/>
      <c r="AT2534" s="154" t="s">
        <v>146</v>
      </c>
      <c r="AU2534" s="154" t="s">
        <v>92</v>
      </c>
      <c r="AV2534" s="12" t="s">
        <v>90</v>
      </c>
      <c r="AW2534" s="12" t="s">
        <v>38</v>
      </c>
      <c r="AX2534" s="12" t="s">
        <v>82</v>
      </c>
      <c r="AY2534" s="154" t="s">
        <v>140</v>
      </c>
    </row>
    <row r="2535" spans="2:65" s="11" customFormat="1" ht="22.5">
      <c r="B2535" s="142"/>
      <c r="D2535" s="143" t="s">
        <v>146</v>
      </c>
      <c r="E2535" s="144" t="s">
        <v>1</v>
      </c>
      <c r="F2535" s="145" t="s">
        <v>958</v>
      </c>
      <c r="H2535" s="146">
        <v>-12.462999999999999</v>
      </c>
      <c r="I2535" s="147"/>
      <c r="L2535" s="142"/>
      <c r="M2535" s="148"/>
      <c r="T2535" s="149"/>
      <c r="AT2535" s="144" t="s">
        <v>146</v>
      </c>
      <c r="AU2535" s="144" t="s">
        <v>92</v>
      </c>
      <c r="AV2535" s="11" t="s">
        <v>92</v>
      </c>
      <c r="AW2535" s="11" t="s">
        <v>38</v>
      </c>
      <c r="AX2535" s="11" t="s">
        <v>82</v>
      </c>
      <c r="AY2535" s="144" t="s">
        <v>140</v>
      </c>
    </row>
    <row r="2536" spans="2:65" s="11" customFormat="1" ht="33.75">
      <c r="B2536" s="142"/>
      <c r="D2536" s="143" t="s">
        <v>146</v>
      </c>
      <c r="E2536" s="144" t="s">
        <v>1</v>
      </c>
      <c r="F2536" s="145" t="s">
        <v>959</v>
      </c>
      <c r="H2536" s="146">
        <v>-39.880000000000003</v>
      </c>
      <c r="I2536" s="147"/>
      <c r="L2536" s="142"/>
      <c r="M2536" s="148"/>
      <c r="T2536" s="149"/>
      <c r="AT2536" s="144" t="s">
        <v>146</v>
      </c>
      <c r="AU2536" s="144" t="s">
        <v>92</v>
      </c>
      <c r="AV2536" s="11" t="s">
        <v>92</v>
      </c>
      <c r="AW2536" s="11" t="s">
        <v>38</v>
      </c>
      <c r="AX2536" s="11" t="s">
        <v>82</v>
      </c>
      <c r="AY2536" s="144" t="s">
        <v>140</v>
      </c>
    </row>
    <row r="2537" spans="2:65" s="13" customFormat="1">
      <c r="B2537" s="160"/>
      <c r="D2537" s="143" t="s">
        <v>146</v>
      </c>
      <c r="E2537" s="161" t="s">
        <v>1</v>
      </c>
      <c r="F2537" s="162" t="s">
        <v>286</v>
      </c>
      <c r="H2537" s="163">
        <v>422.12700000000001</v>
      </c>
      <c r="I2537" s="164"/>
      <c r="L2537" s="160"/>
      <c r="M2537" s="165"/>
      <c r="T2537" s="166"/>
      <c r="AT2537" s="161" t="s">
        <v>146</v>
      </c>
      <c r="AU2537" s="161" t="s">
        <v>92</v>
      </c>
      <c r="AV2537" s="13" t="s">
        <v>151</v>
      </c>
      <c r="AW2537" s="13" t="s">
        <v>38</v>
      </c>
      <c r="AX2537" s="13" t="s">
        <v>82</v>
      </c>
      <c r="AY2537" s="161" t="s">
        <v>140</v>
      </c>
    </row>
    <row r="2538" spans="2:65" s="12" customFormat="1">
      <c r="B2538" s="153"/>
      <c r="D2538" s="143" t="s">
        <v>146</v>
      </c>
      <c r="E2538" s="154" t="s">
        <v>1</v>
      </c>
      <c r="F2538" s="155" t="s">
        <v>960</v>
      </c>
      <c r="H2538" s="154" t="s">
        <v>1</v>
      </c>
      <c r="I2538" s="156"/>
      <c r="L2538" s="153"/>
      <c r="M2538" s="157"/>
      <c r="T2538" s="158"/>
      <c r="AT2538" s="154" t="s">
        <v>146</v>
      </c>
      <c r="AU2538" s="154" t="s">
        <v>92</v>
      </c>
      <c r="AV2538" s="12" t="s">
        <v>90</v>
      </c>
      <c r="AW2538" s="12" t="s">
        <v>38</v>
      </c>
      <c r="AX2538" s="12" t="s">
        <v>82</v>
      </c>
      <c r="AY2538" s="154" t="s">
        <v>140</v>
      </c>
    </row>
    <row r="2539" spans="2:65" s="11" customFormat="1">
      <c r="B2539" s="142"/>
      <c r="D2539" s="143" t="s">
        <v>146</v>
      </c>
      <c r="E2539" s="144" t="s">
        <v>1</v>
      </c>
      <c r="F2539" s="145" t="s">
        <v>961</v>
      </c>
      <c r="H2539" s="146">
        <v>493.87</v>
      </c>
      <c r="I2539" s="147"/>
      <c r="L2539" s="142"/>
      <c r="M2539" s="148"/>
      <c r="T2539" s="149"/>
      <c r="AT2539" s="144" t="s">
        <v>146</v>
      </c>
      <c r="AU2539" s="144" t="s">
        <v>92</v>
      </c>
      <c r="AV2539" s="11" t="s">
        <v>92</v>
      </c>
      <c r="AW2539" s="11" t="s">
        <v>38</v>
      </c>
      <c r="AX2539" s="11" t="s">
        <v>82</v>
      </c>
      <c r="AY2539" s="144" t="s">
        <v>140</v>
      </c>
    </row>
    <row r="2540" spans="2:65" s="12" customFormat="1">
      <c r="B2540" s="153"/>
      <c r="D2540" s="143" t="s">
        <v>146</v>
      </c>
      <c r="E2540" s="154" t="s">
        <v>1</v>
      </c>
      <c r="F2540" s="155" t="s">
        <v>957</v>
      </c>
      <c r="H2540" s="154" t="s">
        <v>1</v>
      </c>
      <c r="I2540" s="156"/>
      <c r="L2540" s="153"/>
      <c r="M2540" s="157"/>
      <c r="T2540" s="158"/>
      <c r="AT2540" s="154" t="s">
        <v>146</v>
      </c>
      <c r="AU2540" s="154" t="s">
        <v>92</v>
      </c>
      <c r="AV2540" s="12" t="s">
        <v>90</v>
      </c>
      <c r="AW2540" s="12" t="s">
        <v>38</v>
      </c>
      <c r="AX2540" s="12" t="s">
        <v>82</v>
      </c>
      <c r="AY2540" s="154" t="s">
        <v>140</v>
      </c>
    </row>
    <row r="2541" spans="2:65" s="11" customFormat="1">
      <c r="B2541" s="142"/>
      <c r="D2541" s="143" t="s">
        <v>146</v>
      </c>
      <c r="E2541" s="144" t="s">
        <v>1</v>
      </c>
      <c r="F2541" s="145" t="s">
        <v>962</v>
      </c>
      <c r="H2541" s="146">
        <v>-3.8839999999999999</v>
      </c>
      <c r="I2541" s="147"/>
      <c r="L2541" s="142"/>
      <c r="M2541" s="148"/>
      <c r="T2541" s="149"/>
      <c r="AT2541" s="144" t="s">
        <v>146</v>
      </c>
      <c r="AU2541" s="144" t="s">
        <v>92</v>
      </c>
      <c r="AV2541" s="11" t="s">
        <v>92</v>
      </c>
      <c r="AW2541" s="11" t="s">
        <v>38</v>
      </c>
      <c r="AX2541" s="11" t="s">
        <v>82</v>
      </c>
      <c r="AY2541" s="144" t="s">
        <v>140</v>
      </c>
    </row>
    <row r="2542" spans="2:65" s="11" customFormat="1" ht="33.75">
      <c r="B2542" s="142"/>
      <c r="D2542" s="143" t="s">
        <v>146</v>
      </c>
      <c r="E2542" s="144" t="s">
        <v>1</v>
      </c>
      <c r="F2542" s="145" t="s">
        <v>963</v>
      </c>
      <c r="H2542" s="146">
        <v>-12.86</v>
      </c>
      <c r="I2542" s="147"/>
      <c r="L2542" s="142"/>
      <c r="M2542" s="148"/>
      <c r="T2542" s="149"/>
      <c r="AT2542" s="144" t="s">
        <v>146</v>
      </c>
      <c r="AU2542" s="144" t="s">
        <v>92</v>
      </c>
      <c r="AV2542" s="11" t="s">
        <v>92</v>
      </c>
      <c r="AW2542" s="11" t="s">
        <v>38</v>
      </c>
      <c r="AX2542" s="11" t="s">
        <v>82</v>
      </c>
      <c r="AY2542" s="144" t="s">
        <v>140</v>
      </c>
    </row>
    <row r="2543" spans="2:65" s="11" customFormat="1" ht="22.5">
      <c r="B2543" s="142"/>
      <c r="D2543" s="143" t="s">
        <v>146</v>
      </c>
      <c r="E2543" s="144" t="s">
        <v>1</v>
      </c>
      <c r="F2543" s="145" t="s">
        <v>964</v>
      </c>
      <c r="H2543" s="146">
        <v>-50.93</v>
      </c>
      <c r="I2543" s="147"/>
      <c r="L2543" s="142"/>
      <c r="M2543" s="148"/>
      <c r="T2543" s="149"/>
      <c r="AT2543" s="144" t="s">
        <v>146</v>
      </c>
      <c r="AU2543" s="144" t="s">
        <v>92</v>
      </c>
      <c r="AV2543" s="11" t="s">
        <v>92</v>
      </c>
      <c r="AW2543" s="11" t="s">
        <v>38</v>
      </c>
      <c r="AX2543" s="11" t="s">
        <v>82</v>
      </c>
      <c r="AY2543" s="144" t="s">
        <v>140</v>
      </c>
    </row>
    <row r="2544" spans="2:65" s="13" customFormat="1">
      <c r="B2544" s="160"/>
      <c r="D2544" s="143" t="s">
        <v>146</v>
      </c>
      <c r="E2544" s="161" t="s">
        <v>1</v>
      </c>
      <c r="F2544" s="162" t="s">
        <v>286</v>
      </c>
      <c r="H2544" s="163">
        <v>426.19599999999997</v>
      </c>
      <c r="I2544" s="164"/>
      <c r="L2544" s="160"/>
      <c r="M2544" s="165"/>
      <c r="T2544" s="166"/>
      <c r="AT2544" s="161" t="s">
        <v>146</v>
      </c>
      <c r="AU2544" s="161" t="s">
        <v>92</v>
      </c>
      <c r="AV2544" s="13" t="s">
        <v>151</v>
      </c>
      <c r="AW2544" s="13" t="s">
        <v>38</v>
      </c>
      <c r="AX2544" s="13" t="s">
        <v>82</v>
      </c>
      <c r="AY2544" s="161" t="s">
        <v>140</v>
      </c>
    </row>
    <row r="2545" spans="2:65" s="11" customFormat="1">
      <c r="B2545" s="142"/>
      <c r="D2545" s="143" t="s">
        <v>146</v>
      </c>
      <c r="E2545" s="144" t="s">
        <v>1</v>
      </c>
      <c r="F2545" s="145" t="s">
        <v>965</v>
      </c>
      <c r="H2545" s="146">
        <v>63.13</v>
      </c>
      <c r="I2545" s="147"/>
      <c r="L2545" s="142"/>
      <c r="M2545" s="148"/>
      <c r="T2545" s="149"/>
      <c r="AT2545" s="144" t="s">
        <v>146</v>
      </c>
      <c r="AU2545" s="144" t="s">
        <v>92</v>
      </c>
      <c r="AV2545" s="11" t="s">
        <v>92</v>
      </c>
      <c r="AW2545" s="11" t="s">
        <v>38</v>
      </c>
      <c r="AX2545" s="11" t="s">
        <v>82</v>
      </c>
      <c r="AY2545" s="144" t="s">
        <v>140</v>
      </c>
    </row>
    <row r="2546" spans="2:65" s="13" customFormat="1">
      <c r="B2546" s="160"/>
      <c r="D2546" s="143" t="s">
        <v>146</v>
      </c>
      <c r="E2546" s="161" t="s">
        <v>1</v>
      </c>
      <c r="F2546" s="162" t="s">
        <v>286</v>
      </c>
      <c r="H2546" s="163">
        <v>63.13</v>
      </c>
      <c r="I2546" s="164"/>
      <c r="L2546" s="160"/>
      <c r="M2546" s="165"/>
      <c r="T2546" s="166"/>
      <c r="AT2546" s="161" t="s">
        <v>146</v>
      </c>
      <c r="AU2546" s="161" t="s">
        <v>92</v>
      </c>
      <c r="AV2546" s="13" t="s">
        <v>151</v>
      </c>
      <c r="AW2546" s="13" t="s">
        <v>38</v>
      </c>
      <c r="AX2546" s="13" t="s">
        <v>82</v>
      </c>
      <c r="AY2546" s="161" t="s">
        <v>140</v>
      </c>
    </row>
    <row r="2547" spans="2:65" s="14" customFormat="1">
      <c r="B2547" s="167"/>
      <c r="D2547" s="143" t="s">
        <v>146</v>
      </c>
      <c r="E2547" s="168" t="s">
        <v>1</v>
      </c>
      <c r="F2547" s="169" t="s">
        <v>287</v>
      </c>
      <c r="H2547" s="170">
        <v>911.45300000000009</v>
      </c>
      <c r="I2547" s="171"/>
      <c r="L2547" s="167"/>
      <c r="M2547" s="172"/>
      <c r="T2547" s="173"/>
      <c r="AT2547" s="168" t="s">
        <v>146</v>
      </c>
      <c r="AU2547" s="168" t="s">
        <v>92</v>
      </c>
      <c r="AV2547" s="14" t="s">
        <v>145</v>
      </c>
      <c r="AW2547" s="14" t="s">
        <v>38</v>
      </c>
      <c r="AX2547" s="14" t="s">
        <v>90</v>
      </c>
      <c r="AY2547" s="168" t="s">
        <v>140</v>
      </c>
    </row>
    <row r="2548" spans="2:65" s="11" customFormat="1">
      <c r="B2548" s="142"/>
      <c r="D2548" s="143" t="s">
        <v>146</v>
      </c>
      <c r="F2548" s="145" t="s">
        <v>2848</v>
      </c>
      <c r="H2548" s="146">
        <v>182.291</v>
      </c>
      <c r="I2548" s="147"/>
      <c r="L2548" s="142"/>
      <c r="M2548" s="148"/>
      <c r="T2548" s="149"/>
      <c r="AT2548" s="144" t="s">
        <v>146</v>
      </c>
      <c r="AU2548" s="144" t="s">
        <v>92</v>
      </c>
      <c r="AV2548" s="11" t="s">
        <v>92</v>
      </c>
      <c r="AW2548" s="11" t="s">
        <v>4</v>
      </c>
      <c r="AX2548" s="11" t="s">
        <v>90</v>
      </c>
      <c r="AY2548" s="144" t="s">
        <v>140</v>
      </c>
    </row>
    <row r="2549" spans="2:65" s="1" customFormat="1" ht="24.2" customHeight="1">
      <c r="B2549" s="33"/>
      <c r="C2549" s="128" t="s">
        <v>2849</v>
      </c>
      <c r="D2549" s="128" t="s">
        <v>141</v>
      </c>
      <c r="E2549" s="129" t="s">
        <v>2850</v>
      </c>
      <c r="F2549" s="130" t="s">
        <v>2851</v>
      </c>
      <c r="G2549" s="131" t="s">
        <v>144</v>
      </c>
      <c r="H2549" s="132">
        <v>22.14</v>
      </c>
      <c r="I2549" s="133"/>
      <c r="J2549" s="134">
        <f>ROUND(I2549*H2549,2)</f>
        <v>0</v>
      </c>
      <c r="K2549" s="135"/>
      <c r="L2549" s="33"/>
      <c r="M2549" s="136" t="s">
        <v>1</v>
      </c>
      <c r="N2549" s="137" t="s">
        <v>47</v>
      </c>
      <c r="P2549" s="138">
        <f>O2549*H2549</f>
        <v>0</v>
      </c>
      <c r="Q2549" s="138">
        <v>2.0000000000000001E-4</v>
      </c>
      <c r="R2549" s="138">
        <f>Q2549*H2549</f>
        <v>4.4280000000000005E-3</v>
      </c>
      <c r="S2549" s="138">
        <v>0</v>
      </c>
      <c r="T2549" s="139">
        <f>S2549*H2549</f>
        <v>0</v>
      </c>
      <c r="AR2549" s="140" t="s">
        <v>173</v>
      </c>
      <c r="AT2549" s="140" t="s">
        <v>141</v>
      </c>
      <c r="AU2549" s="140" t="s">
        <v>92</v>
      </c>
      <c r="AY2549" s="17" t="s">
        <v>140</v>
      </c>
      <c r="BE2549" s="141">
        <f>IF(N2549="základní",J2549,0)</f>
        <v>0</v>
      </c>
      <c r="BF2549" s="141">
        <f>IF(N2549="snížená",J2549,0)</f>
        <v>0</v>
      </c>
      <c r="BG2549" s="141">
        <f>IF(N2549="zákl. přenesená",J2549,0)</f>
        <v>0</v>
      </c>
      <c r="BH2549" s="141">
        <f>IF(N2549="sníž. přenesená",J2549,0)</f>
        <v>0</v>
      </c>
      <c r="BI2549" s="141">
        <f>IF(N2549="nulová",J2549,0)</f>
        <v>0</v>
      </c>
      <c r="BJ2549" s="17" t="s">
        <v>90</v>
      </c>
      <c r="BK2549" s="141">
        <f>ROUND(I2549*H2549,2)</f>
        <v>0</v>
      </c>
      <c r="BL2549" s="17" t="s">
        <v>173</v>
      </c>
      <c r="BM2549" s="140" t="s">
        <v>2852</v>
      </c>
    </row>
    <row r="2550" spans="2:65" s="12" customFormat="1">
      <c r="B2550" s="153"/>
      <c r="D2550" s="143" t="s">
        <v>146</v>
      </c>
      <c r="E2550" s="154" t="s">
        <v>1</v>
      </c>
      <c r="F2550" s="155" t="s">
        <v>2853</v>
      </c>
      <c r="H2550" s="154" t="s">
        <v>1</v>
      </c>
      <c r="I2550" s="156"/>
      <c r="L2550" s="153"/>
      <c r="M2550" s="157"/>
      <c r="T2550" s="158"/>
      <c r="AT2550" s="154" t="s">
        <v>146</v>
      </c>
      <c r="AU2550" s="154" t="s">
        <v>92</v>
      </c>
      <c r="AV2550" s="12" t="s">
        <v>90</v>
      </c>
      <c r="AW2550" s="12" t="s">
        <v>38</v>
      </c>
      <c r="AX2550" s="12" t="s">
        <v>82</v>
      </c>
      <c r="AY2550" s="154" t="s">
        <v>140</v>
      </c>
    </row>
    <row r="2551" spans="2:65" s="11" customFormat="1">
      <c r="B2551" s="142"/>
      <c r="D2551" s="143" t="s">
        <v>146</v>
      </c>
      <c r="E2551" s="144" t="s">
        <v>1</v>
      </c>
      <c r="F2551" s="145" t="s">
        <v>2854</v>
      </c>
      <c r="H2551" s="146">
        <v>16.38</v>
      </c>
      <c r="I2551" s="147"/>
      <c r="L2551" s="142"/>
      <c r="M2551" s="148"/>
      <c r="T2551" s="149"/>
      <c r="AT2551" s="144" t="s">
        <v>146</v>
      </c>
      <c r="AU2551" s="144" t="s">
        <v>92</v>
      </c>
      <c r="AV2551" s="11" t="s">
        <v>92</v>
      </c>
      <c r="AW2551" s="11" t="s">
        <v>38</v>
      </c>
      <c r="AX2551" s="11" t="s">
        <v>82</v>
      </c>
      <c r="AY2551" s="144" t="s">
        <v>140</v>
      </c>
    </row>
    <row r="2552" spans="2:65" s="11" customFormat="1">
      <c r="B2552" s="142"/>
      <c r="D2552" s="143" t="s">
        <v>146</v>
      </c>
      <c r="E2552" s="144" t="s">
        <v>1</v>
      </c>
      <c r="F2552" s="145" t="s">
        <v>2855</v>
      </c>
      <c r="H2552" s="146">
        <v>5.76</v>
      </c>
      <c r="I2552" s="147"/>
      <c r="L2552" s="142"/>
      <c r="M2552" s="148"/>
      <c r="T2552" s="149"/>
      <c r="AT2552" s="144" t="s">
        <v>146</v>
      </c>
      <c r="AU2552" s="144" t="s">
        <v>92</v>
      </c>
      <c r="AV2552" s="11" t="s">
        <v>92</v>
      </c>
      <c r="AW2552" s="11" t="s">
        <v>38</v>
      </c>
      <c r="AX2552" s="11" t="s">
        <v>82</v>
      </c>
      <c r="AY2552" s="144" t="s">
        <v>140</v>
      </c>
    </row>
    <row r="2553" spans="2:65" s="14" customFormat="1">
      <c r="B2553" s="167"/>
      <c r="D2553" s="143" t="s">
        <v>146</v>
      </c>
      <c r="E2553" s="168" t="s">
        <v>1</v>
      </c>
      <c r="F2553" s="169" t="s">
        <v>287</v>
      </c>
      <c r="H2553" s="170">
        <v>22.14</v>
      </c>
      <c r="I2553" s="171"/>
      <c r="L2553" s="167"/>
      <c r="M2553" s="172"/>
      <c r="T2553" s="173"/>
      <c r="AT2553" s="168" t="s">
        <v>146</v>
      </c>
      <c r="AU2553" s="168" t="s">
        <v>92</v>
      </c>
      <c r="AV2553" s="14" t="s">
        <v>145</v>
      </c>
      <c r="AW2553" s="14" t="s">
        <v>38</v>
      </c>
      <c r="AX2553" s="14" t="s">
        <v>90</v>
      </c>
      <c r="AY2553" s="168" t="s">
        <v>140</v>
      </c>
    </row>
    <row r="2554" spans="2:65" s="1" customFormat="1" ht="33" customHeight="1">
      <c r="B2554" s="33"/>
      <c r="C2554" s="128" t="s">
        <v>2856</v>
      </c>
      <c r="D2554" s="128" t="s">
        <v>141</v>
      </c>
      <c r="E2554" s="129" t="s">
        <v>2857</v>
      </c>
      <c r="F2554" s="130" t="s">
        <v>2858</v>
      </c>
      <c r="G2554" s="131" t="s">
        <v>144</v>
      </c>
      <c r="H2554" s="132">
        <v>44.637</v>
      </c>
      <c r="I2554" s="133"/>
      <c r="J2554" s="134">
        <f>ROUND(I2554*H2554,2)</f>
        <v>0</v>
      </c>
      <c r="K2554" s="135"/>
      <c r="L2554" s="33"/>
      <c r="M2554" s="136" t="s">
        <v>1</v>
      </c>
      <c r="N2554" s="137" t="s">
        <v>47</v>
      </c>
      <c r="P2554" s="138">
        <f>O2554*H2554</f>
        <v>0</v>
      </c>
      <c r="Q2554" s="138">
        <v>1E-4</v>
      </c>
      <c r="R2554" s="138">
        <f>Q2554*H2554</f>
        <v>4.4637000000000001E-3</v>
      </c>
      <c r="S2554" s="138">
        <v>0</v>
      </c>
      <c r="T2554" s="139">
        <f>S2554*H2554</f>
        <v>0</v>
      </c>
      <c r="AR2554" s="140" t="s">
        <v>173</v>
      </c>
      <c r="AT2554" s="140" t="s">
        <v>141</v>
      </c>
      <c r="AU2554" s="140" t="s">
        <v>92</v>
      </c>
      <c r="AY2554" s="17" t="s">
        <v>140</v>
      </c>
      <c r="BE2554" s="141">
        <f>IF(N2554="základní",J2554,0)</f>
        <v>0</v>
      </c>
      <c r="BF2554" s="141">
        <f>IF(N2554="snížená",J2554,0)</f>
        <v>0</v>
      </c>
      <c r="BG2554" s="141">
        <f>IF(N2554="zákl. přenesená",J2554,0)</f>
        <v>0</v>
      </c>
      <c r="BH2554" s="141">
        <f>IF(N2554="sníž. přenesená",J2554,0)</f>
        <v>0</v>
      </c>
      <c r="BI2554" s="141">
        <f>IF(N2554="nulová",J2554,0)</f>
        <v>0</v>
      </c>
      <c r="BJ2554" s="17" t="s">
        <v>90</v>
      </c>
      <c r="BK2554" s="141">
        <f>ROUND(I2554*H2554,2)</f>
        <v>0</v>
      </c>
      <c r="BL2554" s="17" t="s">
        <v>173</v>
      </c>
      <c r="BM2554" s="140" t="s">
        <v>2859</v>
      </c>
    </row>
    <row r="2555" spans="2:65" s="1" customFormat="1" ht="39">
      <c r="B2555" s="33"/>
      <c r="D2555" s="143" t="s">
        <v>179</v>
      </c>
      <c r="F2555" s="150" t="s">
        <v>2860</v>
      </c>
      <c r="I2555" s="151"/>
      <c r="L2555" s="33"/>
      <c r="M2555" s="152"/>
      <c r="T2555" s="57"/>
      <c r="AT2555" s="17" t="s">
        <v>179</v>
      </c>
      <c r="AU2555" s="17" t="s">
        <v>92</v>
      </c>
    </row>
    <row r="2556" spans="2:65" s="12" customFormat="1">
      <c r="B2556" s="153"/>
      <c r="D2556" s="143" t="s">
        <v>146</v>
      </c>
      <c r="E2556" s="154" t="s">
        <v>1</v>
      </c>
      <c r="F2556" s="155" t="s">
        <v>950</v>
      </c>
      <c r="H2556" s="154" t="s">
        <v>1</v>
      </c>
      <c r="I2556" s="156"/>
      <c r="L2556" s="153"/>
      <c r="M2556" s="157"/>
      <c r="T2556" s="158"/>
      <c r="AT2556" s="154" t="s">
        <v>146</v>
      </c>
      <c r="AU2556" s="154" t="s">
        <v>92</v>
      </c>
      <c r="AV2556" s="12" t="s">
        <v>90</v>
      </c>
      <c r="AW2556" s="12" t="s">
        <v>38</v>
      </c>
      <c r="AX2556" s="12" t="s">
        <v>82</v>
      </c>
      <c r="AY2556" s="154" t="s">
        <v>140</v>
      </c>
    </row>
    <row r="2557" spans="2:65" s="11" customFormat="1" ht="33.75">
      <c r="B2557" s="142"/>
      <c r="D2557" s="143" t="s">
        <v>146</v>
      </c>
      <c r="E2557" s="144" t="s">
        <v>1</v>
      </c>
      <c r="F2557" s="145" t="s">
        <v>951</v>
      </c>
      <c r="H2557" s="146">
        <v>71.305000000000007</v>
      </c>
      <c r="I2557" s="147"/>
      <c r="L2557" s="142"/>
      <c r="M2557" s="148"/>
      <c r="T2557" s="149"/>
      <c r="AT2557" s="144" t="s">
        <v>146</v>
      </c>
      <c r="AU2557" s="144" t="s">
        <v>92</v>
      </c>
      <c r="AV2557" s="11" t="s">
        <v>92</v>
      </c>
      <c r="AW2557" s="11" t="s">
        <v>38</v>
      </c>
      <c r="AX2557" s="11" t="s">
        <v>82</v>
      </c>
      <c r="AY2557" s="144" t="s">
        <v>140</v>
      </c>
    </row>
    <row r="2558" spans="2:65" s="11" customFormat="1" ht="33.75">
      <c r="B2558" s="142"/>
      <c r="D2558" s="143" t="s">
        <v>146</v>
      </c>
      <c r="E2558" s="144" t="s">
        <v>1</v>
      </c>
      <c r="F2558" s="145" t="s">
        <v>952</v>
      </c>
      <c r="H2558" s="146">
        <v>66.185000000000002</v>
      </c>
      <c r="I2558" s="147"/>
      <c r="L2558" s="142"/>
      <c r="M2558" s="148"/>
      <c r="T2558" s="149"/>
      <c r="AT2558" s="144" t="s">
        <v>146</v>
      </c>
      <c r="AU2558" s="144" t="s">
        <v>92</v>
      </c>
      <c r="AV2558" s="11" t="s">
        <v>92</v>
      </c>
      <c r="AW2558" s="11" t="s">
        <v>38</v>
      </c>
      <c r="AX2558" s="11" t="s">
        <v>82</v>
      </c>
      <c r="AY2558" s="144" t="s">
        <v>140</v>
      </c>
    </row>
    <row r="2559" spans="2:65" s="11" customFormat="1" ht="22.5">
      <c r="B2559" s="142"/>
      <c r="D2559" s="143" t="s">
        <v>146</v>
      </c>
      <c r="E2559" s="144" t="s">
        <v>1</v>
      </c>
      <c r="F2559" s="145" t="s">
        <v>953</v>
      </c>
      <c r="H2559" s="146">
        <v>11.3</v>
      </c>
      <c r="I2559" s="147"/>
      <c r="L2559" s="142"/>
      <c r="M2559" s="148"/>
      <c r="T2559" s="149"/>
      <c r="AT2559" s="144" t="s">
        <v>146</v>
      </c>
      <c r="AU2559" s="144" t="s">
        <v>92</v>
      </c>
      <c r="AV2559" s="11" t="s">
        <v>92</v>
      </c>
      <c r="AW2559" s="11" t="s">
        <v>38</v>
      </c>
      <c r="AX2559" s="11" t="s">
        <v>82</v>
      </c>
      <c r="AY2559" s="144" t="s">
        <v>140</v>
      </c>
    </row>
    <row r="2560" spans="2:65" s="14" customFormat="1">
      <c r="B2560" s="167"/>
      <c r="D2560" s="143" t="s">
        <v>146</v>
      </c>
      <c r="E2560" s="168" t="s">
        <v>1</v>
      </c>
      <c r="F2560" s="169" t="s">
        <v>287</v>
      </c>
      <c r="H2560" s="170">
        <v>148.79000000000002</v>
      </c>
      <c r="I2560" s="171"/>
      <c r="L2560" s="167"/>
      <c r="M2560" s="172"/>
      <c r="T2560" s="173"/>
      <c r="AT2560" s="168" t="s">
        <v>146</v>
      </c>
      <c r="AU2560" s="168" t="s">
        <v>92</v>
      </c>
      <c r="AV2560" s="14" t="s">
        <v>145</v>
      </c>
      <c r="AW2560" s="14" t="s">
        <v>38</v>
      </c>
      <c r="AX2560" s="14" t="s">
        <v>90</v>
      </c>
      <c r="AY2560" s="168" t="s">
        <v>140</v>
      </c>
    </row>
    <row r="2561" spans="2:65" s="11" customFormat="1">
      <c r="B2561" s="142"/>
      <c r="D2561" s="143" t="s">
        <v>146</v>
      </c>
      <c r="F2561" s="145" t="s">
        <v>2861</v>
      </c>
      <c r="H2561" s="146">
        <v>44.637</v>
      </c>
      <c r="I2561" s="147"/>
      <c r="L2561" s="142"/>
      <c r="M2561" s="148"/>
      <c r="T2561" s="149"/>
      <c r="AT2561" s="144" t="s">
        <v>146</v>
      </c>
      <c r="AU2561" s="144" t="s">
        <v>92</v>
      </c>
      <c r="AV2561" s="11" t="s">
        <v>92</v>
      </c>
      <c r="AW2561" s="11" t="s">
        <v>4</v>
      </c>
      <c r="AX2561" s="11" t="s">
        <v>90</v>
      </c>
      <c r="AY2561" s="144" t="s">
        <v>140</v>
      </c>
    </row>
    <row r="2562" spans="2:65" s="1" customFormat="1" ht="24.2" customHeight="1">
      <c r="B2562" s="33"/>
      <c r="C2562" s="128" t="s">
        <v>2862</v>
      </c>
      <c r="D2562" s="128" t="s">
        <v>141</v>
      </c>
      <c r="E2562" s="129" t="s">
        <v>2863</v>
      </c>
      <c r="F2562" s="130" t="s">
        <v>2864</v>
      </c>
      <c r="G2562" s="131" t="s">
        <v>144</v>
      </c>
      <c r="H2562" s="132">
        <v>148.79</v>
      </c>
      <c r="I2562" s="133"/>
      <c r="J2562" s="134">
        <f>ROUND(I2562*H2562,2)</f>
        <v>0</v>
      </c>
      <c r="K2562" s="135"/>
      <c r="L2562" s="33"/>
      <c r="M2562" s="136" t="s">
        <v>1</v>
      </c>
      <c r="N2562" s="137" t="s">
        <v>47</v>
      </c>
      <c r="P2562" s="138">
        <f>O2562*H2562</f>
        <v>0</v>
      </c>
      <c r="Q2562" s="138">
        <v>7.2000000000000005E-4</v>
      </c>
      <c r="R2562" s="138">
        <f>Q2562*H2562</f>
        <v>0.1071288</v>
      </c>
      <c r="S2562" s="138">
        <v>0</v>
      </c>
      <c r="T2562" s="139">
        <f>S2562*H2562</f>
        <v>0</v>
      </c>
      <c r="AR2562" s="140" t="s">
        <v>173</v>
      </c>
      <c r="AT2562" s="140" t="s">
        <v>141</v>
      </c>
      <c r="AU2562" s="140" t="s">
        <v>92</v>
      </c>
      <c r="AY2562" s="17" t="s">
        <v>140</v>
      </c>
      <c r="BE2562" s="141">
        <f>IF(N2562="základní",J2562,0)</f>
        <v>0</v>
      </c>
      <c r="BF2562" s="141">
        <f>IF(N2562="snížená",J2562,0)</f>
        <v>0</v>
      </c>
      <c r="BG2562" s="141">
        <f>IF(N2562="zákl. přenesená",J2562,0)</f>
        <v>0</v>
      </c>
      <c r="BH2562" s="141">
        <f>IF(N2562="sníž. přenesená",J2562,0)</f>
        <v>0</v>
      </c>
      <c r="BI2562" s="141">
        <f>IF(N2562="nulová",J2562,0)</f>
        <v>0</v>
      </c>
      <c r="BJ2562" s="17" t="s">
        <v>90</v>
      </c>
      <c r="BK2562" s="141">
        <f>ROUND(I2562*H2562,2)</f>
        <v>0</v>
      </c>
      <c r="BL2562" s="17" t="s">
        <v>173</v>
      </c>
      <c r="BM2562" s="140" t="s">
        <v>2865</v>
      </c>
    </row>
    <row r="2563" spans="2:65" s="12" customFormat="1">
      <c r="B2563" s="153"/>
      <c r="D2563" s="143" t="s">
        <v>146</v>
      </c>
      <c r="E2563" s="154" t="s">
        <v>1</v>
      </c>
      <c r="F2563" s="155" t="s">
        <v>950</v>
      </c>
      <c r="H2563" s="154" t="s">
        <v>1</v>
      </c>
      <c r="I2563" s="156"/>
      <c r="L2563" s="153"/>
      <c r="M2563" s="157"/>
      <c r="T2563" s="158"/>
      <c r="AT2563" s="154" t="s">
        <v>146</v>
      </c>
      <c r="AU2563" s="154" t="s">
        <v>92</v>
      </c>
      <c r="AV2563" s="12" t="s">
        <v>90</v>
      </c>
      <c r="AW2563" s="12" t="s">
        <v>38</v>
      </c>
      <c r="AX2563" s="12" t="s">
        <v>82</v>
      </c>
      <c r="AY2563" s="154" t="s">
        <v>140</v>
      </c>
    </row>
    <row r="2564" spans="2:65" s="11" customFormat="1" ht="33.75">
      <c r="B2564" s="142"/>
      <c r="D2564" s="143" t="s">
        <v>146</v>
      </c>
      <c r="E2564" s="144" t="s">
        <v>1</v>
      </c>
      <c r="F2564" s="145" t="s">
        <v>951</v>
      </c>
      <c r="H2564" s="146">
        <v>71.305000000000007</v>
      </c>
      <c r="I2564" s="147"/>
      <c r="L2564" s="142"/>
      <c r="M2564" s="148"/>
      <c r="T2564" s="149"/>
      <c r="AT2564" s="144" t="s">
        <v>146</v>
      </c>
      <c r="AU2564" s="144" t="s">
        <v>92</v>
      </c>
      <c r="AV2564" s="11" t="s">
        <v>92</v>
      </c>
      <c r="AW2564" s="11" t="s">
        <v>38</v>
      </c>
      <c r="AX2564" s="11" t="s">
        <v>82</v>
      </c>
      <c r="AY2564" s="144" t="s">
        <v>140</v>
      </c>
    </row>
    <row r="2565" spans="2:65" s="11" customFormat="1" ht="33.75">
      <c r="B2565" s="142"/>
      <c r="D2565" s="143" t="s">
        <v>146</v>
      </c>
      <c r="E2565" s="144" t="s">
        <v>1</v>
      </c>
      <c r="F2565" s="145" t="s">
        <v>952</v>
      </c>
      <c r="H2565" s="146">
        <v>66.185000000000002</v>
      </c>
      <c r="I2565" s="147"/>
      <c r="L2565" s="142"/>
      <c r="M2565" s="148"/>
      <c r="T2565" s="149"/>
      <c r="AT2565" s="144" t="s">
        <v>146</v>
      </c>
      <c r="AU2565" s="144" t="s">
        <v>92</v>
      </c>
      <c r="AV2565" s="11" t="s">
        <v>92</v>
      </c>
      <c r="AW2565" s="11" t="s">
        <v>38</v>
      </c>
      <c r="AX2565" s="11" t="s">
        <v>82</v>
      </c>
      <c r="AY2565" s="144" t="s">
        <v>140</v>
      </c>
    </row>
    <row r="2566" spans="2:65" s="11" customFormat="1" ht="22.5">
      <c r="B2566" s="142"/>
      <c r="D2566" s="143" t="s">
        <v>146</v>
      </c>
      <c r="E2566" s="144" t="s">
        <v>1</v>
      </c>
      <c r="F2566" s="145" t="s">
        <v>953</v>
      </c>
      <c r="H2566" s="146">
        <v>11.3</v>
      </c>
      <c r="I2566" s="147"/>
      <c r="L2566" s="142"/>
      <c r="M2566" s="148"/>
      <c r="T2566" s="149"/>
      <c r="AT2566" s="144" t="s">
        <v>146</v>
      </c>
      <c r="AU2566" s="144" t="s">
        <v>92</v>
      </c>
      <c r="AV2566" s="11" t="s">
        <v>92</v>
      </c>
      <c r="AW2566" s="11" t="s">
        <v>38</v>
      </c>
      <c r="AX2566" s="11" t="s">
        <v>82</v>
      </c>
      <c r="AY2566" s="144" t="s">
        <v>140</v>
      </c>
    </row>
    <row r="2567" spans="2:65" s="14" customFormat="1">
      <c r="B2567" s="167"/>
      <c r="D2567" s="143" t="s">
        <v>146</v>
      </c>
      <c r="E2567" s="168" t="s">
        <v>1</v>
      </c>
      <c r="F2567" s="169" t="s">
        <v>287</v>
      </c>
      <c r="H2567" s="170">
        <v>148.79000000000002</v>
      </c>
      <c r="I2567" s="171"/>
      <c r="L2567" s="167"/>
      <c r="M2567" s="172"/>
      <c r="T2567" s="173"/>
      <c r="AT2567" s="168" t="s">
        <v>146</v>
      </c>
      <c r="AU2567" s="168" t="s">
        <v>92</v>
      </c>
      <c r="AV2567" s="14" t="s">
        <v>145</v>
      </c>
      <c r="AW2567" s="14" t="s">
        <v>38</v>
      </c>
      <c r="AX2567" s="14" t="s">
        <v>90</v>
      </c>
      <c r="AY2567" s="168" t="s">
        <v>140</v>
      </c>
    </row>
    <row r="2568" spans="2:65" s="1" customFormat="1" ht="24.2" customHeight="1">
      <c r="B2568" s="33"/>
      <c r="C2568" s="128" t="s">
        <v>2866</v>
      </c>
      <c r="D2568" s="128" t="s">
        <v>141</v>
      </c>
      <c r="E2568" s="129" t="s">
        <v>2867</v>
      </c>
      <c r="F2568" s="130" t="s">
        <v>2868</v>
      </c>
      <c r="G2568" s="131" t="s">
        <v>144</v>
      </c>
      <c r="H2568" s="132">
        <v>911.45299999999997</v>
      </c>
      <c r="I2568" s="133"/>
      <c r="J2568" s="134">
        <f>ROUND(I2568*H2568,2)</f>
        <v>0</v>
      </c>
      <c r="K2568" s="135"/>
      <c r="L2568" s="33"/>
      <c r="M2568" s="136" t="s">
        <v>1</v>
      </c>
      <c r="N2568" s="137" t="s">
        <v>47</v>
      </c>
      <c r="P2568" s="138">
        <f>O2568*H2568</f>
        <v>0</v>
      </c>
      <c r="Q2568" s="138">
        <v>8.3000000000000001E-4</v>
      </c>
      <c r="R2568" s="138">
        <f>Q2568*H2568</f>
        <v>0.75650598999999996</v>
      </c>
      <c r="S2568" s="138">
        <v>0</v>
      </c>
      <c r="T2568" s="139">
        <f>S2568*H2568</f>
        <v>0</v>
      </c>
      <c r="AR2568" s="140" t="s">
        <v>173</v>
      </c>
      <c r="AT2568" s="140" t="s">
        <v>141</v>
      </c>
      <c r="AU2568" s="140" t="s">
        <v>92</v>
      </c>
      <c r="AY2568" s="17" t="s">
        <v>140</v>
      </c>
      <c r="BE2568" s="141">
        <f>IF(N2568="základní",J2568,0)</f>
        <v>0</v>
      </c>
      <c r="BF2568" s="141">
        <f>IF(N2568="snížená",J2568,0)</f>
        <v>0</v>
      </c>
      <c r="BG2568" s="141">
        <f>IF(N2568="zákl. přenesená",J2568,0)</f>
        <v>0</v>
      </c>
      <c r="BH2568" s="141">
        <f>IF(N2568="sníž. přenesená",J2568,0)</f>
        <v>0</v>
      </c>
      <c r="BI2568" s="141">
        <f>IF(N2568="nulová",J2568,0)</f>
        <v>0</v>
      </c>
      <c r="BJ2568" s="17" t="s">
        <v>90</v>
      </c>
      <c r="BK2568" s="141">
        <f>ROUND(I2568*H2568,2)</f>
        <v>0</v>
      </c>
      <c r="BL2568" s="17" t="s">
        <v>173</v>
      </c>
      <c r="BM2568" s="140" t="s">
        <v>2869</v>
      </c>
    </row>
    <row r="2569" spans="2:65" s="12" customFormat="1">
      <c r="B2569" s="153"/>
      <c r="D2569" s="143" t="s">
        <v>146</v>
      </c>
      <c r="E2569" s="154" t="s">
        <v>1</v>
      </c>
      <c r="F2569" s="155" t="s">
        <v>954</v>
      </c>
      <c r="H2569" s="154" t="s">
        <v>1</v>
      </c>
      <c r="I2569" s="156"/>
      <c r="L2569" s="153"/>
      <c r="M2569" s="157"/>
      <c r="T2569" s="158"/>
      <c r="AT2569" s="154" t="s">
        <v>146</v>
      </c>
      <c r="AU2569" s="154" t="s">
        <v>92</v>
      </c>
      <c r="AV2569" s="12" t="s">
        <v>90</v>
      </c>
      <c r="AW2569" s="12" t="s">
        <v>38</v>
      </c>
      <c r="AX2569" s="12" t="s">
        <v>82</v>
      </c>
      <c r="AY2569" s="154" t="s">
        <v>140</v>
      </c>
    </row>
    <row r="2570" spans="2:65" s="12" customFormat="1">
      <c r="B2570" s="153"/>
      <c r="D2570" s="143" t="s">
        <v>146</v>
      </c>
      <c r="E2570" s="154" t="s">
        <v>1</v>
      </c>
      <c r="F2570" s="155" t="s">
        <v>955</v>
      </c>
      <c r="H2570" s="154" t="s">
        <v>1</v>
      </c>
      <c r="I2570" s="156"/>
      <c r="L2570" s="153"/>
      <c r="M2570" s="157"/>
      <c r="T2570" s="158"/>
      <c r="AT2570" s="154" t="s">
        <v>146</v>
      </c>
      <c r="AU2570" s="154" t="s">
        <v>92</v>
      </c>
      <c r="AV2570" s="12" t="s">
        <v>90</v>
      </c>
      <c r="AW2570" s="12" t="s">
        <v>38</v>
      </c>
      <c r="AX2570" s="12" t="s">
        <v>82</v>
      </c>
      <c r="AY2570" s="154" t="s">
        <v>140</v>
      </c>
    </row>
    <row r="2571" spans="2:65" s="11" customFormat="1" ht="22.5">
      <c r="B2571" s="142"/>
      <c r="D2571" s="143" t="s">
        <v>146</v>
      </c>
      <c r="E2571" s="144" t="s">
        <v>1</v>
      </c>
      <c r="F2571" s="145" t="s">
        <v>956</v>
      </c>
      <c r="H2571" s="146">
        <v>474.47</v>
      </c>
      <c r="I2571" s="147"/>
      <c r="L2571" s="142"/>
      <c r="M2571" s="148"/>
      <c r="T2571" s="149"/>
      <c r="AT2571" s="144" t="s">
        <v>146</v>
      </c>
      <c r="AU2571" s="144" t="s">
        <v>92</v>
      </c>
      <c r="AV2571" s="11" t="s">
        <v>92</v>
      </c>
      <c r="AW2571" s="11" t="s">
        <v>38</v>
      </c>
      <c r="AX2571" s="11" t="s">
        <v>82</v>
      </c>
      <c r="AY2571" s="144" t="s">
        <v>140</v>
      </c>
    </row>
    <row r="2572" spans="2:65" s="12" customFormat="1">
      <c r="B2572" s="153"/>
      <c r="D2572" s="143" t="s">
        <v>146</v>
      </c>
      <c r="E2572" s="154" t="s">
        <v>1</v>
      </c>
      <c r="F2572" s="155" t="s">
        <v>957</v>
      </c>
      <c r="H2572" s="154" t="s">
        <v>1</v>
      </c>
      <c r="I2572" s="156"/>
      <c r="L2572" s="153"/>
      <c r="M2572" s="157"/>
      <c r="T2572" s="158"/>
      <c r="AT2572" s="154" t="s">
        <v>146</v>
      </c>
      <c r="AU2572" s="154" t="s">
        <v>92</v>
      </c>
      <c r="AV2572" s="12" t="s">
        <v>90</v>
      </c>
      <c r="AW2572" s="12" t="s">
        <v>38</v>
      </c>
      <c r="AX2572" s="12" t="s">
        <v>82</v>
      </c>
      <c r="AY2572" s="154" t="s">
        <v>140</v>
      </c>
    </row>
    <row r="2573" spans="2:65" s="11" customFormat="1" ht="22.5">
      <c r="B2573" s="142"/>
      <c r="D2573" s="143" t="s">
        <v>146</v>
      </c>
      <c r="E2573" s="144" t="s">
        <v>1</v>
      </c>
      <c r="F2573" s="145" t="s">
        <v>958</v>
      </c>
      <c r="H2573" s="146">
        <v>-12.462999999999999</v>
      </c>
      <c r="I2573" s="147"/>
      <c r="L2573" s="142"/>
      <c r="M2573" s="148"/>
      <c r="T2573" s="149"/>
      <c r="AT2573" s="144" t="s">
        <v>146</v>
      </c>
      <c r="AU2573" s="144" t="s">
        <v>92</v>
      </c>
      <c r="AV2573" s="11" t="s">
        <v>92</v>
      </c>
      <c r="AW2573" s="11" t="s">
        <v>38</v>
      </c>
      <c r="AX2573" s="11" t="s">
        <v>82</v>
      </c>
      <c r="AY2573" s="144" t="s">
        <v>140</v>
      </c>
    </row>
    <row r="2574" spans="2:65" s="11" customFormat="1" ht="33.75">
      <c r="B2574" s="142"/>
      <c r="D2574" s="143" t="s">
        <v>146</v>
      </c>
      <c r="E2574" s="144" t="s">
        <v>1</v>
      </c>
      <c r="F2574" s="145" t="s">
        <v>959</v>
      </c>
      <c r="H2574" s="146">
        <v>-39.880000000000003</v>
      </c>
      <c r="I2574" s="147"/>
      <c r="L2574" s="142"/>
      <c r="M2574" s="148"/>
      <c r="T2574" s="149"/>
      <c r="AT2574" s="144" t="s">
        <v>146</v>
      </c>
      <c r="AU2574" s="144" t="s">
        <v>92</v>
      </c>
      <c r="AV2574" s="11" t="s">
        <v>92</v>
      </c>
      <c r="AW2574" s="11" t="s">
        <v>38</v>
      </c>
      <c r="AX2574" s="11" t="s">
        <v>82</v>
      </c>
      <c r="AY2574" s="144" t="s">
        <v>140</v>
      </c>
    </row>
    <row r="2575" spans="2:65" s="13" customFormat="1">
      <c r="B2575" s="160"/>
      <c r="D2575" s="143" t="s">
        <v>146</v>
      </c>
      <c r="E2575" s="161" t="s">
        <v>1</v>
      </c>
      <c r="F2575" s="162" t="s">
        <v>286</v>
      </c>
      <c r="H2575" s="163">
        <v>422.12700000000001</v>
      </c>
      <c r="I2575" s="164"/>
      <c r="L2575" s="160"/>
      <c r="M2575" s="165"/>
      <c r="T2575" s="166"/>
      <c r="AT2575" s="161" t="s">
        <v>146</v>
      </c>
      <c r="AU2575" s="161" t="s">
        <v>92</v>
      </c>
      <c r="AV2575" s="13" t="s">
        <v>151</v>
      </c>
      <c r="AW2575" s="13" t="s">
        <v>38</v>
      </c>
      <c r="AX2575" s="13" t="s">
        <v>82</v>
      </c>
      <c r="AY2575" s="161" t="s">
        <v>140</v>
      </c>
    </row>
    <row r="2576" spans="2:65" s="12" customFormat="1">
      <c r="B2576" s="153"/>
      <c r="D2576" s="143" t="s">
        <v>146</v>
      </c>
      <c r="E2576" s="154" t="s">
        <v>1</v>
      </c>
      <c r="F2576" s="155" t="s">
        <v>960</v>
      </c>
      <c r="H2576" s="154" t="s">
        <v>1</v>
      </c>
      <c r="I2576" s="156"/>
      <c r="L2576" s="153"/>
      <c r="M2576" s="157"/>
      <c r="T2576" s="158"/>
      <c r="AT2576" s="154" t="s">
        <v>146</v>
      </c>
      <c r="AU2576" s="154" t="s">
        <v>92</v>
      </c>
      <c r="AV2576" s="12" t="s">
        <v>90</v>
      </c>
      <c r="AW2576" s="12" t="s">
        <v>38</v>
      </c>
      <c r="AX2576" s="12" t="s">
        <v>82</v>
      </c>
      <c r="AY2576" s="154" t="s">
        <v>140</v>
      </c>
    </row>
    <row r="2577" spans="2:65" s="11" customFormat="1">
      <c r="B2577" s="142"/>
      <c r="D2577" s="143" t="s">
        <v>146</v>
      </c>
      <c r="E2577" s="144" t="s">
        <v>1</v>
      </c>
      <c r="F2577" s="145" t="s">
        <v>961</v>
      </c>
      <c r="H2577" s="146">
        <v>493.87</v>
      </c>
      <c r="I2577" s="147"/>
      <c r="L2577" s="142"/>
      <c r="M2577" s="148"/>
      <c r="T2577" s="149"/>
      <c r="AT2577" s="144" t="s">
        <v>146</v>
      </c>
      <c r="AU2577" s="144" t="s">
        <v>92</v>
      </c>
      <c r="AV2577" s="11" t="s">
        <v>92</v>
      </c>
      <c r="AW2577" s="11" t="s">
        <v>38</v>
      </c>
      <c r="AX2577" s="11" t="s">
        <v>82</v>
      </c>
      <c r="AY2577" s="144" t="s">
        <v>140</v>
      </c>
    </row>
    <row r="2578" spans="2:65" s="12" customFormat="1">
      <c r="B2578" s="153"/>
      <c r="D2578" s="143" t="s">
        <v>146</v>
      </c>
      <c r="E2578" s="154" t="s">
        <v>1</v>
      </c>
      <c r="F2578" s="155" t="s">
        <v>957</v>
      </c>
      <c r="H2578" s="154" t="s">
        <v>1</v>
      </c>
      <c r="I2578" s="156"/>
      <c r="L2578" s="153"/>
      <c r="M2578" s="157"/>
      <c r="T2578" s="158"/>
      <c r="AT2578" s="154" t="s">
        <v>146</v>
      </c>
      <c r="AU2578" s="154" t="s">
        <v>92</v>
      </c>
      <c r="AV2578" s="12" t="s">
        <v>90</v>
      </c>
      <c r="AW2578" s="12" t="s">
        <v>38</v>
      </c>
      <c r="AX2578" s="12" t="s">
        <v>82</v>
      </c>
      <c r="AY2578" s="154" t="s">
        <v>140</v>
      </c>
    </row>
    <row r="2579" spans="2:65" s="11" customFormat="1">
      <c r="B2579" s="142"/>
      <c r="D2579" s="143" t="s">
        <v>146</v>
      </c>
      <c r="E2579" s="144" t="s">
        <v>1</v>
      </c>
      <c r="F2579" s="145" t="s">
        <v>962</v>
      </c>
      <c r="H2579" s="146">
        <v>-3.8839999999999999</v>
      </c>
      <c r="I2579" s="147"/>
      <c r="L2579" s="142"/>
      <c r="M2579" s="148"/>
      <c r="T2579" s="149"/>
      <c r="AT2579" s="144" t="s">
        <v>146</v>
      </c>
      <c r="AU2579" s="144" t="s">
        <v>92</v>
      </c>
      <c r="AV2579" s="11" t="s">
        <v>92</v>
      </c>
      <c r="AW2579" s="11" t="s">
        <v>38</v>
      </c>
      <c r="AX2579" s="11" t="s">
        <v>82</v>
      </c>
      <c r="AY2579" s="144" t="s">
        <v>140</v>
      </c>
    </row>
    <row r="2580" spans="2:65" s="11" customFormat="1" ht="33.75">
      <c r="B2580" s="142"/>
      <c r="D2580" s="143" t="s">
        <v>146</v>
      </c>
      <c r="E2580" s="144" t="s">
        <v>1</v>
      </c>
      <c r="F2580" s="145" t="s">
        <v>963</v>
      </c>
      <c r="H2580" s="146">
        <v>-12.86</v>
      </c>
      <c r="I2580" s="147"/>
      <c r="L2580" s="142"/>
      <c r="M2580" s="148"/>
      <c r="T2580" s="149"/>
      <c r="AT2580" s="144" t="s">
        <v>146</v>
      </c>
      <c r="AU2580" s="144" t="s">
        <v>92</v>
      </c>
      <c r="AV2580" s="11" t="s">
        <v>92</v>
      </c>
      <c r="AW2580" s="11" t="s">
        <v>38</v>
      </c>
      <c r="AX2580" s="11" t="s">
        <v>82</v>
      </c>
      <c r="AY2580" s="144" t="s">
        <v>140</v>
      </c>
    </row>
    <row r="2581" spans="2:65" s="11" customFormat="1" ht="22.5">
      <c r="B2581" s="142"/>
      <c r="D2581" s="143" t="s">
        <v>146</v>
      </c>
      <c r="E2581" s="144" t="s">
        <v>1</v>
      </c>
      <c r="F2581" s="145" t="s">
        <v>964</v>
      </c>
      <c r="H2581" s="146">
        <v>-50.93</v>
      </c>
      <c r="I2581" s="147"/>
      <c r="L2581" s="142"/>
      <c r="M2581" s="148"/>
      <c r="T2581" s="149"/>
      <c r="AT2581" s="144" t="s">
        <v>146</v>
      </c>
      <c r="AU2581" s="144" t="s">
        <v>92</v>
      </c>
      <c r="AV2581" s="11" t="s">
        <v>92</v>
      </c>
      <c r="AW2581" s="11" t="s">
        <v>38</v>
      </c>
      <c r="AX2581" s="11" t="s">
        <v>82</v>
      </c>
      <c r="AY2581" s="144" t="s">
        <v>140</v>
      </c>
    </row>
    <row r="2582" spans="2:65" s="13" customFormat="1">
      <c r="B2582" s="160"/>
      <c r="D2582" s="143" t="s">
        <v>146</v>
      </c>
      <c r="E2582" s="161" t="s">
        <v>1</v>
      </c>
      <c r="F2582" s="162" t="s">
        <v>286</v>
      </c>
      <c r="H2582" s="163">
        <v>426.19599999999997</v>
      </c>
      <c r="I2582" s="164"/>
      <c r="L2582" s="160"/>
      <c r="M2582" s="165"/>
      <c r="T2582" s="166"/>
      <c r="AT2582" s="161" t="s">
        <v>146</v>
      </c>
      <c r="AU2582" s="161" t="s">
        <v>92</v>
      </c>
      <c r="AV2582" s="13" t="s">
        <v>151</v>
      </c>
      <c r="AW2582" s="13" t="s">
        <v>38</v>
      </c>
      <c r="AX2582" s="13" t="s">
        <v>82</v>
      </c>
      <c r="AY2582" s="161" t="s">
        <v>140</v>
      </c>
    </row>
    <row r="2583" spans="2:65" s="11" customFormat="1">
      <c r="B2583" s="142"/>
      <c r="D2583" s="143" t="s">
        <v>146</v>
      </c>
      <c r="E2583" s="144" t="s">
        <v>1</v>
      </c>
      <c r="F2583" s="145" t="s">
        <v>965</v>
      </c>
      <c r="H2583" s="146">
        <v>63.13</v>
      </c>
      <c r="I2583" s="147"/>
      <c r="L2583" s="142"/>
      <c r="M2583" s="148"/>
      <c r="T2583" s="149"/>
      <c r="AT2583" s="144" t="s">
        <v>146</v>
      </c>
      <c r="AU2583" s="144" t="s">
        <v>92</v>
      </c>
      <c r="AV2583" s="11" t="s">
        <v>92</v>
      </c>
      <c r="AW2583" s="11" t="s">
        <v>38</v>
      </c>
      <c r="AX2583" s="11" t="s">
        <v>82</v>
      </c>
      <c r="AY2583" s="144" t="s">
        <v>140</v>
      </c>
    </row>
    <row r="2584" spans="2:65" s="13" customFormat="1">
      <c r="B2584" s="160"/>
      <c r="D2584" s="143" t="s">
        <v>146</v>
      </c>
      <c r="E2584" s="161" t="s">
        <v>1</v>
      </c>
      <c r="F2584" s="162" t="s">
        <v>286</v>
      </c>
      <c r="H2584" s="163">
        <v>63.13</v>
      </c>
      <c r="I2584" s="164"/>
      <c r="L2584" s="160"/>
      <c r="M2584" s="165"/>
      <c r="T2584" s="166"/>
      <c r="AT2584" s="161" t="s">
        <v>146</v>
      </c>
      <c r="AU2584" s="161" t="s">
        <v>92</v>
      </c>
      <c r="AV2584" s="13" t="s">
        <v>151</v>
      </c>
      <c r="AW2584" s="13" t="s">
        <v>38</v>
      </c>
      <c r="AX2584" s="13" t="s">
        <v>82</v>
      </c>
      <c r="AY2584" s="161" t="s">
        <v>140</v>
      </c>
    </row>
    <row r="2585" spans="2:65" s="14" customFormat="1">
      <c r="B2585" s="167"/>
      <c r="D2585" s="143" t="s">
        <v>146</v>
      </c>
      <c r="E2585" s="168" t="s">
        <v>1</v>
      </c>
      <c r="F2585" s="169" t="s">
        <v>287</v>
      </c>
      <c r="H2585" s="170">
        <v>911.45300000000009</v>
      </c>
      <c r="I2585" s="171"/>
      <c r="L2585" s="167"/>
      <c r="M2585" s="172"/>
      <c r="T2585" s="173"/>
      <c r="AT2585" s="168" t="s">
        <v>146</v>
      </c>
      <c r="AU2585" s="168" t="s">
        <v>92</v>
      </c>
      <c r="AV2585" s="14" t="s">
        <v>145</v>
      </c>
      <c r="AW2585" s="14" t="s">
        <v>38</v>
      </c>
      <c r="AX2585" s="14" t="s">
        <v>90</v>
      </c>
      <c r="AY2585" s="168" t="s">
        <v>140</v>
      </c>
    </row>
    <row r="2586" spans="2:65" s="10" customFormat="1" ht="22.9" customHeight="1">
      <c r="B2586" s="118"/>
      <c r="D2586" s="119" t="s">
        <v>81</v>
      </c>
      <c r="E2586" s="183" t="s">
        <v>2870</v>
      </c>
      <c r="F2586" s="183" t="s">
        <v>2871</v>
      </c>
      <c r="I2586" s="121"/>
      <c r="J2586" s="184">
        <f>BK2586</f>
        <v>0</v>
      </c>
      <c r="L2586" s="118"/>
      <c r="M2586" s="123"/>
      <c r="P2586" s="124">
        <f>SUM(P2587:P2616)</f>
        <v>0</v>
      </c>
      <c r="R2586" s="124">
        <f>SUM(R2587:R2616)</f>
        <v>2.05835868</v>
      </c>
      <c r="T2586" s="125">
        <f>SUM(T2587:T2616)</f>
        <v>0</v>
      </c>
      <c r="AR2586" s="119" t="s">
        <v>92</v>
      </c>
      <c r="AT2586" s="126" t="s">
        <v>81</v>
      </c>
      <c r="AU2586" s="126" t="s">
        <v>90</v>
      </c>
      <c r="AY2586" s="119" t="s">
        <v>140</v>
      </c>
      <c r="BK2586" s="127">
        <f>SUM(BK2587:BK2616)</f>
        <v>0</v>
      </c>
    </row>
    <row r="2587" spans="2:65" s="1" customFormat="1" ht="24.2" customHeight="1">
      <c r="B2587" s="33"/>
      <c r="C2587" s="128" t="s">
        <v>2872</v>
      </c>
      <c r="D2587" s="128" t="s">
        <v>141</v>
      </c>
      <c r="E2587" s="129" t="s">
        <v>2873</v>
      </c>
      <c r="F2587" s="130" t="s">
        <v>2874</v>
      </c>
      <c r="G2587" s="131" t="s">
        <v>144</v>
      </c>
      <c r="H2587" s="132">
        <v>4200.732</v>
      </c>
      <c r="I2587" s="133"/>
      <c r="J2587" s="134">
        <f>ROUND(I2587*H2587,2)</f>
        <v>0</v>
      </c>
      <c r="K2587" s="135"/>
      <c r="L2587" s="33"/>
      <c r="M2587" s="136" t="s">
        <v>1</v>
      </c>
      <c r="N2587" s="137" t="s">
        <v>47</v>
      </c>
      <c r="P2587" s="138">
        <f>O2587*H2587</f>
        <v>0</v>
      </c>
      <c r="Q2587" s="138">
        <v>2.0000000000000001E-4</v>
      </c>
      <c r="R2587" s="138">
        <f>Q2587*H2587</f>
        <v>0.84014640000000007</v>
      </c>
      <c r="S2587" s="138">
        <v>0</v>
      </c>
      <c r="T2587" s="139">
        <f>S2587*H2587</f>
        <v>0</v>
      </c>
      <c r="AR2587" s="140" t="s">
        <v>173</v>
      </c>
      <c r="AT2587" s="140" t="s">
        <v>141</v>
      </c>
      <c r="AU2587" s="140" t="s">
        <v>92</v>
      </c>
      <c r="AY2587" s="17" t="s">
        <v>140</v>
      </c>
      <c r="BE2587" s="141">
        <f>IF(N2587="základní",J2587,0)</f>
        <v>0</v>
      </c>
      <c r="BF2587" s="141">
        <f>IF(N2587="snížená",J2587,0)</f>
        <v>0</v>
      </c>
      <c r="BG2587" s="141">
        <f>IF(N2587="zákl. přenesená",J2587,0)</f>
        <v>0</v>
      </c>
      <c r="BH2587" s="141">
        <f>IF(N2587="sníž. přenesená",J2587,0)</f>
        <v>0</v>
      </c>
      <c r="BI2587" s="141">
        <f>IF(N2587="nulová",J2587,0)</f>
        <v>0</v>
      </c>
      <c r="BJ2587" s="17" t="s">
        <v>90</v>
      </c>
      <c r="BK2587" s="141">
        <f>ROUND(I2587*H2587,2)</f>
        <v>0</v>
      </c>
      <c r="BL2587" s="17" t="s">
        <v>173</v>
      </c>
      <c r="BM2587" s="140" t="s">
        <v>2875</v>
      </c>
    </row>
    <row r="2588" spans="2:65" s="12" customFormat="1">
      <c r="B2588" s="153"/>
      <c r="D2588" s="143" t="s">
        <v>146</v>
      </c>
      <c r="E2588" s="154" t="s">
        <v>1</v>
      </c>
      <c r="F2588" s="155" t="s">
        <v>2876</v>
      </c>
      <c r="H2588" s="154" t="s">
        <v>1</v>
      </c>
      <c r="I2588" s="156"/>
      <c r="L2588" s="153"/>
      <c r="M2588" s="157"/>
      <c r="T2588" s="158"/>
      <c r="AT2588" s="154" t="s">
        <v>146</v>
      </c>
      <c r="AU2588" s="154" t="s">
        <v>92</v>
      </c>
      <c r="AV2588" s="12" t="s">
        <v>90</v>
      </c>
      <c r="AW2588" s="12" t="s">
        <v>38</v>
      </c>
      <c r="AX2588" s="12" t="s">
        <v>82</v>
      </c>
      <c r="AY2588" s="154" t="s">
        <v>140</v>
      </c>
    </row>
    <row r="2589" spans="2:65" s="11" customFormat="1">
      <c r="B2589" s="142"/>
      <c r="D2589" s="143" t="s">
        <v>146</v>
      </c>
      <c r="E2589" s="144" t="s">
        <v>1</v>
      </c>
      <c r="F2589" s="145" t="s">
        <v>2877</v>
      </c>
      <c r="H2589" s="146">
        <v>131.81899999999999</v>
      </c>
      <c r="I2589" s="147"/>
      <c r="L2589" s="142"/>
      <c r="M2589" s="148"/>
      <c r="T2589" s="149"/>
      <c r="AT2589" s="144" t="s">
        <v>146</v>
      </c>
      <c r="AU2589" s="144" t="s">
        <v>92</v>
      </c>
      <c r="AV2589" s="11" t="s">
        <v>92</v>
      </c>
      <c r="AW2589" s="11" t="s">
        <v>38</v>
      </c>
      <c r="AX2589" s="11" t="s">
        <v>82</v>
      </c>
      <c r="AY2589" s="144" t="s">
        <v>140</v>
      </c>
    </row>
    <row r="2590" spans="2:65" s="11" customFormat="1">
      <c r="B2590" s="142"/>
      <c r="D2590" s="143" t="s">
        <v>146</v>
      </c>
      <c r="E2590" s="144" t="s">
        <v>1</v>
      </c>
      <c r="F2590" s="145" t="s">
        <v>2878</v>
      </c>
      <c r="H2590" s="146">
        <v>29.047999999999998</v>
      </c>
      <c r="I2590" s="147"/>
      <c r="L2590" s="142"/>
      <c r="M2590" s="148"/>
      <c r="T2590" s="149"/>
      <c r="AT2590" s="144" t="s">
        <v>146</v>
      </c>
      <c r="AU2590" s="144" t="s">
        <v>92</v>
      </c>
      <c r="AV2590" s="11" t="s">
        <v>92</v>
      </c>
      <c r="AW2590" s="11" t="s">
        <v>38</v>
      </c>
      <c r="AX2590" s="11" t="s">
        <v>82</v>
      </c>
      <c r="AY2590" s="144" t="s">
        <v>140</v>
      </c>
    </row>
    <row r="2591" spans="2:65" s="11" customFormat="1">
      <c r="B2591" s="142"/>
      <c r="D2591" s="143" t="s">
        <v>146</v>
      </c>
      <c r="E2591" s="144" t="s">
        <v>1</v>
      </c>
      <c r="F2591" s="145" t="s">
        <v>2879</v>
      </c>
      <c r="H2591" s="146">
        <v>35.799999999999997</v>
      </c>
      <c r="I2591" s="147"/>
      <c r="L2591" s="142"/>
      <c r="M2591" s="148"/>
      <c r="T2591" s="149"/>
      <c r="AT2591" s="144" t="s">
        <v>146</v>
      </c>
      <c r="AU2591" s="144" t="s">
        <v>92</v>
      </c>
      <c r="AV2591" s="11" t="s">
        <v>92</v>
      </c>
      <c r="AW2591" s="11" t="s">
        <v>38</v>
      </c>
      <c r="AX2591" s="11" t="s">
        <v>82</v>
      </c>
      <c r="AY2591" s="144" t="s">
        <v>140</v>
      </c>
    </row>
    <row r="2592" spans="2:65" s="11" customFormat="1">
      <c r="B2592" s="142"/>
      <c r="D2592" s="143" t="s">
        <v>146</v>
      </c>
      <c r="E2592" s="144" t="s">
        <v>1</v>
      </c>
      <c r="F2592" s="145" t="s">
        <v>2880</v>
      </c>
      <c r="H2592" s="146">
        <v>276.66899999999998</v>
      </c>
      <c r="I2592" s="147"/>
      <c r="L2592" s="142"/>
      <c r="M2592" s="148"/>
      <c r="T2592" s="149"/>
      <c r="AT2592" s="144" t="s">
        <v>146</v>
      </c>
      <c r="AU2592" s="144" t="s">
        <v>92</v>
      </c>
      <c r="AV2592" s="11" t="s">
        <v>92</v>
      </c>
      <c r="AW2592" s="11" t="s">
        <v>38</v>
      </c>
      <c r="AX2592" s="11" t="s">
        <v>82</v>
      </c>
      <c r="AY2592" s="144" t="s">
        <v>140</v>
      </c>
    </row>
    <row r="2593" spans="2:65" s="11" customFormat="1">
      <c r="B2593" s="142"/>
      <c r="D2593" s="143" t="s">
        <v>146</v>
      </c>
      <c r="E2593" s="144" t="s">
        <v>1</v>
      </c>
      <c r="F2593" s="145" t="s">
        <v>2881</v>
      </c>
      <c r="H2593" s="146">
        <v>4.62</v>
      </c>
      <c r="I2593" s="147"/>
      <c r="L2593" s="142"/>
      <c r="M2593" s="148"/>
      <c r="T2593" s="149"/>
      <c r="AT2593" s="144" t="s">
        <v>146</v>
      </c>
      <c r="AU2593" s="144" t="s">
        <v>92</v>
      </c>
      <c r="AV2593" s="11" t="s">
        <v>92</v>
      </c>
      <c r="AW2593" s="11" t="s">
        <v>38</v>
      </c>
      <c r="AX2593" s="11" t="s">
        <v>82</v>
      </c>
      <c r="AY2593" s="144" t="s">
        <v>140</v>
      </c>
    </row>
    <row r="2594" spans="2:65" s="11" customFormat="1">
      <c r="B2594" s="142"/>
      <c r="D2594" s="143" t="s">
        <v>146</v>
      </c>
      <c r="E2594" s="144" t="s">
        <v>1</v>
      </c>
      <c r="F2594" s="145" t="s">
        <v>1571</v>
      </c>
      <c r="H2594" s="146">
        <v>67.337999999999994</v>
      </c>
      <c r="I2594" s="147"/>
      <c r="L2594" s="142"/>
      <c r="M2594" s="148"/>
      <c r="T2594" s="149"/>
      <c r="AT2594" s="144" t="s">
        <v>146</v>
      </c>
      <c r="AU2594" s="144" t="s">
        <v>92</v>
      </c>
      <c r="AV2594" s="11" t="s">
        <v>92</v>
      </c>
      <c r="AW2594" s="11" t="s">
        <v>38</v>
      </c>
      <c r="AX2594" s="11" t="s">
        <v>82</v>
      </c>
      <c r="AY2594" s="144" t="s">
        <v>140</v>
      </c>
    </row>
    <row r="2595" spans="2:65" s="11" customFormat="1">
      <c r="B2595" s="142"/>
      <c r="D2595" s="143" t="s">
        <v>146</v>
      </c>
      <c r="E2595" s="144" t="s">
        <v>1</v>
      </c>
      <c r="F2595" s="145" t="s">
        <v>1798</v>
      </c>
      <c r="H2595" s="146">
        <v>15.925000000000001</v>
      </c>
      <c r="I2595" s="147"/>
      <c r="L2595" s="142"/>
      <c r="M2595" s="148"/>
      <c r="T2595" s="149"/>
      <c r="AT2595" s="144" t="s">
        <v>146</v>
      </c>
      <c r="AU2595" s="144" t="s">
        <v>92</v>
      </c>
      <c r="AV2595" s="11" t="s">
        <v>92</v>
      </c>
      <c r="AW2595" s="11" t="s">
        <v>38</v>
      </c>
      <c r="AX2595" s="11" t="s">
        <v>82</v>
      </c>
      <c r="AY2595" s="144" t="s">
        <v>140</v>
      </c>
    </row>
    <row r="2596" spans="2:65" s="11" customFormat="1">
      <c r="B2596" s="142"/>
      <c r="D2596" s="143" t="s">
        <v>146</v>
      </c>
      <c r="E2596" s="144" t="s">
        <v>1</v>
      </c>
      <c r="F2596" s="145" t="s">
        <v>1799</v>
      </c>
      <c r="H2596" s="146">
        <v>152.88</v>
      </c>
      <c r="I2596" s="147"/>
      <c r="L2596" s="142"/>
      <c r="M2596" s="148"/>
      <c r="T2596" s="149"/>
      <c r="AT2596" s="144" t="s">
        <v>146</v>
      </c>
      <c r="AU2596" s="144" t="s">
        <v>92</v>
      </c>
      <c r="AV2596" s="11" t="s">
        <v>92</v>
      </c>
      <c r="AW2596" s="11" t="s">
        <v>38</v>
      </c>
      <c r="AX2596" s="11" t="s">
        <v>82</v>
      </c>
      <c r="AY2596" s="144" t="s">
        <v>140</v>
      </c>
    </row>
    <row r="2597" spans="2:65" s="11" customFormat="1">
      <c r="B2597" s="142"/>
      <c r="D2597" s="143" t="s">
        <v>146</v>
      </c>
      <c r="E2597" s="144" t="s">
        <v>1</v>
      </c>
      <c r="F2597" s="145" t="s">
        <v>1804</v>
      </c>
      <c r="H2597" s="146">
        <v>45.81</v>
      </c>
      <c r="I2597" s="147"/>
      <c r="L2597" s="142"/>
      <c r="M2597" s="148"/>
      <c r="T2597" s="149"/>
      <c r="AT2597" s="144" t="s">
        <v>146</v>
      </c>
      <c r="AU2597" s="144" t="s">
        <v>92</v>
      </c>
      <c r="AV2597" s="11" t="s">
        <v>92</v>
      </c>
      <c r="AW2597" s="11" t="s">
        <v>38</v>
      </c>
      <c r="AX2597" s="11" t="s">
        <v>82</v>
      </c>
      <c r="AY2597" s="144" t="s">
        <v>140</v>
      </c>
    </row>
    <row r="2598" spans="2:65" s="13" customFormat="1">
      <c r="B2598" s="160"/>
      <c r="D2598" s="143" t="s">
        <v>146</v>
      </c>
      <c r="E2598" s="161" t="s">
        <v>1</v>
      </c>
      <c r="F2598" s="162" t="s">
        <v>286</v>
      </c>
      <c r="H2598" s="163">
        <v>759.90899999999988</v>
      </c>
      <c r="I2598" s="164"/>
      <c r="L2598" s="160"/>
      <c r="M2598" s="165"/>
      <c r="T2598" s="166"/>
      <c r="AT2598" s="161" t="s">
        <v>146</v>
      </c>
      <c r="AU2598" s="161" t="s">
        <v>92</v>
      </c>
      <c r="AV2598" s="13" t="s">
        <v>151</v>
      </c>
      <c r="AW2598" s="13" t="s">
        <v>38</v>
      </c>
      <c r="AX2598" s="13" t="s">
        <v>82</v>
      </c>
      <c r="AY2598" s="161" t="s">
        <v>140</v>
      </c>
    </row>
    <row r="2599" spans="2:65" s="11" customFormat="1">
      <c r="B2599" s="142"/>
      <c r="D2599" s="143" t="s">
        <v>146</v>
      </c>
      <c r="E2599" s="144" t="s">
        <v>1</v>
      </c>
      <c r="F2599" s="145" t="s">
        <v>2882</v>
      </c>
      <c r="H2599" s="146">
        <v>3440.8229999999999</v>
      </c>
      <c r="I2599" s="147"/>
      <c r="L2599" s="142"/>
      <c r="M2599" s="148"/>
      <c r="T2599" s="149"/>
      <c r="AT2599" s="144" t="s">
        <v>146</v>
      </c>
      <c r="AU2599" s="144" t="s">
        <v>92</v>
      </c>
      <c r="AV2599" s="11" t="s">
        <v>92</v>
      </c>
      <c r="AW2599" s="11" t="s">
        <v>38</v>
      </c>
      <c r="AX2599" s="11" t="s">
        <v>82</v>
      </c>
      <c r="AY2599" s="144" t="s">
        <v>140</v>
      </c>
    </row>
    <row r="2600" spans="2:65" s="13" customFormat="1">
      <c r="B2600" s="160"/>
      <c r="D2600" s="143" t="s">
        <v>146</v>
      </c>
      <c r="E2600" s="161" t="s">
        <v>1</v>
      </c>
      <c r="F2600" s="162" t="s">
        <v>286</v>
      </c>
      <c r="H2600" s="163">
        <v>3440.8229999999999</v>
      </c>
      <c r="I2600" s="164"/>
      <c r="L2600" s="160"/>
      <c r="M2600" s="165"/>
      <c r="T2600" s="166"/>
      <c r="AT2600" s="161" t="s">
        <v>146</v>
      </c>
      <c r="AU2600" s="161" t="s">
        <v>92</v>
      </c>
      <c r="AV2600" s="13" t="s">
        <v>151</v>
      </c>
      <c r="AW2600" s="13" t="s">
        <v>38</v>
      </c>
      <c r="AX2600" s="13" t="s">
        <v>82</v>
      </c>
      <c r="AY2600" s="161" t="s">
        <v>140</v>
      </c>
    </row>
    <row r="2601" spans="2:65" s="14" customFormat="1">
      <c r="B2601" s="167"/>
      <c r="D2601" s="143" t="s">
        <v>146</v>
      </c>
      <c r="E2601" s="168" t="s">
        <v>1</v>
      </c>
      <c r="F2601" s="169" t="s">
        <v>287</v>
      </c>
      <c r="H2601" s="170">
        <v>4200.732</v>
      </c>
      <c r="I2601" s="171"/>
      <c r="L2601" s="167"/>
      <c r="M2601" s="172"/>
      <c r="T2601" s="173"/>
      <c r="AT2601" s="168" t="s">
        <v>146</v>
      </c>
      <c r="AU2601" s="168" t="s">
        <v>92</v>
      </c>
      <c r="AV2601" s="14" t="s">
        <v>145</v>
      </c>
      <c r="AW2601" s="14" t="s">
        <v>38</v>
      </c>
      <c r="AX2601" s="14" t="s">
        <v>90</v>
      </c>
      <c r="AY2601" s="168" t="s">
        <v>140</v>
      </c>
    </row>
    <row r="2602" spans="2:65" s="1" customFormat="1" ht="24.2" customHeight="1">
      <c r="B2602" s="33"/>
      <c r="C2602" s="128" t="s">
        <v>2883</v>
      </c>
      <c r="D2602" s="128" t="s">
        <v>141</v>
      </c>
      <c r="E2602" s="129" t="s">
        <v>2884</v>
      </c>
      <c r="F2602" s="130" t="s">
        <v>2885</v>
      </c>
      <c r="G2602" s="131" t="s">
        <v>144</v>
      </c>
      <c r="H2602" s="132">
        <v>4200.732</v>
      </c>
      <c r="I2602" s="133"/>
      <c r="J2602" s="134">
        <f>ROUND(I2602*H2602,2)</f>
        <v>0</v>
      </c>
      <c r="K2602" s="135"/>
      <c r="L2602" s="33"/>
      <c r="M2602" s="136" t="s">
        <v>1</v>
      </c>
      <c r="N2602" s="137" t="s">
        <v>47</v>
      </c>
      <c r="P2602" s="138">
        <f>O2602*H2602</f>
        <v>0</v>
      </c>
      <c r="Q2602" s="138">
        <v>2.9E-4</v>
      </c>
      <c r="R2602" s="138">
        <f>Q2602*H2602</f>
        <v>1.2182122799999999</v>
      </c>
      <c r="S2602" s="138">
        <v>0</v>
      </c>
      <c r="T2602" s="139">
        <f>S2602*H2602</f>
        <v>0</v>
      </c>
      <c r="AR2602" s="140" t="s">
        <v>173</v>
      </c>
      <c r="AT2602" s="140" t="s">
        <v>141</v>
      </c>
      <c r="AU2602" s="140" t="s">
        <v>92</v>
      </c>
      <c r="AY2602" s="17" t="s">
        <v>140</v>
      </c>
      <c r="BE2602" s="141">
        <f>IF(N2602="základní",J2602,0)</f>
        <v>0</v>
      </c>
      <c r="BF2602" s="141">
        <f>IF(N2602="snížená",J2602,0)</f>
        <v>0</v>
      </c>
      <c r="BG2602" s="141">
        <f>IF(N2602="zákl. přenesená",J2602,0)</f>
        <v>0</v>
      </c>
      <c r="BH2602" s="141">
        <f>IF(N2602="sníž. přenesená",J2602,0)</f>
        <v>0</v>
      </c>
      <c r="BI2602" s="141">
        <f>IF(N2602="nulová",J2602,0)</f>
        <v>0</v>
      </c>
      <c r="BJ2602" s="17" t="s">
        <v>90</v>
      </c>
      <c r="BK2602" s="141">
        <f>ROUND(I2602*H2602,2)</f>
        <v>0</v>
      </c>
      <c r="BL2602" s="17" t="s">
        <v>173</v>
      </c>
      <c r="BM2602" s="140" t="s">
        <v>2886</v>
      </c>
    </row>
    <row r="2603" spans="2:65" s="12" customFormat="1">
      <c r="B2603" s="153"/>
      <c r="D2603" s="143" t="s">
        <v>146</v>
      </c>
      <c r="E2603" s="154" t="s">
        <v>1</v>
      </c>
      <c r="F2603" s="155" t="s">
        <v>2876</v>
      </c>
      <c r="H2603" s="154" t="s">
        <v>1</v>
      </c>
      <c r="I2603" s="156"/>
      <c r="L2603" s="153"/>
      <c r="M2603" s="157"/>
      <c r="T2603" s="158"/>
      <c r="AT2603" s="154" t="s">
        <v>146</v>
      </c>
      <c r="AU2603" s="154" t="s">
        <v>92</v>
      </c>
      <c r="AV2603" s="12" t="s">
        <v>90</v>
      </c>
      <c r="AW2603" s="12" t="s">
        <v>38</v>
      </c>
      <c r="AX2603" s="12" t="s">
        <v>82</v>
      </c>
      <c r="AY2603" s="154" t="s">
        <v>140</v>
      </c>
    </row>
    <row r="2604" spans="2:65" s="11" customFormat="1">
      <c r="B2604" s="142"/>
      <c r="D2604" s="143" t="s">
        <v>146</v>
      </c>
      <c r="E2604" s="144" t="s">
        <v>1</v>
      </c>
      <c r="F2604" s="145" t="s">
        <v>2877</v>
      </c>
      <c r="H2604" s="146">
        <v>131.81899999999999</v>
      </c>
      <c r="I2604" s="147"/>
      <c r="L2604" s="142"/>
      <c r="M2604" s="148"/>
      <c r="T2604" s="149"/>
      <c r="AT2604" s="144" t="s">
        <v>146</v>
      </c>
      <c r="AU2604" s="144" t="s">
        <v>92</v>
      </c>
      <c r="AV2604" s="11" t="s">
        <v>92</v>
      </c>
      <c r="AW2604" s="11" t="s">
        <v>38</v>
      </c>
      <c r="AX2604" s="11" t="s">
        <v>82</v>
      </c>
      <c r="AY2604" s="144" t="s">
        <v>140</v>
      </c>
    </row>
    <row r="2605" spans="2:65" s="11" customFormat="1">
      <c r="B2605" s="142"/>
      <c r="D2605" s="143" t="s">
        <v>146</v>
      </c>
      <c r="E2605" s="144" t="s">
        <v>1</v>
      </c>
      <c r="F2605" s="145" t="s">
        <v>2878</v>
      </c>
      <c r="H2605" s="146">
        <v>29.047999999999998</v>
      </c>
      <c r="I2605" s="147"/>
      <c r="L2605" s="142"/>
      <c r="M2605" s="148"/>
      <c r="T2605" s="149"/>
      <c r="AT2605" s="144" t="s">
        <v>146</v>
      </c>
      <c r="AU2605" s="144" t="s">
        <v>92</v>
      </c>
      <c r="AV2605" s="11" t="s">
        <v>92</v>
      </c>
      <c r="AW2605" s="11" t="s">
        <v>38</v>
      </c>
      <c r="AX2605" s="11" t="s">
        <v>82</v>
      </c>
      <c r="AY2605" s="144" t="s">
        <v>140</v>
      </c>
    </row>
    <row r="2606" spans="2:65" s="11" customFormat="1">
      <c r="B2606" s="142"/>
      <c r="D2606" s="143" t="s">
        <v>146</v>
      </c>
      <c r="E2606" s="144" t="s">
        <v>1</v>
      </c>
      <c r="F2606" s="145" t="s">
        <v>2879</v>
      </c>
      <c r="H2606" s="146">
        <v>35.799999999999997</v>
      </c>
      <c r="I2606" s="147"/>
      <c r="L2606" s="142"/>
      <c r="M2606" s="148"/>
      <c r="T2606" s="149"/>
      <c r="AT2606" s="144" t="s">
        <v>146</v>
      </c>
      <c r="AU2606" s="144" t="s">
        <v>92</v>
      </c>
      <c r="AV2606" s="11" t="s">
        <v>92</v>
      </c>
      <c r="AW2606" s="11" t="s">
        <v>38</v>
      </c>
      <c r="AX2606" s="11" t="s">
        <v>82</v>
      </c>
      <c r="AY2606" s="144" t="s">
        <v>140</v>
      </c>
    </row>
    <row r="2607" spans="2:65" s="11" customFormat="1">
      <c r="B2607" s="142"/>
      <c r="D2607" s="143" t="s">
        <v>146</v>
      </c>
      <c r="E2607" s="144" t="s">
        <v>1</v>
      </c>
      <c r="F2607" s="145" t="s">
        <v>2880</v>
      </c>
      <c r="H2607" s="146">
        <v>276.66899999999998</v>
      </c>
      <c r="I2607" s="147"/>
      <c r="L2607" s="142"/>
      <c r="M2607" s="148"/>
      <c r="T2607" s="149"/>
      <c r="AT2607" s="144" t="s">
        <v>146</v>
      </c>
      <c r="AU2607" s="144" t="s">
        <v>92</v>
      </c>
      <c r="AV2607" s="11" t="s">
        <v>92</v>
      </c>
      <c r="AW2607" s="11" t="s">
        <v>38</v>
      </c>
      <c r="AX2607" s="11" t="s">
        <v>82</v>
      </c>
      <c r="AY2607" s="144" t="s">
        <v>140</v>
      </c>
    </row>
    <row r="2608" spans="2:65" s="11" customFormat="1">
      <c r="B2608" s="142"/>
      <c r="D2608" s="143" t="s">
        <v>146</v>
      </c>
      <c r="E2608" s="144" t="s">
        <v>1</v>
      </c>
      <c r="F2608" s="145" t="s">
        <v>2881</v>
      </c>
      <c r="H2608" s="146">
        <v>4.62</v>
      </c>
      <c r="I2608" s="147"/>
      <c r="L2608" s="142"/>
      <c r="M2608" s="148"/>
      <c r="T2608" s="149"/>
      <c r="AT2608" s="144" t="s">
        <v>146</v>
      </c>
      <c r="AU2608" s="144" t="s">
        <v>92</v>
      </c>
      <c r="AV2608" s="11" t="s">
        <v>92</v>
      </c>
      <c r="AW2608" s="11" t="s">
        <v>38</v>
      </c>
      <c r="AX2608" s="11" t="s">
        <v>82</v>
      </c>
      <c r="AY2608" s="144" t="s">
        <v>140</v>
      </c>
    </row>
    <row r="2609" spans="2:65" s="11" customFormat="1">
      <c r="B2609" s="142"/>
      <c r="D2609" s="143" t="s">
        <v>146</v>
      </c>
      <c r="E2609" s="144" t="s">
        <v>1</v>
      </c>
      <c r="F2609" s="145" t="s">
        <v>1571</v>
      </c>
      <c r="H2609" s="146">
        <v>67.337999999999994</v>
      </c>
      <c r="I2609" s="147"/>
      <c r="L2609" s="142"/>
      <c r="M2609" s="148"/>
      <c r="T2609" s="149"/>
      <c r="AT2609" s="144" t="s">
        <v>146</v>
      </c>
      <c r="AU2609" s="144" t="s">
        <v>92</v>
      </c>
      <c r="AV2609" s="11" t="s">
        <v>92</v>
      </c>
      <c r="AW2609" s="11" t="s">
        <v>38</v>
      </c>
      <c r="AX2609" s="11" t="s">
        <v>82</v>
      </c>
      <c r="AY2609" s="144" t="s">
        <v>140</v>
      </c>
    </row>
    <row r="2610" spans="2:65" s="11" customFormat="1">
      <c r="B2610" s="142"/>
      <c r="D2610" s="143" t="s">
        <v>146</v>
      </c>
      <c r="E2610" s="144" t="s">
        <v>1</v>
      </c>
      <c r="F2610" s="145" t="s">
        <v>1798</v>
      </c>
      <c r="H2610" s="146">
        <v>15.925000000000001</v>
      </c>
      <c r="I2610" s="147"/>
      <c r="L2610" s="142"/>
      <c r="M2610" s="148"/>
      <c r="T2610" s="149"/>
      <c r="AT2610" s="144" t="s">
        <v>146</v>
      </c>
      <c r="AU2610" s="144" t="s">
        <v>92</v>
      </c>
      <c r="AV2610" s="11" t="s">
        <v>92</v>
      </c>
      <c r="AW2610" s="11" t="s">
        <v>38</v>
      </c>
      <c r="AX2610" s="11" t="s">
        <v>82</v>
      </c>
      <c r="AY2610" s="144" t="s">
        <v>140</v>
      </c>
    </row>
    <row r="2611" spans="2:65" s="11" customFormat="1">
      <c r="B2611" s="142"/>
      <c r="D2611" s="143" t="s">
        <v>146</v>
      </c>
      <c r="E2611" s="144" t="s">
        <v>1</v>
      </c>
      <c r="F2611" s="145" t="s">
        <v>1799</v>
      </c>
      <c r="H2611" s="146">
        <v>152.88</v>
      </c>
      <c r="I2611" s="147"/>
      <c r="L2611" s="142"/>
      <c r="M2611" s="148"/>
      <c r="T2611" s="149"/>
      <c r="AT2611" s="144" t="s">
        <v>146</v>
      </c>
      <c r="AU2611" s="144" t="s">
        <v>92</v>
      </c>
      <c r="AV2611" s="11" t="s">
        <v>92</v>
      </c>
      <c r="AW2611" s="11" t="s">
        <v>38</v>
      </c>
      <c r="AX2611" s="11" t="s">
        <v>82</v>
      </c>
      <c r="AY2611" s="144" t="s">
        <v>140</v>
      </c>
    </row>
    <row r="2612" spans="2:65" s="11" customFormat="1">
      <c r="B2612" s="142"/>
      <c r="D2612" s="143" t="s">
        <v>146</v>
      </c>
      <c r="E2612" s="144" t="s">
        <v>1</v>
      </c>
      <c r="F2612" s="145" t="s">
        <v>1804</v>
      </c>
      <c r="H2612" s="146">
        <v>45.81</v>
      </c>
      <c r="I2612" s="147"/>
      <c r="L2612" s="142"/>
      <c r="M2612" s="148"/>
      <c r="T2612" s="149"/>
      <c r="AT2612" s="144" t="s">
        <v>146</v>
      </c>
      <c r="AU2612" s="144" t="s">
        <v>92</v>
      </c>
      <c r="AV2612" s="11" t="s">
        <v>92</v>
      </c>
      <c r="AW2612" s="11" t="s">
        <v>38</v>
      </c>
      <c r="AX2612" s="11" t="s">
        <v>82</v>
      </c>
      <c r="AY2612" s="144" t="s">
        <v>140</v>
      </c>
    </row>
    <row r="2613" spans="2:65" s="13" customFormat="1">
      <c r="B2613" s="160"/>
      <c r="D2613" s="143" t="s">
        <v>146</v>
      </c>
      <c r="E2613" s="161" t="s">
        <v>1</v>
      </c>
      <c r="F2613" s="162" t="s">
        <v>286</v>
      </c>
      <c r="H2613" s="163">
        <v>759.90899999999988</v>
      </c>
      <c r="I2613" s="164"/>
      <c r="L2613" s="160"/>
      <c r="M2613" s="165"/>
      <c r="T2613" s="166"/>
      <c r="AT2613" s="161" t="s">
        <v>146</v>
      </c>
      <c r="AU2613" s="161" t="s">
        <v>92</v>
      </c>
      <c r="AV2613" s="13" t="s">
        <v>151</v>
      </c>
      <c r="AW2613" s="13" t="s">
        <v>38</v>
      </c>
      <c r="AX2613" s="13" t="s">
        <v>82</v>
      </c>
      <c r="AY2613" s="161" t="s">
        <v>140</v>
      </c>
    </row>
    <row r="2614" spans="2:65" s="11" customFormat="1">
      <c r="B2614" s="142"/>
      <c r="D2614" s="143" t="s">
        <v>146</v>
      </c>
      <c r="E2614" s="144" t="s">
        <v>1</v>
      </c>
      <c r="F2614" s="145" t="s">
        <v>2882</v>
      </c>
      <c r="H2614" s="146">
        <v>3440.8229999999999</v>
      </c>
      <c r="I2614" s="147"/>
      <c r="L2614" s="142"/>
      <c r="M2614" s="148"/>
      <c r="T2614" s="149"/>
      <c r="AT2614" s="144" t="s">
        <v>146</v>
      </c>
      <c r="AU2614" s="144" t="s">
        <v>92</v>
      </c>
      <c r="AV2614" s="11" t="s">
        <v>92</v>
      </c>
      <c r="AW2614" s="11" t="s">
        <v>38</v>
      </c>
      <c r="AX2614" s="11" t="s">
        <v>82</v>
      </c>
      <c r="AY2614" s="144" t="s">
        <v>140</v>
      </c>
    </row>
    <row r="2615" spans="2:65" s="13" customFormat="1">
      <c r="B2615" s="160"/>
      <c r="D2615" s="143" t="s">
        <v>146</v>
      </c>
      <c r="E2615" s="161" t="s">
        <v>1</v>
      </c>
      <c r="F2615" s="162" t="s">
        <v>286</v>
      </c>
      <c r="H2615" s="163">
        <v>3440.8229999999999</v>
      </c>
      <c r="I2615" s="164"/>
      <c r="L2615" s="160"/>
      <c r="M2615" s="165"/>
      <c r="T2615" s="166"/>
      <c r="AT2615" s="161" t="s">
        <v>146</v>
      </c>
      <c r="AU2615" s="161" t="s">
        <v>92</v>
      </c>
      <c r="AV2615" s="13" t="s">
        <v>151</v>
      </c>
      <c r="AW2615" s="13" t="s">
        <v>38</v>
      </c>
      <c r="AX2615" s="13" t="s">
        <v>82</v>
      </c>
      <c r="AY2615" s="161" t="s">
        <v>140</v>
      </c>
    </row>
    <row r="2616" spans="2:65" s="14" customFormat="1">
      <c r="B2616" s="167"/>
      <c r="D2616" s="143" t="s">
        <v>146</v>
      </c>
      <c r="E2616" s="168" t="s">
        <v>1</v>
      </c>
      <c r="F2616" s="169" t="s">
        <v>287</v>
      </c>
      <c r="H2616" s="170">
        <v>4200.732</v>
      </c>
      <c r="I2616" s="171"/>
      <c r="L2616" s="167"/>
      <c r="M2616" s="172"/>
      <c r="T2616" s="173"/>
      <c r="AT2616" s="168" t="s">
        <v>146</v>
      </c>
      <c r="AU2616" s="168" t="s">
        <v>92</v>
      </c>
      <c r="AV2616" s="14" t="s">
        <v>145</v>
      </c>
      <c r="AW2616" s="14" t="s">
        <v>38</v>
      </c>
      <c r="AX2616" s="14" t="s">
        <v>90</v>
      </c>
      <c r="AY2616" s="168" t="s">
        <v>140</v>
      </c>
    </row>
    <row r="2617" spans="2:65" s="10" customFormat="1" ht="22.9" customHeight="1">
      <c r="B2617" s="118"/>
      <c r="D2617" s="119" t="s">
        <v>81</v>
      </c>
      <c r="E2617" s="183" t="s">
        <v>2887</v>
      </c>
      <c r="F2617" s="183" t="s">
        <v>2888</v>
      </c>
      <c r="I2617" s="121"/>
      <c r="J2617" s="184">
        <f>BK2617</f>
        <v>0</v>
      </c>
      <c r="L2617" s="118"/>
      <c r="M2617" s="123"/>
      <c r="P2617" s="124">
        <f>SUM(P2618:P2763)</f>
        <v>0</v>
      </c>
      <c r="R2617" s="124">
        <f>SUM(R2618:R2763)</f>
        <v>0.59110999999999991</v>
      </c>
      <c r="T2617" s="125">
        <f>SUM(T2618:T2763)</f>
        <v>0</v>
      </c>
      <c r="AR2617" s="119" t="s">
        <v>92</v>
      </c>
      <c r="AT2617" s="126" t="s">
        <v>81</v>
      </c>
      <c r="AU2617" s="126" t="s">
        <v>90</v>
      </c>
      <c r="AY2617" s="119" t="s">
        <v>140</v>
      </c>
      <c r="BK2617" s="127">
        <f>SUM(BK2618:BK2763)</f>
        <v>0</v>
      </c>
    </row>
    <row r="2618" spans="2:65" s="1" customFormat="1" ht="24.2" customHeight="1">
      <c r="B2618" s="33"/>
      <c r="C2618" s="128" t="s">
        <v>2889</v>
      </c>
      <c r="D2618" s="128" t="s">
        <v>141</v>
      </c>
      <c r="E2618" s="129" t="s">
        <v>2890</v>
      </c>
      <c r="F2618" s="130" t="s">
        <v>2891</v>
      </c>
      <c r="G2618" s="131" t="s">
        <v>144</v>
      </c>
      <c r="H2618" s="132">
        <v>454.7</v>
      </c>
      <c r="I2618" s="133"/>
      <c r="J2618" s="134">
        <f>ROUND(I2618*H2618,2)</f>
        <v>0</v>
      </c>
      <c r="K2618" s="135"/>
      <c r="L2618" s="33"/>
      <c r="M2618" s="136" t="s">
        <v>1</v>
      </c>
      <c r="N2618" s="137" t="s">
        <v>47</v>
      </c>
      <c r="P2618" s="138">
        <f>O2618*H2618</f>
        <v>0</v>
      </c>
      <c r="Q2618" s="138">
        <v>0</v>
      </c>
      <c r="R2618" s="138">
        <f>Q2618*H2618</f>
        <v>0</v>
      </c>
      <c r="S2618" s="138">
        <v>0</v>
      </c>
      <c r="T2618" s="139">
        <f>S2618*H2618</f>
        <v>0</v>
      </c>
      <c r="AR2618" s="140" t="s">
        <v>173</v>
      </c>
      <c r="AT2618" s="140" t="s">
        <v>141</v>
      </c>
      <c r="AU2618" s="140" t="s">
        <v>92</v>
      </c>
      <c r="AY2618" s="17" t="s">
        <v>140</v>
      </c>
      <c r="BE2618" s="141">
        <f>IF(N2618="základní",J2618,0)</f>
        <v>0</v>
      </c>
      <c r="BF2618" s="141">
        <f>IF(N2618="snížená",J2618,0)</f>
        <v>0</v>
      </c>
      <c r="BG2618" s="141">
        <f>IF(N2618="zákl. přenesená",J2618,0)</f>
        <v>0</v>
      </c>
      <c r="BH2618" s="141">
        <f>IF(N2618="sníž. přenesená",J2618,0)</f>
        <v>0</v>
      </c>
      <c r="BI2618" s="141">
        <f>IF(N2618="nulová",J2618,0)</f>
        <v>0</v>
      </c>
      <c r="BJ2618" s="17" t="s">
        <v>90</v>
      </c>
      <c r="BK2618" s="141">
        <f>ROUND(I2618*H2618,2)</f>
        <v>0</v>
      </c>
      <c r="BL2618" s="17" t="s">
        <v>173</v>
      </c>
      <c r="BM2618" s="140" t="s">
        <v>2892</v>
      </c>
    </row>
    <row r="2619" spans="2:65" s="12" customFormat="1">
      <c r="B2619" s="153"/>
      <c r="D2619" s="143" t="s">
        <v>146</v>
      </c>
      <c r="E2619" s="154" t="s">
        <v>1</v>
      </c>
      <c r="F2619" s="155" t="s">
        <v>696</v>
      </c>
      <c r="H2619" s="154" t="s">
        <v>1</v>
      </c>
      <c r="I2619" s="156"/>
      <c r="L2619" s="153"/>
      <c r="M2619" s="157"/>
      <c r="T2619" s="158"/>
      <c r="AT2619" s="154" t="s">
        <v>146</v>
      </c>
      <c r="AU2619" s="154" t="s">
        <v>92</v>
      </c>
      <c r="AV2619" s="12" t="s">
        <v>90</v>
      </c>
      <c r="AW2619" s="12" t="s">
        <v>38</v>
      </c>
      <c r="AX2619" s="12" t="s">
        <v>82</v>
      </c>
      <c r="AY2619" s="154" t="s">
        <v>140</v>
      </c>
    </row>
    <row r="2620" spans="2:65" s="11" customFormat="1">
      <c r="B2620" s="142"/>
      <c r="D2620" s="143" t="s">
        <v>146</v>
      </c>
      <c r="E2620" s="144" t="s">
        <v>1</v>
      </c>
      <c r="F2620" s="145" t="s">
        <v>877</v>
      </c>
      <c r="H2620" s="146">
        <v>8.6999999999999993</v>
      </c>
      <c r="I2620" s="147"/>
      <c r="L2620" s="142"/>
      <c r="M2620" s="148"/>
      <c r="T2620" s="149"/>
      <c r="AT2620" s="144" t="s">
        <v>146</v>
      </c>
      <c r="AU2620" s="144" t="s">
        <v>92</v>
      </c>
      <c r="AV2620" s="11" t="s">
        <v>92</v>
      </c>
      <c r="AW2620" s="11" t="s">
        <v>38</v>
      </c>
      <c r="AX2620" s="11" t="s">
        <v>82</v>
      </c>
      <c r="AY2620" s="144" t="s">
        <v>140</v>
      </c>
    </row>
    <row r="2621" spans="2:65" s="13" customFormat="1">
      <c r="B2621" s="160"/>
      <c r="D2621" s="143" t="s">
        <v>146</v>
      </c>
      <c r="E2621" s="161" t="s">
        <v>1</v>
      </c>
      <c r="F2621" s="162" t="s">
        <v>286</v>
      </c>
      <c r="H2621" s="163">
        <v>8.6999999999999993</v>
      </c>
      <c r="I2621" s="164"/>
      <c r="L2621" s="160"/>
      <c r="M2621" s="165"/>
      <c r="T2621" s="166"/>
      <c r="AT2621" s="161" t="s">
        <v>146</v>
      </c>
      <c r="AU2621" s="161" t="s">
        <v>92</v>
      </c>
      <c r="AV2621" s="13" t="s">
        <v>151</v>
      </c>
      <c r="AW2621" s="13" t="s">
        <v>38</v>
      </c>
      <c r="AX2621" s="13" t="s">
        <v>82</v>
      </c>
      <c r="AY2621" s="161" t="s">
        <v>140</v>
      </c>
    </row>
    <row r="2622" spans="2:65" s="12" customFormat="1">
      <c r="B2622" s="153"/>
      <c r="D2622" s="143" t="s">
        <v>146</v>
      </c>
      <c r="E2622" s="154" t="s">
        <v>1</v>
      </c>
      <c r="F2622" s="155" t="s">
        <v>711</v>
      </c>
      <c r="H2622" s="154" t="s">
        <v>1</v>
      </c>
      <c r="I2622" s="156"/>
      <c r="L2622" s="153"/>
      <c r="M2622" s="157"/>
      <c r="T2622" s="158"/>
      <c r="AT2622" s="154" t="s">
        <v>146</v>
      </c>
      <c r="AU2622" s="154" t="s">
        <v>92</v>
      </c>
      <c r="AV2622" s="12" t="s">
        <v>90</v>
      </c>
      <c r="AW2622" s="12" t="s">
        <v>38</v>
      </c>
      <c r="AX2622" s="12" t="s">
        <v>82</v>
      </c>
      <c r="AY2622" s="154" t="s">
        <v>140</v>
      </c>
    </row>
    <row r="2623" spans="2:65" s="11" customFormat="1">
      <c r="B2623" s="142"/>
      <c r="D2623" s="143" t="s">
        <v>146</v>
      </c>
      <c r="E2623" s="144" t="s">
        <v>1</v>
      </c>
      <c r="F2623" s="145" t="s">
        <v>878</v>
      </c>
      <c r="H2623" s="146">
        <v>18.48</v>
      </c>
      <c r="I2623" s="147"/>
      <c r="L2623" s="142"/>
      <c r="M2623" s="148"/>
      <c r="T2623" s="149"/>
      <c r="AT2623" s="144" t="s">
        <v>146</v>
      </c>
      <c r="AU2623" s="144" t="s">
        <v>92</v>
      </c>
      <c r="AV2623" s="11" t="s">
        <v>92</v>
      </c>
      <c r="AW2623" s="11" t="s">
        <v>38</v>
      </c>
      <c r="AX2623" s="11" t="s">
        <v>82</v>
      </c>
      <c r="AY2623" s="144" t="s">
        <v>140</v>
      </c>
    </row>
    <row r="2624" spans="2:65" s="11" customFormat="1" ht="22.5">
      <c r="B2624" s="142"/>
      <c r="D2624" s="143" t="s">
        <v>146</v>
      </c>
      <c r="E2624" s="144" t="s">
        <v>1</v>
      </c>
      <c r="F2624" s="145" t="s">
        <v>879</v>
      </c>
      <c r="H2624" s="146">
        <v>26.875</v>
      </c>
      <c r="I2624" s="147"/>
      <c r="L2624" s="142"/>
      <c r="M2624" s="148"/>
      <c r="T2624" s="149"/>
      <c r="AT2624" s="144" t="s">
        <v>146</v>
      </c>
      <c r="AU2624" s="144" t="s">
        <v>92</v>
      </c>
      <c r="AV2624" s="11" t="s">
        <v>92</v>
      </c>
      <c r="AW2624" s="11" t="s">
        <v>38</v>
      </c>
      <c r="AX2624" s="11" t="s">
        <v>82</v>
      </c>
      <c r="AY2624" s="144" t="s">
        <v>140</v>
      </c>
    </row>
    <row r="2625" spans="2:51" s="11" customFormat="1">
      <c r="B2625" s="142"/>
      <c r="D2625" s="143" t="s">
        <v>146</v>
      </c>
      <c r="E2625" s="144" t="s">
        <v>1</v>
      </c>
      <c r="F2625" s="145" t="s">
        <v>880</v>
      </c>
      <c r="H2625" s="146">
        <v>3.3330000000000002</v>
      </c>
      <c r="I2625" s="147"/>
      <c r="L2625" s="142"/>
      <c r="M2625" s="148"/>
      <c r="T2625" s="149"/>
      <c r="AT2625" s="144" t="s">
        <v>146</v>
      </c>
      <c r="AU2625" s="144" t="s">
        <v>92</v>
      </c>
      <c r="AV2625" s="11" t="s">
        <v>92</v>
      </c>
      <c r="AW2625" s="11" t="s">
        <v>38</v>
      </c>
      <c r="AX2625" s="11" t="s">
        <v>82</v>
      </c>
      <c r="AY2625" s="144" t="s">
        <v>140</v>
      </c>
    </row>
    <row r="2626" spans="2:51" s="11" customFormat="1">
      <c r="B2626" s="142"/>
      <c r="D2626" s="143" t="s">
        <v>146</v>
      </c>
      <c r="E2626" s="144" t="s">
        <v>1</v>
      </c>
      <c r="F2626" s="145" t="s">
        <v>881</v>
      </c>
      <c r="H2626" s="146">
        <v>13.5</v>
      </c>
      <c r="I2626" s="147"/>
      <c r="L2626" s="142"/>
      <c r="M2626" s="148"/>
      <c r="T2626" s="149"/>
      <c r="AT2626" s="144" t="s">
        <v>146</v>
      </c>
      <c r="AU2626" s="144" t="s">
        <v>92</v>
      </c>
      <c r="AV2626" s="11" t="s">
        <v>92</v>
      </c>
      <c r="AW2626" s="11" t="s">
        <v>38</v>
      </c>
      <c r="AX2626" s="11" t="s">
        <v>82</v>
      </c>
      <c r="AY2626" s="144" t="s">
        <v>140</v>
      </c>
    </row>
    <row r="2627" spans="2:51" s="11" customFormat="1">
      <c r="B2627" s="142"/>
      <c r="D2627" s="143" t="s">
        <v>146</v>
      </c>
      <c r="E2627" s="144" t="s">
        <v>1</v>
      </c>
      <c r="F2627" s="145" t="s">
        <v>882</v>
      </c>
      <c r="H2627" s="146">
        <v>11.813000000000001</v>
      </c>
      <c r="I2627" s="147"/>
      <c r="L2627" s="142"/>
      <c r="M2627" s="148"/>
      <c r="T2627" s="149"/>
      <c r="AT2627" s="144" t="s">
        <v>146</v>
      </c>
      <c r="AU2627" s="144" t="s">
        <v>92</v>
      </c>
      <c r="AV2627" s="11" t="s">
        <v>92</v>
      </c>
      <c r="AW2627" s="11" t="s">
        <v>38</v>
      </c>
      <c r="AX2627" s="11" t="s">
        <v>82</v>
      </c>
      <c r="AY2627" s="144" t="s">
        <v>140</v>
      </c>
    </row>
    <row r="2628" spans="2:51" s="11" customFormat="1">
      <c r="B2628" s="142"/>
      <c r="D2628" s="143" t="s">
        <v>146</v>
      </c>
      <c r="E2628" s="144" t="s">
        <v>1</v>
      </c>
      <c r="F2628" s="145" t="s">
        <v>883</v>
      </c>
      <c r="H2628" s="146">
        <v>12.21</v>
      </c>
      <c r="I2628" s="147"/>
      <c r="L2628" s="142"/>
      <c r="M2628" s="148"/>
      <c r="T2628" s="149"/>
      <c r="AT2628" s="144" t="s">
        <v>146</v>
      </c>
      <c r="AU2628" s="144" t="s">
        <v>92</v>
      </c>
      <c r="AV2628" s="11" t="s">
        <v>92</v>
      </c>
      <c r="AW2628" s="11" t="s">
        <v>38</v>
      </c>
      <c r="AX2628" s="11" t="s">
        <v>82</v>
      </c>
      <c r="AY2628" s="144" t="s">
        <v>140</v>
      </c>
    </row>
    <row r="2629" spans="2:51" s="11" customFormat="1">
      <c r="B2629" s="142"/>
      <c r="D2629" s="143" t="s">
        <v>146</v>
      </c>
      <c r="E2629" s="144" t="s">
        <v>1</v>
      </c>
      <c r="F2629" s="145" t="s">
        <v>884</v>
      </c>
      <c r="H2629" s="146">
        <v>6.6</v>
      </c>
      <c r="I2629" s="147"/>
      <c r="L2629" s="142"/>
      <c r="M2629" s="148"/>
      <c r="T2629" s="149"/>
      <c r="AT2629" s="144" t="s">
        <v>146</v>
      </c>
      <c r="AU2629" s="144" t="s">
        <v>92</v>
      </c>
      <c r="AV2629" s="11" t="s">
        <v>92</v>
      </c>
      <c r="AW2629" s="11" t="s">
        <v>38</v>
      </c>
      <c r="AX2629" s="11" t="s">
        <v>82</v>
      </c>
      <c r="AY2629" s="144" t="s">
        <v>140</v>
      </c>
    </row>
    <row r="2630" spans="2:51" s="11" customFormat="1">
      <c r="B2630" s="142"/>
      <c r="D2630" s="143" t="s">
        <v>146</v>
      </c>
      <c r="E2630" s="144" t="s">
        <v>1</v>
      </c>
      <c r="F2630" s="145" t="s">
        <v>885</v>
      </c>
      <c r="H2630" s="146">
        <v>2.5649999999999999</v>
      </c>
      <c r="I2630" s="147"/>
      <c r="L2630" s="142"/>
      <c r="M2630" s="148"/>
      <c r="T2630" s="149"/>
      <c r="AT2630" s="144" t="s">
        <v>146</v>
      </c>
      <c r="AU2630" s="144" t="s">
        <v>92</v>
      </c>
      <c r="AV2630" s="11" t="s">
        <v>92</v>
      </c>
      <c r="AW2630" s="11" t="s">
        <v>38</v>
      </c>
      <c r="AX2630" s="11" t="s">
        <v>82</v>
      </c>
      <c r="AY2630" s="144" t="s">
        <v>140</v>
      </c>
    </row>
    <row r="2631" spans="2:51" s="11" customFormat="1">
      <c r="B2631" s="142"/>
      <c r="D2631" s="143" t="s">
        <v>146</v>
      </c>
      <c r="E2631" s="144" t="s">
        <v>1</v>
      </c>
      <c r="F2631" s="145" t="s">
        <v>886</v>
      </c>
      <c r="H2631" s="146">
        <v>2.16</v>
      </c>
      <c r="I2631" s="147"/>
      <c r="L2631" s="142"/>
      <c r="M2631" s="148"/>
      <c r="T2631" s="149"/>
      <c r="AT2631" s="144" t="s">
        <v>146</v>
      </c>
      <c r="AU2631" s="144" t="s">
        <v>92</v>
      </c>
      <c r="AV2631" s="11" t="s">
        <v>92</v>
      </c>
      <c r="AW2631" s="11" t="s">
        <v>38</v>
      </c>
      <c r="AX2631" s="11" t="s">
        <v>82</v>
      </c>
      <c r="AY2631" s="144" t="s">
        <v>140</v>
      </c>
    </row>
    <row r="2632" spans="2:51" s="11" customFormat="1">
      <c r="B2632" s="142"/>
      <c r="D2632" s="143" t="s">
        <v>146</v>
      </c>
      <c r="E2632" s="144" t="s">
        <v>1</v>
      </c>
      <c r="F2632" s="145" t="s">
        <v>887</v>
      </c>
      <c r="H2632" s="146">
        <v>2.6880000000000002</v>
      </c>
      <c r="I2632" s="147"/>
      <c r="L2632" s="142"/>
      <c r="M2632" s="148"/>
      <c r="T2632" s="149"/>
      <c r="AT2632" s="144" t="s">
        <v>146</v>
      </c>
      <c r="AU2632" s="144" t="s">
        <v>92</v>
      </c>
      <c r="AV2632" s="11" t="s">
        <v>92</v>
      </c>
      <c r="AW2632" s="11" t="s">
        <v>38</v>
      </c>
      <c r="AX2632" s="11" t="s">
        <v>82</v>
      </c>
      <c r="AY2632" s="144" t="s">
        <v>140</v>
      </c>
    </row>
    <row r="2633" spans="2:51" s="11" customFormat="1">
      <c r="B2633" s="142"/>
      <c r="D2633" s="143" t="s">
        <v>146</v>
      </c>
      <c r="E2633" s="144" t="s">
        <v>1</v>
      </c>
      <c r="F2633" s="145" t="s">
        <v>888</v>
      </c>
      <c r="H2633" s="146">
        <v>2.415</v>
      </c>
      <c r="I2633" s="147"/>
      <c r="L2633" s="142"/>
      <c r="M2633" s="148"/>
      <c r="T2633" s="149"/>
      <c r="AT2633" s="144" t="s">
        <v>146</v>
      </c>
      <c r="AU2633" s="144" t="s">
        <v>92</v>
      </c>
      <c r="AV2633" s="11" t="s">
        <v>92</v>
      </c>
      <c r="AW2633" s="11" t="s">
        <v>38</v>
      </c>
      <c r="AX2633" s="11" t="s">
        <v>82</v>
      </c>
      <c r="AY2633" s="144" t="s">
        <v>140</v>
      </c>
    </row>
    <row r="2634" spans="2:51" s="11" customFormat="1">
      <c r="B2634" s="142"/>
      <c r="D2634" s="143" t="s">
        <v>146</v>
      </c>
      <c r="E2634" s="144" t="s">
        <v>1</v>
      </c>
      <c r="F2634" s="145" t="s">
        <v>889</v>
      </c>
      <c r="H2634" s="146">
        <v>0.42799999999999999</v>
      </c>
      <c r="I2634" s="147"/>
      <c r="L2634" s="142"/>
      <c r="M2634" s="148"/>
      <c r="T2634" s="149"/>
      <c r="AT2634" s="144" t="s">
        <v>146</v>
      </c>
      <c r="AU2634" s="144" t="s">
        <v>92</v>
      </c>
      <c r="AV2634" s="11" t="s">
        <v>92</v>
      </c>
      <c r="AW2634" s="11" t="s">
        <v>38</v>
      </c>
      <c r="AX2634" s="11" t="s">
        <v>82</v>
      </c>
      <c r="AY2634" s="144" t="s">
        <v>140</v>
      </c>
    </row>
    <row r="2635" spans="2:51" s="11" customFormat="1">
      <c r="B2635" s="142"/>
      <c r="D2635" s="143" t="s">
        <v>146</v>
      </c>
      <c r="E2635" s="144" t="s">
        <v>1</v>
      </c>
      <c r="F2635" s="145" t="s">
        <v>890</v>
      </c>
      <c r="H2635" s="146">
        <v>0.44</v>
      </c>
      <c r="I2635" s="147"/>
      <c r="L2635" s="142"/>
      <c r="M2635" s="148"/>
      <c r="T2635" s="149"/>
      <c r="AT2635" s="144" t="s">
        <v>146</v>
      </c>
      <c r="AU2635" s="144" t="s">
        <v>92</v>
      </c>
      <c r="AV2635" s="11" t="s">
        <v>92</v>
      </c>
      <c r="AW2635" s="11" t="s">
        <v>38</v>
      </c>
      <c r="AX2635" s="11" t="s">
        <v>82</v>
      </c>
      <c r="AY2635" s="144" t="s">
        <v>140</v>
      </c>
    </row>
    <row r="2636" spans="2:51" s="11" customFormat="1">
      <c r="B2636" s="142"/>
      <c r="D2636" s="143" t="s">
        <v>146</v>
      </c>
      <c r="E2636" s="144" t="s">
        <v>1</v>
      </c>
      <c r="F2636" s="145" t="s">
        <v>891</v>
      </c>
      <c r="H2636" s="146">
        <v>7.875</v>
      </c>
      <c r="I2636" s="147"/>
      <c r="L2636" s="142"/>
      <c r="M2636" s="148"/>
      <c r="T2636" s="149"/>
      <c r="AT2636" s="144" t="s">
        <v>146</v>
      </c>
      <c r="AU2636" s="144" t="s">
        <v>92</v>
      </c>
      <c r="AV2636" s="11" t="s">
        <v>92</v>
      </c>
      <c r="AW2636" s="11" t="s">
        <v>38</v>
      </c>
      <c r="AX2636" s="11" t="s">
        <v>82</v>
      </c>
      <c r="AY2636" s="144" t="s">
        <v>140</v>
      </c>
    </row>
    <row r="2637" spans="2:51" s="11" customFormat="1">
      <c r="B2637" s="142"/>
      <c r="D2637" s="143" t="s">
        <v>146</v>
      </c>
      <c r="E2637" s="144" t="s">
        <v>1</v>
      </c>
      <c r="F2637" s="145" t="s">
        <v>892</v>
      </c>
      <c r="H2637" s="146">
        <v>5.6150000000000002</v>
      </c>
      <c r="I2637" s="147"/>
      <c r="L2637" s="142"/>
      <c r="M2637" s="148"/>
      <c r="T2637" s="149"/>
      <c r="AT2637" s="144" t="s">
        <v>146</v>
      </c>
      <c r="AU2637" s="144" t="s">
        <v>92</v>
      </c>
      <c r="AV2637" s="11" t="s">
        <v>92</v>
      </c>
      <c r="AW2637" s="11" t="s">
        <v>38</v>
      </c>
      <c r="AX2637" s="11" t="s">
        <v>82</v>
      </c>
      <c r="AY2637" s="144" t="s">
        <v>140</v>
      </c>
    </row>
    <row r="2638" spans="2:51" s="11" customFormat="1">
      <c r="B2638" s="142"/>
      <c r="D2638" s="143" t="s">
        <v>146</v>
      </c>
      <c r="E2638" s="144" t="s">
        <v>1</v>
      </c>
      <c r="F2638" s="145" t="s">
        <v>893</v>
      </c>
      <c r="H2638" s="146">
        <v>5.6150000000000002</v>
      </c>
      <c r="I2638" s="147"/>
      <c r="L2638" s="142"/>
      <c r="M2638" s="148"/>
      <c r="T2638" s="149"/>
      <c r="AT2638" s="144" t="s">
        <v>146</v>
      </c>
      <c r="AU2638" s="144" t="s">
        <v>92</v>
      </c>
      <c r="AV2638" s="11" t="s">
        <v>92</v>
      </c>
      <c r="AW2638" s="11" t="s">
        <v>38</v>
      </c>
      <c r="AX2638" s="11" t="s">
        <v>82</v>
      </c>
      <c r="AY2638" s="144" t="s">
        <v>140</v>
      </c>
    </row>
    <row r="2639" spans="2:51" s="11" customFormat="1">
      <c r="B2639" s="142"/>
      <c r="D2639" s="143" t="s">
        <v>146</v>
      </c>
      <c r="E2639" s="144" t="s">
        <v>1</v>
      </c>
      <c r="F2639" s="145" t="s">
        <v>894</v>
      </c>
      <c r="H2639" s="146">
        <v>4.8499999999999996</v>
      </c>
      <c r="I2639" s="147"/>
      <c r="L2639" s="142"/>
      <c r="M2639" s="148"/>
      <c r="T2639" s="149"/>
      <c r="AT2639" s="144" t="s">
        <v>146</v>
      </c>
      <c r="AU2639" s="144" t="s">
        <v>92</v>
      </c>
      <c r="AV2639" s="11" t="s">
        <v>92</v>
      </c>
      <c r="AW2639" s="11" t="s">
        <v>38</v>
      </c>
      <c r="AX2639" s="11" t="s">
        <v>82</v>
      </c>
      <c r="AY2639" s="144" t="s">
        <v>140</v>
      </c>
    </row>
    <row r="2640" spans="2:51" s="11" customFormat="1">
      <c r="B2640" s="142"/>
      <c r="D2640" s="143" t="s">
        <v>146</v>
      </c>
      <c r="E2640" s="144" t="s">
        <v>1</v>
      </c>
      <c r="F2640" s="145" t="s">
        <v>895</v>
      </c>
      <c r="H2640" s="146">
        <v>5.7</v>
      </c>
      <c r="I2640" s="147"/>
      <c r="L2640" s="142"/>
      <c r="M2640" s="148"/>
      <c r="T2640" s="149"/>
      <c r="AT2640" s="144" t="s">
        <v>146</v>
      </c>
      <c r="AU2640" s="144" t="s">
        <v>92</v>
      </c>
      <c r="AV2640" s="11" t="s">
        <v>92</v>
      </c>
      <c r="AW2640" s="11" t="s">
        <v>38</v>
      </c>
      <c r="AX2640" s="11" t="s">
        <v>82</v>
      </c>
      <c r="AY2640" s="144" t="s">
        <v>140</v>
      </c>
    </row>
    <row r="2641" spans="2:51" s="11" customFormat="1">
      <c r="B2641" s="142"/>
      <c r="D2641" s="143" t="s">
        <v>146</v>
      </c>
      <c r="E2641" s="144" t="s">
        <v>1</v>
      </c>
      <c r="F2641" s="145" t="s">
        <v>896</v>
      </c>
      <c r="H2641" s="146">
        <v>0.60499999999999998</v>
      </c>
      <c r="I2641" s="147"/>
      <c r="L2641" s="142"/>
      <c r="M2641" s="148"/>
      <c r="T2641" s="149"/>
      <c r="AT2641" s="144" t="s">
        <v>146</v>
      </c>
      <c r="AU2641" s="144" t="s">
        <v>92</v>
      </c>
      <c r="AV2641" s="11" t="s">
        <v>92</v>
      </c>
      <c r="AW2641" s="11" t="s">
        <v>38</v>
      </c>
      <c r="AX2641" s="11" t="s">
        <v>82</v>
      </c>
      <c r="AY2641" s="144" t="s">
        <v>140</v>
      </c>
    </row>
    <row r="2642" spans="2:51" s="11" customFormat="1">
      <c r="B2642" s="142"/>
      <c r="D2642" s="143" t="s">
        <v>146</v>
      </c>
      <c r="E2642" s="144" t="s">
        <v>1</v>
      </c>
      <c r="F2642" s="145" t="s">
        <v>897</v>
      </c>
      <c r="H2642" s="146">
        <v>6.3079999999999998</v>
      </c>
      <c r="I2642" s="147"/>
      <c r="L2642" s="142"/>
      <c r="M2642" s="148"/>
      <c r="T2642" s="149"/>
      <c r="AT2642" s="144" t="s">
        <v>146</v>
      </c>
      <c r="AU2642" s="144" t="s">
        <v>92</v>
      </c>
      <c r="AV2642" s="11" t="s">
        <v>92</v>
      </c>
      <c r="AW2642" s="11" t="s">
        <v>38</v>
      </c>
      <c r="AX2642" s="11" t="s">
        <v>82</v>
      </c>
      <c r="AY2642" s="144" t="s">
        <v>140</v>
      </c>
    </row>
    <row r="2643" spans="2:51" s="11" customFormat="1">
      <c r="B2643" s="142"/>
      <c r="D2643" s="143" t="s">
        <v>146</v>
      </c>
      <c r="E2643" s="144" t="s">
        <v>1</v>
      </c>
      <c r="F2643" s="145" t="s">
        <v>898</v>
      </c>
      <c r="H2643" s="146">
        <v>0.9</v>
      </c>
      <c r="I2643" s="147"/>
      <c r="L2643" s="142"/>
      <c r="M2643" s="148"/>
      <c r="T2643" s="149"/>
      <c r="AT2643" s="144" t="s">
        <v>146</v>
      </c>
      <c r="AU2643" s="144" t="s">
        <v>92</v>
      </c>
      <c r="AV2643" s="11" t="s">
        <v>92</v>
      </c>
      <c r="AW2643" s="11" t="s">
        <v>38</v>
      </c>
      <c r="AX2643" s="11" t="s">
        <v>82</v>
      </c>
      <c r="AY2643" s="144" t="s">
        <v>140</v>
      </c>
    </row>
    <row r="2644" spans="2:51" s="11" customFormat="1">
      <c r="B2644" s="142"/>
      <c r="D2644" s="143" t="s">
        <v>146</v>
      </c>
      <c r="E2644" s="144" t="s">
        <v>1</v>
      </c>
      <c r="F2644" s="145" t="s">
        <v>899</v>
      </c>
      <c r="H2644" s="146">
        <v>3.375</v>
      </c>
      <c r="I2644" s="147"/>
      <c r="L2644" s="142"/>
      <c r="M2644" s="148"/>
      <c r="T2644" s="149"/>
      <c r="AT2644" s="144" t="s">
        <v>146</v>
      </c>
      <c r="AU2644" s="144" t="s">
        <v>92</v>
      </c>
      <c r="AV2644" s="11" t="s">
        <v>92</v>
      </c>
      <c r="AW2644" s="11" t="s">
        <v>38</v>
      </c>
      <c r="AX2644" s="11" t="s">
        <v>82</v>
      </c>
      <c r="AY2644" s="144" t="s">
        <v>140</v>
      </c>
    </row>
    <row r="2645" spans="2:51" s="11" customFormat="1">
      <c r="B2645" s="142"/>
      <c r="D2645" s="143" t="s">
        <v>146</v>
      </c>
      <c r="E2645" s="144" t="s">
        <v>1</v>
      </c>
      <c r="F2645" s="145" t="s">
        <v>900</v>
      </c>
      <c r="H2645" s="146">
        <v>1.425</v>
      </c>
      <c r="I2645" s="147"/>
      <c r="L2645" s="142"/>
      <c r="M2645" s="148"/>
      <c r="T2645" s="149"/>
      <c r="AT2645" s="144" t="s">
        <v>146</v>
      </c>
      <c r="AU2645" s="144" t="s">
        <v>92</v>
      </c>
      <c r="AV2645" s="11" t="s">
        <v>92</v>
      </c>
      <c r="AW2645" s="11" t="s">
        <v>38</v>
      </c>
      <c r="AX2645" s="11" t="s">
        <v>82</v>
      </c>
      <c r="AY2645" s="144" t="s">
        <v>140</v>
      </c>
    </row>
    <row r="2646" spans="2:51" s="11" customFormat="1">
      <c r="B2646" s="142"/>
      <c r="D2646" s="143" t="s">
        <v>146</v>
      </c>
      <c r="E2646" s="144" t="s">
        <v>1</v>
      </c>
      <c r="F2646" s="145" t="s">
        <v>901</v>
      </c>
      <c r="H2646" s="146">
        <v>18.562999999999999</v>
      </c>
      <c r="I2646" s="147"/>
      <c r="L2646" s="142"/>
      <c r="M2646" s="148"/>
      <c r="T2646" s="149"/>
      <c r="AT2646" s="144" t="s">
        <v>146</v>
      </c>
      <c r="AU2646" s="144" t="s">
        <v>92</v>
      </c>
      <c r="AV2646" s="11" t="s">
        <v>92</v>
      </c>
      <c r="AW2646" s="11" t="s">
        <v>38</v>
      </c>
      <c r="AX2646" s="11" t="s">
        <v>82</v>
      </c>
      <c r="AY2646" s="144" t="s">
        <v>140</v>
      </c>
    </row>
    <row r="2647" spans="2:51" s="13" customFormat="1">
      <c r="B2647" s="160"/>
      <c r="D2647" s="143" t="s">
        <v>146</v>
      </c>
      <c r="E2647" s="161" t="s">
        <v>1</v>
      </c>
      <c r="F2647" s="162" t="s">
        <v>286</v>
      </c>
      <c r="H2647" s="163">
        <v>164.33799999999997</v>
      </c>
      <c r="I2647" s="164"/>
      <c r="L2647" s="160"/>
      <c r="M2647" s="165"/>
      <c r="T2647" s="166"/>
      <c r="AT2647" s="161" t="s">
        <v>146</v>
      </c>
      <c r="AU2647" s="161" t="s">
        <v>92</v>
      </c>
      <c r="AV2647" s="13" t="s">
        <v>151</v>
      </c>
      <c r="AW2647" s="13" t="s">
        <v>38</v>
      </c>
      <c r="AX2647" s="13" t="s">
        <v>82</v>
      </c>
      <c r="AY2647" s="161" t="s">
        <v>140</v>
      </c>
    </row>
    <row r="2648" spans="2:51" s="12" customFormat="1">
      <c r="B2648" s="153"/>
      <c r="D2648" s="143" t="s">
        <v>146</v>
      </c>
      <c r="E2648" s="154" t="s">
        <v>1</v>
      </c>
      <c r="F2648" s="155" t="s">
        <v>902</v>
      </c>
      <c r="H2648" s="154" t="s">
        <v>1</v>
      </c>
      <c r="I2648" s="156"/>
      <c r="L2648" s="153"/>
      <c r="M2648" s="157"/>
      <c r="T2648" s="158"/>
      <c r="AT2648" s="154" t="s">
        <v>146</v>
      </c>
      <c r="AU2648" s="154" t="s">
        <v>92</v>
      </c>
      <c r="AV2648" s="12" t="s">
        <v>90</v>
      </c>
      <c r="AW2648" s="12" t="s">
        <v>38</v>
      </c>
      <c r="AX2648" s="12" t="s">
        <v>82</v>
      </c>
      <c r="AY2648" s="154" t="s">
        <v>140</v>
      </c>
    </row>
    <row r="2649" spans="2:51" s="11" customFormat="1">
      <c r="B2649" s="142"/>
      <c r="D2649" s="143" t="s">
        <v>146</v>
      </c>
      <c r="E2649" s="144" t="s">
        <v>1</v>
      </c>
      <c r="F2649" s="145" t="s">
        <v>903</v>
      </c>
      <c r="H2649" s="146">
        <v>24.51</v>
      </c>
      <c r="I2649" s="147"/>
      <c r="L2649" s="142"/>
      <c r="M2649" s="148"/>
      <c r="T2649" s="149"/>
      <c r="AT2649" s="144" t="s">
        <v>146</v>
      </c>
      <c r="AU2649" s="144" t="s">
        <v>92</v>
      </c>
      <c r="AV2649" s="11" t="s">
        <v>92</v>
      </c>
      <c r="AW2649" s="11" t="s">
        <v>38</v>
      </c>
      <c r="AX2649" s="11" t="s">
        <v>82</v>
      </c>
      <c r="AY2649" s="144" t="s">
        <v>140</v>
      </c>
    </row>
    <row r="2650" spans="2:51" s="11" customFormat="1">
      <c r="B2650" s="142"/>
      <c r="D2650" s="143" t="s">
        <v>146</v>
      </c>
      <c r="E2650" s="144" t="s">
        <v>1</v>
      </c>
      <c r="F2650" s="145" t="s">
        <v>904</v>
      </c>
      <c r="H2650" s="146">
        <v>19.25</v>
      </c>
      <c r="I2650" s="147"/>
      <c r="L2650" s="142"/>
      <c r="M2650" s="148"/>
      <c r="T2650" s="149"/>
      <c r="AT2650" s="144" t="s">
        <v>146</v>
      </c>
      <c r="AU2650" s="144" t="s">
        <v>92</v>
      </c>
      <c r="AV2650" s="11" t="s">
        <v>92</v>
      </c>
      <c r="AW2650" s="11" t="s">
        <v>38</v>
      </c>
      <c r="AX2650" s="11" t="s">
        <v>82</v>
      </c>
      <c r="AY2650" s="144" t="s">
        <v>140</v>
      </c>
    </row>
    <row r="2651" spans="2:51" s="11" customFormat="1">
      <c r="B2651" s="142"/>
      <c r="D2651" s="143" t="s">
        <v>146</v>
      </c>
      <c r="E2651" s="144" t="s">
        <v>1</v>
      </c>
      <c r="F2651" s="145" t="s">
        <v>905</v>
      </c>
      <c r="H2651" s="146">
        <v>11</v>
      </c>
      <c r="I2651" s="147"/>
      <c r="L2651" s="142"/>
      <c r="M2651" s="148"/>
      <c r="T2651" s="149"/>
      <c r="AT2651" s="144" t="s">
        <v>146</v>
      </c>
      <c r="AU2651" s="144" t="s">
        <v>92</v>
      </c>
      <c r="AV2651" s="11" t="s">
        <v>92</v>
      </c>
      <c r="AW2651" s="11" t="s">
        <v>38</v>
      </c>
      <c r="AX2651" s="11" t="s">
        <v>82</v>
      </c>
      <c r="AY2651" s="144" t="s">
        <v>140</v>
      </c>
    </row>
    <row r="2652" spans="2:51" s="11" customFormat="1">
      <c r="B2652" s="142"/>
      <c r="D2652" s="143" t="s">
        <v>146</v>
      </c>
      <c r="E2652" s="144" t="s">
        <v>1</v>
      </c>
      <c r="F2652" s="145" t="s">
        <v>881</v>
      </c>
      <c r="H2652" s="146">
        <v>13.5</v>
      </c>
      <c r="I2652" s="147"/>
      <c r="L2652" s="142"/>
      <c r="M2652" s="148"/>
      <c r="T2652" s="149"/>
      <c r="AT2652" s="144" t="s">
        <v>146</v>
      </c>
      <c r="AU2652" s="144" t="s">
        <v>92</v>
      </c>
      <c r="AV2652" s="11" t="s">
        <v>92</v>
      </c>
      <c r="AW2652" s="11" t="s">
        <v>38</v>
      </c>
      <c r="AX2652" s="11" t="s">
        <v>82</v>
      </c>
      <c r="AY2652" s="144" t="s">
        <v>140</v>
      </c>
    </row>
    <row r="2653" spans="2:51" s="11" customFormat="1">
      <c r="B2653" s="142"/>
      <c r="D2653" s="143" t="s">
        <v>146</v>
      </c>
      <c r="E2653" s="144" t="s">
        <v>1</v>
      </c>
      <c r="F2653" s="145" t="s">
        <v>906</v>
      </c>
      <c r="H2653" s="146">
        <v>15.75</v>
      </c>
      <c r="I2653" s="147"/>
      <c r="L2653" s="142"/>
      <c r="M2653" s="148"/>
      <c r="T2653" s="149"/>
      <c r="AT2653" s="144" t="s">
        <v>146</v>
      </c>
      <c r="AU2653" s="144" t="s">
        <v>92</v>
      </c>
      <c r="AV2653" s="11" t="s">
        <v>92</v>
      </c>
      <c r="AW2653" s="11" t="s">
        <v>38</v>
      </c>
      <c r="AX2653" s="11" t="s">
        <v>82</v>
      </c>
      <c r="AY2653" s="144" t="s">
        <v>140</v>
      </c>
    </row>
    <row r="2654" spans="2:51" s="11" customFormat="1">
      <c r="B2654" s="142"/>
      <c r="D2654" s="143" t="s">
        <v>146</v>
      </c>
      <c r="E2654" s="144" t="s">
        <v>1</v>
      </c>
      <c r="F2654" s="145" t="s">
        <v>883</v>
      </c>
      <c r="H2654" s="146">
        <v>12.21</v>
      </c>
      <c r="I2654" s="147"/>
      <c r="L2654" s="142"/>
      <c r="M2654" s="148"/>
      <c r="T2654" s="149"/>
      <c r="AT2654" s="144" t="s">
        <v>146</v>
      </c>
      <c r="AU2654" s="144" t="s">
        <v>92</v>
      </c>
      <c r="AV2654" s="11" t="s">
        <v>92</v>
      </c>
      <c r="AW2654" s="11" t="s">
        <v>38</v>
      </c>
      <c r="AX2654" s="11" t="s">
        <v>82</v>
      </c>
      <c r="AY2654" s="144" t="s">
        <v>140</v>
      </c>
    </row>
    <row r="2655" spans="2:51" s="11" customFormat="1">
      <c r="B2655" s="142"/>
      <c r="D2655" s="143" t="s">
        <v>146</v>
      </c>
      <c r="E2655" s="144" t="s">
        <v>1</v>
      </c>
      <c r="F2655" s="145" t="s">
        <v>884</v>
      </c>
      <c r="H2655" s="146">
        <v>6.6</v>
      </c>
      <c r="I2655" s="147"/>
      <c r="L2655" s="142"/>
      <c r="M2655" s="148"/>
      <c r="T2655" s="149"/>
      <c r="AT2655" s="144" t="s">
        <v>146</v>
      </c>
      <c r="AU2655" s="144" t="s">
        <v>92</v>
      </c>
      <c r="AV2655" s="11" t="s">
        <v>92</v>
      </c>
      <c r="AW2655" s="11" t="s">
        <v>38</v>
      </c>
      <c r="AX2655" s="11" t="s">
        <v>82</v>
      </c>
      <c r="AY2655" s="144" t="s">
        <v>140</v>
      </c>
    </row>
    <row r="2656" spans="2:51" s="11" customFormat="1">
      <c r="B2656" s="142"/>
      <c r="D2656" s="143" t="s">
        <v>146</v>
      </c>
      <c r="E2656" s="144" t="s">
        <v>1</v>
      </c>
      <c r="F2656" s="145" t="s">
        <v>907</v>
      </c>
      <c r="H2656" s="146">
        <v>4.1929999999999996</v>
      </c>
      <c r="I2656" s="147"/>
      <c r="L2656" s="142"/>
      <c r="M2656" s="148"/>
      <c r="T2656" s="149"/>
      <c r="AT2656" s="144" t="s">
        <v>146</v>
      </c>
      <c r="AU2656" s="144" t="s">
        <v>92</v>
      </c>
      <c r="AV2656" s="11" t="s">
        <v>92</v>
      </c>
      <c r="AW2656" s="11" t="s">
        <v>38</v>
      </c>
      <c r="AX2656" s="11" t="s">
        <v>82</v>
      </c>
      <c r="AY2656" s="144" t="s">
        <v>140</v>
      </c>
    </row>
    <row r="2657" spans="2:51" s="11" customFormat="1">
      <c r="B2657" s="142"/>
      <c r="D2657" s="143" t="s">
        <v>146</v>
      </c>
      <c r="E2657" s="144" t="s">
        <v>1</v>
      </c>
      <c r="F2657" s="145" t="s">
        <v>908</v>
      </c>
      <c r="H2657" s="146">
        <v>3.145</v>
      </c>
      <c r="I2657" s="147"/>
      <c r="L2657" s="142"/>
      <c r="M2657" s="148"/>
      <c r="T2657" s="149"/>
      <c r="AT2657" s="144" t="s">
        <v>146</v>
      </c>
      <c r="AU2657" s="144" t="s">
        <v>92</v>
      </c>
      <c r="AV2657" s="11" t="s">
        <v>92</v>
      </c>
      <c r="AW2657" s="11" t="s">
        <v>38</v>
      </c>
      <c r="AX2657" s="11" t="s">
        <v>82</v>
      </c>
      <c r="AY2657" s="144" t="s">
        <v>140</v>
      </c>
    </row>
    <row r="2658" spans="2:51" s="11" customFormat="1">
      <c r="B2658" s="142"/>
      <c r="D2658" s="143" t="s">
        <v>146</v>
      </c>
      <c r="E2658" s="144" t="s">
        <v>1</v>
      </c>
      <c r="F2658" s="145" t="s">
        <v>886</v>
      </c>
      <c r="H2658" s="146">
        <v>2.16</v>
      </c>
      <c r="I2658" s="147"/>
      <c r="L2658" s="142"/>
      <c r="M2658" s="148"/>
      <c r="T2658" s="149"/>
      <c r="AT2658" s="144" t="s">
        <v>146</v>
      </c>
      <c r="AU2658" s="144" t="s">
        <v>92</v>
      </c>
      <c r="AV2658" s="11" t="s">
        <v>92</v>
      </c>
      <c r="AW2658" s="11" t="s">
        <v>38</v>
      </c>
      <c r="AX2658" s="11" t="s">
        <v>82</v>
      </c>
      <c r="AY2658" s="144" t="s">
        <v>140</v>
      </c>
    </row>
    <row r="2659" spans="2:51" s="11" customFormat="1">
      <c r="B2659" s="142"/>
      <c r="D2659" s="143" t="s">
        <v>146</v>
      </c>
      <c r="E2659" s="144" t="s">
        <v>1</v>
      </c>
      <c r="F2659" s="145" t="s">
        <v>909</v>
      </c>
      <c r="H2659" s="146">
        <v>1.08</v>
      </c>
      <c r="I2659" s="147"/>
      <c r="L2659" s="142"/>
      <c r="M2659" s="148"/>
      <c r="T2659" s="149"/>
      <c r="AT2659" s="144" t="s">
        <v>146</v>
      </c>
      <c r="AU2659" s="144" t="s">
        <v>92</v>
      </c>
      <c r="AV2659" s="11" t="s">
        <v>92</v>
      </c>
      <c r="AW2659" s="11" t="s">
        <v>38</v>
      </c>
      <c r="AX2659" s="11" t="s">
        <v>82</v>
      </c>
      <c r="AY2659" s="144" t="s">
        <v>140</v>
      </c>
    </row>
    <row r="2660" spans="2:51" s="11" customFormat="1">
      <c r="B2660" s="142"/>
      <c r="D2660" s="143" t="s">
        <v>146</v>
      </c>
      <c r="E2660" s="144" t="s">
        <v>1</v>
      </c>
      <c r="F2660" s="145" t="s">
        <v>910</v>
      </c>
      <c r="H2660" s="146">
        <v>2.75</v>
      </c>
      <c r="I2660" s="147"/>
      <c r="L2660" s="142"/>
      <c r="M2660" s="148"/>
      <c r="T2660" s="149"/>
      <c r="AT2660" s="144" t="s">
        <v>146</v>
      </c>
      <c r="AU2660" s="144" t="s">
        <v>92</v>
      </c>
      <c r="AV2660" s="11" t="s">
        <v>92</v>
      </c>
      <c r="AW2660" s="11" t="s">
        <v>38</v>
      </c>
      <c r="AX2660" s="11" t="s">
        <v>82</v>
      </c>
      <c r="AY2660" s="144" t="s">
        <v>140</v>
      </c>
    </row>
    <row r="2661" spans="2:51" s="11" customFormat="1">
      <c r="B2661" s="142"/>
      <c r="D2661" s="143" t="s">
        <v>146</v>
      </c>
      <c r="E2661" s="144" t="s">
        <v>1</v>
      </c>
      <c r="F2661" s="145" t="s">
        <v>888</v>
      </c>
      <c r="H2661" s="146">
        <v>2.415</v>
      </c>
      <c r="I2661" s="147"/>
      <c r="L2661" s="142"/>
      <c r="M2661" s="148"/>
      <c r="T2661" s="149"/>
      <c r="AT2661" s="144" t="s">
        <v>146</v>
      </c>
      <c r="AU2661" s="144" t="s">
        <v>92</v>
      </c>
      <c r="AV2661" s="11" t="s">
        <v>92</v>
      </c>
      <c r="AW2661" s="11" t="s">
        <v>38</v>
      </c>
      <c r="AX2661" s="11" t="s">
        <v>82</v>
      </c>
      <c r="AY2661" s="144" t="s">
        <v>140</v>
      </c>
    </row>
    <row r="2662" spans="2:51" s="11" customFormat="1">
      <c r="B2662" s="142"/>
      <c r="D2662" s="143" t="s">
        <v>146</v>
      </c>
      <c r="E2662" s="144" t="s">
        <v>1</v>
      </c>
      <c r="F2662" s="145" t="s">
        <v>889</v>
      </c>
      <c r="H2662" s="146">
        <v>0.42799999999999999</v>
      </c>
      <c r="I2662" s="147"/>
      <c r="L2662" s="142"/>
      <c r="M2662" s="148"/>
      <c r="T2662" s="149"/>
      <c r="AT2662" s="144" t="s">
        <v>146</v>
      </c>
      <c r="AU2662" s="144" t="s">
        <v>92</v>
      </c>
      <c r="AV2662" s="11" t="s">
        <v>92</v>
      </c>
      <c r="AW2662" s="11" t="s">
        <v>38</v>
      </c>
      <c r="AX2662" s="11" t="s">
        <v>82</v>
      </c>
      <c r="AY2662" s="144" t="s">
        <v>140</v>
      </c>
    </row>
    <row r="2663" spans="2:51" s="11" customFormat="1">
      <c r="B2663" s="142"/>
      <c r="D2663" s="143" t="s">
        <v>146</v>
      </c>
      <c r="E2663" s="144" t="s">
        <v>1</v>
      </c>
      <c r="F2663" s="145" t="s">
        <v>890</v>
      </c>
      <c r="H2663" s="146">
        <v>0.44</v>
      </c>
      <c r="I2663" s="147"/>
      <c r="L2663" s="142"/>
      <c r="M2663" s="148"/>
      <c r="T2663" s="149"/>
      <c r="AT2663" s="144" t="s">
        <v>146</v>
      </c>
      <c r="AU2663" s="144" t="s">
        <v>92</v>
      </c>
      <c r="AV2663" s="11" t="s">
        <v>92</v>
      </c>
      <c r="AW2663" s="11" t="s">
        <v>38</v>
      </c>
      <c r="AX2663" s="11" t="s">
        <v>82</v>
      </c>
      <c r="AY2663" s="144" t="s">
        <v>140</v>
      </c>
    </row>
    <row r="2664" spans="2:51" s="11" customFormat="1">
      <c r="B2664" s="142"/>
      <c r="D2664" s="143" t="s">
        <v>146</v>
      </c>
      <c r="E2664" s="144" t="s">
        <v>1</v>
      </c>
      <c r="F2664" s="145" t="s">
        <v>891</v>
      </c>
      <c r="H2664" s="146">
        <v>7.875</v>
      </c>
      <c r="I2664" s="147"/>
      <c r="L2664" s="142"/>
      <c r="M2664" s="148"/>
      <c r="T2664" s="149"/>
      <c r="AT2664" s="144" t="s">
        <v>146</v>
      </c>
      <c r="AU2664" s="144" t="s">
        <v>92</v>
      </c>
      <c r="AV2664" s="11" t="s">
        <v>92</v>
      </c>
      <c r="AW2664" s="11" t="s">
        <v>38</v>
      </c>
      <c r="AX2664" s="11" t="s">
        <v>82</v>
      </c>
      <c r="AY2664" s="144" t="s">
        <v>140</v>
      </c>
    </row>
    <row r="2665" spans="2:51" s="11" customFormat="1">
      <c r="B2665" s="142"/>
      <c r="D2665" s="143" t="s">
        <v>146</v>
      </c>
      <c r="E2665" s="144" t="s">
        <v>1</v>
      </c>
      <c r="F2665" s="145" t="s">
        <v>911</v>
      </c>
      <c r="H2665" s="146">
        <v>3.3330000000000002</v>
      </c>
      <c r="I2665" s="147"/>
      <c r="L2665" s="142"/>
      <c r="M2665" s="148"/>
      <c r="T2665" s="149"/>
      <c r="AT2665" s="144" t="s">
        <v>146</v>
      </c>
      <c r="AU2665" s="144" t="s">
        <v>92</v>
      </c>
      <c r="AV2665" s="11" t="s">
        <v>92</v>
      </c>
      <c r="AW2665" s="11" t="s">
        <v>38</v>
      </c>
      <c r="AX2665" s="11" t="s">
        <v>82</v>
      </c>
      <c r="AY2665" s="144" t="s">
        <v>140</v>
      </c>
    </row>
    <row r="2666" spans="2:51" s="11" customFormat="1">
      <c r="B2666" s="142"/>
      <c r="D2666" s="143" t="s">
        <v>146</v>
      </c>
      <c r="E2666" s="144" t="s">
        <v>1</v>
      </c>
      <c r="F2666" s="145" t="s">
        <v>912</v>
      </c>
      <c r="H2666" s="146">
        <v>0.875</v>
      </c>
      <c r="I2666" s="147"/>
      <c r="L2666" s="142"/>
      <c r="M2666" s="148"/>
      <c r="T2666" s="149"/>
      <c r="AT2666" s="144" t="s">
        <v>146</v>
      </c>
      <c r="AU2666" s="144" t="s">
        <v>92</v>
      </c>
      <c r="AV2666" s="11" t="s">
        <v>92</v>
      </c>
      <c r="AW2666" s="11" t="s">
        <v>38</v>
      </c>
      <c r="AX2666" s="11" t="s">
        <v>82</v>
      </c>
      <c r="AY2666" s="144" t="s">
        <v>140</v>
      </c>
    </row>
    <row r="2667" spans="2:51" s="11" customFormat="1">
      <c r="B2667" s="142"/>
      <c r="D2667" s="143" t="s">
        <v>146</v>
      </c>
      <c r="E2667" s="144" t="s">
        <v>1</v>
      </c>
      <c r="F2667" s="145" t="s">
        <v>913</v>
      </c>
      <c r="H2667" s="146">
        <v>10.125</v>
      </c>
      <c r="I2667" s="147"/>
      <c r="L2667" s="142"/>
      <c r="M2667" s="148"/>
      <c r="T2667" s="149"/>
      <c r="AT2667" s="144" t="s">
        <v>146</v>
      </c>
      <c r="AU2667" s="144" t="s">
        <v>92</v>
      </c>
      <c r="AV2667" s="11" t="s">
        <v>92</v>
      </c>
      <c r="AW2667" s="11" t="s">
        <v>38</v>
      </c>
      <c r="AX2667" s="11" t="s">
        <v>82</v>
      </c>
      <c r="AY2667" s="144" t="s">
        <v>140</v>
      </c>
    </row>
    <row r="2668" spans="2:51" s="13" customFormat="1">
      <c r="B2668" s="160"/>
      <c r="D2668" s="143" t="s">
        <v>146</v>
      </c>
      <c r="E2668" s="161" t="s">
        <v>1</v>
      </c>
      <c r="F2668" s="162" t="s">
        <v>286</v>
      </c>
      <c r="H2668" s="163">
        <v>141.63899999999998</v>
      </c>
      <c r="I2668" s="164"/>
      <c r="L2668" s="160"/>
      <c r="M2668" s="165"/>
      <c r="T2668" s="166"/>
      <c r="AT2668" s="161" t="s">
        <v>146</v>
      </c>
      <c r="AU2668" s="161" t="s">
        <v>92</v>
      </c>
      <c r="AV2668" s="13" t="s">
        <v>151</v>
      </c>
      <c r="AW2668" s="13" t="s">
        <v>38</v>
      </c>
      <c r="AX2668" s="13" t="s">
        <v>82</v>
      </c>
      <c r="AY2668" s="161" t="s">
        <v>140</v>
      </c>
    </row>
    <row r="2669" spans="2:51" s="12" customFormat="1">
      <c r="B2669" s="153"/>
      <c r="D2669" s="143" t="s">
        <v>146</v>
      </c>
      <c r="E2669" s="154" t="s">
        <v>1</v>
      </c>
      <c r="F2669" s="155" t="s">
        <v>914</v>
      </c>
      <c r="H2669" s="154" t="s">
        <v>1</v>
      </c>
      <c r="I2669" s="156"/>
      <c r="L2669" s="153"/>
      <c r="M2669" s="157"/>
      <c r="T2669" s="158"/>
      <c r="AT2669" s="154" t="s">
        <v>146</v>
      </c>
      <c r="AU2669" s="154" t="s">
        <v>92</v>
      </c>
      <c r="AV2669" s="12" t="s">
        <v>90</v>
      </c>
      <c r="AW2669" s="12" t="s">
        <v>38</v>
      </c>
      <c r="AX2669" s="12" t="s">
        <v>82</v>
      </c>
      <c r="AY2669" s="154" t="s">
        <v>140</v>
      </c>
    </row>
    <row r="2670" spans="2:51" s="11" customFormat="1">
      <c r="B2670" s="142"/>
      <c r="D2670" s="143" t="s">
        <v>146</v>
      </c>
      <c r="E2670" s="144" t="s">
        <v>1</v>
      </c>
      <c r="F2670" s="145" t="s">
        <v>903</v>
      </c>
      <c r="H2670" s="146">
        <v>24.51</v>
      </c>
      <c r="I2670" s="147"/>
      <c r="L2670" s="142"/>
      <c r="M2670" s="148"/>
      <c r="T2670" s="149"/>
      <c r="AT2670" s="144" t="s">
        <v>146</v>
      </c>
      <c r="AU2670" s="144" t="s">
        <v>92</v>
      </c>
      <c r="AV2670" s="11" t="s">
        <v>92</v>
      </c>
      <c r="AW2670" s="11" t="s">
        <v>38</v>
      </c>
      <c r="AX2670" s="11" t="s">
        <v>82</v>
      </c>
      <c r="AY2670" s="144" t="s">
        <v>140</v>
      </c>
    </row>
    <row r="2671" spans="2:51" s="11" customFormat="1">
      <c r="B2671" s="142"/>
      <c r="D2671" s="143" t="s">
        <v>146</v>
      </c>
      <c r="E2671" s="144" t="s">
        <v>1</v>
      </c>
      <c r="F2671" s="145" t="s">
        <v>904</v>
      </c>
      <c r="H2671" s="146">
        <v>19.25</v>
      </c>
      <c r="I2671" s="147"/>
      <c r="L2671" s="142"/>
      <c r="M2671" s="148"/>
      <c r="T2671" s="149"/>
      <c r="AT2671" s="144" t="s">
        <v>146</v>
      </c>
      <c r="AU2671" s="144" t="s">
        <v>92</v>
      </c>
      <c r="AV2671" s="11" t="s">
        <v>92</v>
      </c>
      <c r="AW2671" s="11" t="s">
        <v>38</v>
      </c>
      <c r="AX2671" s="11" t="s">
        <v>82</v>
      </c>
      <c r="AY2671" s="144" t="s">
        <v>140</v>
      </c>
    </row>
    <row r="2672" spans="2:51" s="11" customFormat="1">
      <c r="B2672" s="142"/>
      <c r="D2672" s="143" t="s">
        <v>146</v>
      </c>
      <c r="E2672" s="144" t="s">
        <v>1</v>
      </c>
      <c r="F2672" s="145" t="s">
        <v>905</v>
      </c>
      <c r="H2672" s="146">
        <v>11</v>
      </c>
      <c r="I2672" s="147"/>
      <c r="L2672" s="142"/>
      <c r="M2672" s="148"/>
      <c r="T2672" s="149"/>
      <c r="AT2672" s="144" t="s">
        <v>146</v>
      </c>
      <c r="AU2672" s="144" t="s">
        <v>92</v>
      </c>
      <c r="AV2672" s="11" t="s">
        <v>92</v>
      </c>
      <c r="AW2672" s="11" t="s">
        <v>38</v>
      </c>
      <c r="AX2672" s="11" t="s">
        <v>82</v>
      </c>
      <c r="AY2672" s="144" t="s">
        <v>140</v>
      </c>
    </row>
    <row r="2673" spans="2:51" s="11" customFormat="1">
      <c r="B2673" s="142"/>
      <c r="D2673" s="143" t="s">
        <v>146</v>
      </c>
      <c r="E2673" s="144" t="s">
        <v>1</v>
      </c>
      <c r="F2673" s="145" t="s">
        <v>915</v>
      </c>
      <c r="H2673" s="146">
        <v>13.5</v>
      </c>
      <c r="I2673" s="147"/>
      <c r="L2673" s="142"/>
      <c r="M2673" s="148"/>
      <c r="T2673" s="149"/>
      <c r="AT2673" s="144" t="s">
        <v>146</v>
      </c>
      <c r="AU2673" s="144" t="s">
        <v>92</v>
      </c>
      <c r="AV2673" s="11" t="s">
        <v>92</v>
      </c>
      <c r="AW2673" s="11" t="s">
        <v>38</v>
      </c>
      <c r="AX2673" s="11" t="s">
        <v>82</v>
      </c>
      <c r="AY2673" s="144" t="s">
        <v>140</v>
      </c>
    </row>
    <row r="2674" spans="2:51" s="11" customFormat="1">
      <c r="B2674" s="142"/>
      <c r="D2674" s="143" t="s">
        <v>146</v>
      </c>
      <c r="E2674" s="144" t="s">
        <v>1</v>
      </c>
      <c r="F2674" s="145" t="s">
        <v>916</v>
      </c>
      <c r="H2674" s="146">
        <v>3.9380000000000002</v>
      </c>
      <c r="I2674" s="147"/>
      <c r="L2674" s="142"/>
      <c r="M2674" s="148"/>
      <c r="T2674" s="149"/>
      <c r="AT2674" s="144" t="s">
        <v>146</v>
      </c>
      <c r="AU2674" s="144" t="s">
        <v>92</v>
      </c>
      <c r="AV2674" s="11" t="s">
        <v>92</v>
      </c>
      <c r="AW2674" s="11" t="s">
        <v>38</v>
      </c>
      <c r="AX2674" s="11" t="s">
        <v>82</v>
      </c>
      <c r="AY2674" s="144" t="s">
        <v>140</v>
      </c>
    </row>
    <row r="2675" spans="2:51" s="11" customFormat="1">
      <c r="B2675" s="142"/>
      <c r="D2675" s="143" t="s">
        <v>146</v>
      </c>
      <c r="E2675" s="144" t="s">
        <v>1</v>
      </c>
      <c r="F2675" s="145" t="s">
        <v>882</v>
      </c>
      <c r="H2675" s="146">
        <v>11.813000000000001</v>
      </c>
      <c r="I2675" s="147"/>
      <c r="L2675" s="142"/>
      <c r="M2675" s="148"/>
      <c r="T2675" s="149"/>
      <c r="AT2675" s="144" t="s">
        <v>146</v>
      </c>
      <c r="AU2675" s="144" t="s">
        <v>92</v>
      </c>
      <c r="AV2675" s="11" t="s">
        <v>92</v>
      </c>
      <c r="AW2675" s="11" t="s">
        <v>38</v>
      </c>
      <c r="AX2675" s="11" t="s">
        <v>82</v>
      </c>
      <c r="AY2675" s="144" t="s">
        <v>140</v>
      </c>
    </row>
    <row r="2676" spans="2:51" s="11" customFormat="1">
      <c r="B2676" s="142"/>
      <c r="D2676" s="143" t="s">
        <v>146</v>
      </c>
      <c r="E2676" s="144" t="s">
        <v>1</v>
      </c>
      <c r="F2676" s="145" t="s">
        <v>883</v>
      </c>
      <c r="H2676" s="146">
        <v>12.21</v>
      </c>
      <c r="I2676" s="147"/>
      <c r="L2676" s="142"/>
      <c r="M2676" s="148"/>
      <c r="T2676" s="149"/>
      <c r="AT2676" s="144" t="s">
        <v>146</v>
      </c>
      <c r="AU2676" s="144" t="s">
        <v>92</v>
      </c>
      <c r="AV2676" s="11" t="s">
        <v>92</v>
      </c>
      <c r="AW2676" s="11" t="s">
        <v>38</v>
      </c>
      <c r="AX2676" s="11" t="s">
        <v>82</v>
      </c>
      <c r="AY2676" s="144" t="s">
        <v>140</v>
      </c>
    </row>
    <row r="2677" spans="2:51" s="11" customFormat="1">
      <c r="B2677" s="142"/>
      <c r="D2677" s="143" t="s">
        <v>146</v>
      </c>
      <c r="E2677" s="144" t="s">
        <v>1</v>
      </c>
      <c r="F2677" s="145" t="s">
        <v>884</v>
      </c>
      <c r="H2677" s="146">
        <v>6.6</v>
      </c>
      <c r="I2677" s="147"/>
      <c r="L2677" s="142"/>
      <c r="M2677" s="148"/>
      <c r="T2677" s="149"/>
      <c r="AT2677" s="144" t="s">
        <v>146</v>
      </c>
      <c r="AU2677" s="144" t="s">
        <v>92</v>
      </c>
      <c r="AV2677" s="11" t="s">
        <v>92</v>
      </c>
      <c r="AW2677" s="11" t="s">
        <v>38</v>
      </c>
      <c r="AX2677" s="11" t="s">
        <v>82</v>
      </c>
      <c r="AY2677" s="144" t="s">
        <v>140</v>
      </c>
    </row>
    <row r="2678" spans="2:51" s="11" customFormat="1">
      <c r="B2678" s="142"/>
      <c r="D2678" s="143" t="s">
        <v>146</v>
      </c>
      <c r="E2678" s="144" t="s">
        <v>1</v>
      </c>
      <c r="F2678" s="145" t="s">
        <v>917</v>
      </c>
      <c r="H2678" s="146">
        <v>6.1429999999999998</v>
      </c>
      <c r="I2678" s="147"/>
      <c r="L2678" s="142"/>
      <c r="M2678" s="148"/>
      <c r="T2678" s="149"/>
      <c r="AT2678" s="144" t="s">
        <v>146</v>
      </c>
      <c r="AU2678" s="144" t="s">
        <v>92</v>
      </c>
      <c r="AV2678" s="11" t="s">
        <v>92</v>
      </c>
      <c r="AW2678" s="11" t="s">
        <v>38</v>
      </c>
      <c r="AX2678" s="11" t="s">
        <v>82</v>
      </c>
      <c r="AY2678" s="144" t="s">
        <v>140</v>
      </c>
    </row>
    <row r="2679" spans="2:51" s="11" customFormat="1">
      <c r="B2679" s="142"/>
      <c r="D2679" s="143" t="s">
        <v>146</v>
      </c>
      <c r="E2679" s="144" t="s">
        <v>1</v>
      </c>
      <c r="F2679" s="145" t="s">
        <v>908</v>
      </c>
      <c r="H2679" s="146">
        <v>3.145</v>
      </c>
      <c r="I2679" s="147"/>
      <c r="L2679" s="142"/>
      <c r="M2679" s="148"/>
      <c r="T2679" s="149"/>
      <c r="AT2679" s="144" t="s">
        <v>146</v>
      </c>
      <c r="AU2679" s="144" t="s">
        <v>92</v>
      </c>
      <c r="AV2679" s="11" t="s">
        <v>92</v>
      </c>
      <c r="AW2679" s="11" t="s">
        <v>38</v>
      </c>
      <c r="AX2679" s="11" t="s">
        <v>82</v>
      </c>
      <c r="AY2679" s="144" t="s">
        <v>140</v>
      </c>
    </row>
    <row r="2680" spans="2:51" s="11" customFormat="1">
      <c r="B2680" s="142"/>
      <c r="D2680" s="143" t="s">
        <v>146</v>
      </c>
      <c r="E2680" s="144" t="s">
        <v>1</v>
      </c>
      <c r="F2680" s="145" t="s">
        <v>886</v>
      </c>
      <c r="H2680" s="146">
        <v>2.16</v>
      </c>
      <c r="I2680" s="147"/>
      <c r="L2680" s="142"/>
      <c r="M2680" s="148"/>
      <c r="T2680" s="149"/>
      <c r="AT2680" s="144" t="s">
        <v>146</v>
      </c>
      <c r="AU2680" s="144" t="s">
        <v>92</v>
      </c>
      <c r="AV2680" s="11" t="s">
        <v>92</v>
      </c>
      <c r="AW2680" s="11" t="s">
        <v>38</v>
      </c>
      <c r="AX2680" s="11" t="s">
        <v>82</v>
      </c>
      <c r="AY2680" s="144" t="s">
        <v>140</v>
      </c>
    </row>
    <row r="2681" spans="2:51" s="11" customFormat="1">
      <c r="B2681" s="142"/>
      <c r="D2681" s="143" t="s">
        <v>146</v>
      </c>
      <c r="E2681" s="144" t="s">
        <v>1</v>
      </c>
      <c r="F2681" s="145" t="s">
        <v>909</v>
      </c>
      <c r="H2681" s="146">
        <v>1.08</v>
      </c>
      <c r="I2681" s="147"/>
      <c r="L2681" s="142"/>
      <c r="M2681" s="148"/>
      <c r="T2681" s="149"/>
      <c r="AT2681" s="144" t="s">
        <v>146</v>
      </c>
      <c r="AU2681" s="144" t="s">
        <v>92</v>
      </c>
      <c r="AV2681" s="11" t="s">
        <v>92</v>
      </c>
      <c r="AW2681" s="11" t="s">
        <v>38</v>
      </c>
      <c r="AX2681" s="11" t="s">
        <v>82</v>
      </c>
      <c r="AY2681" s="144" t="s">
        <v>140</v>
      </c>
    </row>
    <row r="2682" spans="2:51" s="11" customFormat="1">
      <c r="B2682" s="142"/>
      <c r="D2682" s="143" t="s">
        <v>146</v>
      </c>
      <c r="E2682" s="144" t="s">
        <v>1</v>
      </c>
      <c r="F2682" s="145" t="s">
        <v>910</v>
      </c>
      <c r="H2682" s="146">
        <v>2.75</v>
      </c>
      <c r="I2682" s="147"/>
      <c r="L2682" s="142"/>
      <c r="M2682" s="148"/>
      <c r="T2682" s="149"/>
      <c r="AT2682" s="144" t="s">
        <v>146</v>
      </c>
      <c r="AU2682" s="144" t="s">
        <v>92</v>
      </c>
      <c r="AV2682" s="11" t="s">
        <v>92</v>
      </c>
      <c r="AW2682" s="11" t="s">
        <v>38</v>
      </c>
      <c r="AX2682" s="11" t="s">
        <v>82</v>
      </c>
      <c r="AY2682" s="144" t="s">
        <v>140</v>
      </c>
    </row>
    <row r="2683" spans="2:51" s="11" customFormat="1">
      <c r="B2683" s="142"/>
      <c r="D2683" s="143" t="s">
        <v>146</v>
      </c>
      <c r="E2683" s="144" t="s">
        <v>1</v>
      </c>
      <c r="F2683" s="145" t="s">
        <v>918</v>
      </c>
      <c r="H2683" s="146">
        <v>1.5529999999999999</v>
      </c>
      <c r="I2683" s="147"/>
      <c r="L2683" s="142"/>
      <c r="M2683" s="148"/>
      <c r="T2683" s="149"/>
      <c r="AT2683" s="144" t="s">
        <v>146</v>
      </c>
      <c r="AU2683" s="144" t="s">
        <v>92</v>
      </c>
      <c r="AV2683" s="11" t="s">
        <v>92</v>
      </c>
      <c r="AW2683" s="11" t="s">
        <v>38</v>
      </c>
      <c r="AX2683" s="11" t="s">
        <v>82</v>
      </c>
      <c r="AY2683" s="144" t="s">
        <v>140</v>
      </c>
    </row>
    <row r="2684" spans="2:51" s="11" customFormat="1">
      <c r="B2684" s="142"/>
      <c r="D2684" s="143" t="s">
        <v>146</v>
      </c>
      <c r="E2684" s="144" t="s">
        <v>1</v>
      </c>
      <c r="F2684" s="145" t="s">
        <v>919</v>
      </c>
      <c r="H2684" s="146">
        <v>3.9380000000000002</v>
      </c>
      <c r="I2684" s="147"/>
      <c r="L2684" s="142"/>
      <c r="M2684" s="148"/>
      <c r="T2684" s="149"/>
      <c r="AT2684" s="144" t="s">
        <v>146</v>
      </c>
      <c r="AU2684" s="144" t="s">
        <v>92</v>
      </c>
      <c r="AV2684" s="11" t="s">
        <v>92</v>
      </c>
      <c r="AW2684" s="11" t="s">
        <v>38</v>
      </c>
      <c r="AX2684" s="11" t="s">
        <v>82</v>
      </c>
      <c r="AY2684" s="144" t="s">
        <v>140</v>
      </c>
    </row>
    <row r="2685" spans="2:51" s="11" customFormat="1">
      <c r="B2685" s="142"/>
      <c r="D2685" s="143" t="s">
        <v>146</v>
      </c>
      <c r="E2685" s="144" t="s">
        <v>1</v>
      </c>
      <c r="F2685" s="145" t="s">
        <v>920</v>
      </c>
      <c r="H2685" s="146">
        <v>2.1</v>
      </c>
      <c r="I2685" s="147"/>
      <c r="L2685" s="142"/>
      <c r="M2685" s="148"/>
      <c r="T2685" s="149"/>
      <c r="AT2685" s="144" t="s">
        <v>146</v>
      </c>
      <c r="AU2685" s="144" t="s">
        <v>92</v>
      </c>
      <c r="AV2685" s="11" t="s">
        <v>92</v>
      </c>
      <c r="AW2685" s="11" t="s">
        <v>38</v>
      </c>
      <c r="AX2685" s="11" t="s">
        <v>82</v>
      </c>
      <c r="AY2685" s="144" t="s">
        <v>140</v>
      </c>
    </row>
    <row r="2686" spans="2:51" s="11" customFormat="1">
      <c r="B2686" s="142"/>
      <c r="D2686" s="143" t="s">
        <v>146</v>
      </c>
      <c r="E2686" s="144" t="s">
        <v>1</v>
      </c>
      <c r="F2686" s="145" t="s">
        <v>911</v>
      </c>
      <c r="H2686" s="146">
        <v>3.3330000000000002</v>
      </c>
      <c r="I2686" s="147"/>
      <c r="L2686" s="142"/>
      <c r="M2686" s="148"/>
      <c r="T2686" s="149"/>
      <c r="AT2686" s="144" t="s">
        <v>146</v>
      </c>
      <c r="AU2686" s="144" t="s">
        <v>92</v>
      </c>
      <c r="AV2686" s="11" t="s">
        <v>92</v>
      </c>
      <c r="AW2686" s="11" t="s">
        <v>38</v>
      </c>
      <c r="AX2686" s="11" t="s">
        <v>82</v>
      </c>
      <c r="AY2686" s="144" t="s">
        <v>140</v>
      </c>
    </row>
    <row r="2687" spans="2:51" s="11" customFormat="1">
      <c r="B2687" s="142"/>
      <c r="D2687" s="143" t="s">
        <v>146</v>
      </c>
      <c r="E2687" s="144" t="s">
        <v>1</v>
      </c>
      <c r="F2687" s="145" t="s">
        <v>912</v>
      </c>
      <c r="H2687" s="146">
        <v>0.875</v>
      </c>
      <c r="I2687" s="147"/>
      <c r="L2687" s="142"/>
      <c r="M2687" s="148"/>
      <c r="T2687" s="149"/>
      <c r="AT2687" s="144" t="s">
        <v>146</v>
      </c>
      <c r="AU2687" s="144" t="s">
        <v>92</v>
      </c>
      <c r="AV2687" s="11" t="s">
        <v>92</v>
      </c>
      <c r="AW2687" s="11" t="s">
        <v>38</v>
      </c>
      <c r="AX2687" s="11" t="s">
        <v>82</v>
      </c>
      <c r="AY2687" s="144" t="s">
        <v>140</v>
      </c>
    </row>
    <row r="2688" spans="2:51" s="11" customFormat="1">
      <c r="B2688" s="142"/>
      <c r="D2688" s="143" t="s">
        <v>146</v>
      </c>
      <c r="E2688" s="144" t="s">
        <v>1</v>
      </c>
      <c r="F2688" s="145" t="s">
        <v>913</v>
      </c>
      <c r="H2688" s="146">
        <v>10.125</v>
      </c>
      <c r="I2688" s="147"/>
      <c r="L2688" s="142"/>
      <c r="M2688" s="148"/>
      <c r="T2688" s="149"/>
      <c r="AT2688" s="144" t="s">
        <v>146</v>
      </c>
      <c r="AU2688" s="144" t="s">
        <v>92</v>
      </c>
      <c r="AV2688" s="11" t="s">
        <v>92</v>
      </c>
      <c r="AW2688" s="11" t="s">
        <v>38</v>
      </c>
      <c r="AX2688" s="11" t="s">
        <v>82</v>
      </c>
      <c r="AY2688" s="144" t="s">
        <v>140</v>
      </c>
    </row>
    <row r="2689" spans="2:65" s="13" customFormat="1">
      <c r="B2689" s="160"/>
      <c r="D2689" s="143" t="s">
        <v>146</v>
      </c>
      <c r="E2689" s="161" t="s">
        <v>1</v>
      </c>
      <c r="F2689" s="162" t="s">
        <v>286</v>
      </c>
      <c r="H2689" s="163">
        <v>140.023</v>
      </c>
      <c r="I2689" s="164"/>
      <c r="L2689" s="160"/>
      <c r="M2689" s="165"/>
      <c r="T2689" s="166"/>
      <c r="AT2689" s="161" t="s">
        <v>146</v>
      </c>
      <c r="AU2689" s="161" t="s">
        <v>92</v>
      </c>
      <c r="AV2689" s="13" t="s">
        <v>151</v>
      </c>
      <c r="AW2689" s="13" t="s">
        <v>38</v>
      </c>
      <c r="AX2689" s="13" t="s">
        <v>82</v>
      </c>
      <c r="AY2689" s="161" t="s">
        <v>140</v>
      </c>
    </row>
    <row r="2690" spans="2:65" s="14" customFormat="1">
      <c r="B2690" s="167"/>
      <c r="D2690" s="143" t="s">
        <v>146</v>
      </c>
      <c r="E2690" s="168" t="s">
        <v>1</v>
      </c>
      <c r="F2690" s="169" t="s">
        <v>287</v>
      </c>
      <c r="H2690" s="170">
        <v>454.69999999999993</v>
      </c>
      <c r="I2690" s="171"/>
      <c r="L2690" s="167"/>
      <c r="M2690" s="172"/>
      <c r="T2690" s="173"/>
      <c r="AT2690" s="168" t="s">
        <v>146</v>
      </c>
      <c r="AU2690" s="168" t="s">
        <v>92</v>
      </c>
      <c r="AV2690" s="14" t="s">
        <v>145</v>
      </c>
      <c r="AW2690" s="14" t="s">
        <v>38</v>
      </c>
      <c r="AX2690" s="14" t="s">
        <v>90</v>
      </c>
      <c r="AY2690" s="168" t="s">
        <v>140</v>
      </c>
    </row>
    <row r="2691" spans="2:65" s="1" customFormat="1" ht="16.5" customHeight="1">
      <c r="B2691" s="33"/>
      <c r="C2691" s="185" t="s">
        <v>2893</v>
      </c>
      <c r="D2691" s="185" t="s">
        <v>653</v>
      </c>
      <c r="E2691" s="186" t="s">
        <v>2894</v>
      </c>
      <c r="F2691" s="187" t="s">
        <v>2895</v>
      </c>
      <c r="G2691" s="188" t="s">
        <v>144</v>
      </c>
      <c r="H2691" s="189">
        <v>454.7</v>
      </c>
      <c r="I2691" s="190"/>
      <c r="J2691" s="191">
        <f>ROUND(I2691*H2691,2)</f>
        <v>0</v>
      </c>
      <c r="K2691" s="192"/>
      <c r="L2691" s="193"/>
      <c r="M2691" s="194" t="s">
        <v>1</v>
      </c>
      <c r="N2691" s="195" t="s">
        <v>47</v>
      </c>
      <c r="P2691" s="138">
        <f>O2691*H2691</f>
        <v>0</v>
      </c>
      <c r="Q2691" s="138">
        <v>1.2999999999999999E-3</v>
      </c>
      <c r="R2691" s="138">
        <f>Q2691*H2691</f>
        <v>0.59110999999999991</v>
      </c>
      <c r="S2691" s="138">
        <v>0</v>
      </c>
      <c r="T2691" s="139">
        <f>S2691*H2691</f>
        <v>0</v>
      </c>
      <c r="AR2691" s="140" t="s">
        <v>204</v>
      </c>
      <c r="AT2691" s="140" t="s">
        <v>653</v>
      </c>
      <c r="AU2691" s="140" t="s">
        <v>92</v>
      </c>
      <c r="AY2691" s="17" t="s">
        <v>140</v>
      </c>
      <c r="BE2691" s="141">
        <f>IF(N2691="základní",J2691,0)</f>
        <v>0</v>
      </c>
      <c r="BF2691" s="141">
        <f>IF(N2691="snížená",J2691,0)</f>
        <v>0</v>
      </c>
      <c r="BG2691" s="141">
        <f>IF(N2691="zákl. přenesená",J2691,0)</f>
        <v>0</v>
      </c>
      <c r="BH2691" s="141">
        <f>IF(N2691="sníž. přenesená",J2691,0)</f>
        <v>0</v>
      </c>
      <c r="BI2691" s="141">
        <f>IF(N2691="nulová",J2691,0)</f>
        <v>0</v>
      </c>
      <c r="BJ2691" s="17" t="s">
        <v>90</v>
      </c>
      <c r="BK2691" s="141">
        <f>ROUND(I2691*H2691,2)</f>
        <v>0</v>
      </c>
      <c r="BL2691" s="17" t="s">
        <v>173</v>
      </c>
      <c r="BM2691" s="140" t="s">
        <v>2896</v>
      </c>
    </row>
    <row r="2692" spans="2:65" s="12" customFormat="1">
      <c r="B2692" s="153"/>
      <c r="D2692" s="143" t="s">
        <v>146</v>
      </c>
      <c r="E2692" s="154" t="s">
        <v>1</v>
      </c>
      <c r="F2692" s="155" t="s">
        <v>696</v>
      </c>
      <c r="H2692" s="154" t="s">
        <v>1</v>
      </c>
      <c r="I2692" s="156"/>
      <c r="L2692" s="153"/>
      <c r="M2692" s="157"/>
      <c r="T2692" s="158"/>
      <c r="AT2692" s="154" t="s">
        <v>146</v>
      </c>
      <c r="AU2692" s="154" t="s">
        <v>92</v>
      </c>
      <c r="AV2692" s="12" t="s">
        <v>90</v>
      </c>
      <c r="AW2692" s="12" t="s">
        <v>38</v>
      </c>
      <c r="AX2692" s="12" t="s">
        <v>82</v>
      </c>
      <c r="AY2692" s="154" t="s">
        <v>140</v>
      </c>
    </row>
    <row r="2693" spans="2:65" s="11" customFormat="1">
      <c r="B2693" s="142"/>
      <c r="D2693" s="143" t="s">
        <v>146</v>
      </c>
      <c r="E2693" s="144" t="s">
        <v>1</v>
      </c>
      <c r="F2693" s="145" t="s">
        <v>877</v>
      </c>
      <c r="H2693" s="146">
        <v>8.6999999999999993</v>
      </c>
      <c r="I2693" s="147"/>
      <c r="L2693" s="142"/>
      <c r="M2693" s="148"/>
      <c r="T2693" s="149"/>
      <c r="AT2693" s="144" t="s">
        <v>146</v>
      </c>
      <c r="AU2693" s="144" t="s">
        <v>92</v>
      </c>
      <c r="AV2693" s="11" t="s">
        <v>92</v>
      </c>
      <c r="AW2693" s="11" t="s">
        <v>38</v>
      </c>
      <c r="AX2693" s="11" t="s">
        <v>82</v>
      </c>
      <c r="AY2693" s="144" t="s">
        <v>140</v>
      </c>
    </row>
    <row r="2694" spans="2:65" s="13" customFormat="1">
      <c r="B2694" s="160"/>
      <c r="D2694" s="143" t="s">
        <v>146</v>
      </c>
      <c r="E2694" s="161" t="s">
        <v>1</v>
      </c>
      <c r="F2694" s="162" t="s">
        <v>286</v>
      </c>
      <c r="H2694" s="163">
        <v>8.6999999999999993</v>
      </c>
      <c r="I2694" s="164"/>
      <c r="L2694" s="160"/>
      <c r="M2694" s="165"/>
      <c r="T2694" s="166"/>
      <c r="AT2694" s="161" t="s">
        <v>146</v>
      </c>
      <c r="AU2694" s="161" t="s">
        <v>92</v>
      </c>
      <c r="AV2694" s="13" t="s">
        <v>151</v>
      </c>
      <c r="AW2694" s="13" t="s">
        <v>38</v>
      </c>
      <c r="AX2694" s="13" t="s">
        <v>82</v>
      </c>
      <c r="AY2694" s="161" t="s">
        <v>140</v>
      </c>
    </row>
    <row r="2695" spans="2:65" s="12" customFormat="1">
      <c r="B2695" s="153"/>
      <c r="D2695" s="143" t="s">
        <v>146</v>
      </c>
      <c r="E2695" s="154" t="s">
        <v>1</v>
      </c>
      <c r="F2695" s="155" t="s">
        <v>711</v>
      </c>
      <c r="H2695" s="154" t="s">
        <v>1</v>
      </c>
      <c r="I2695" s="156"/>
      <c r="L2695" s="153"/>
      <c r="M2695" s="157"/>
      <c r="T2695" s="158"/>
      <c r="AT2695" s="154" t="s">
        <v>146</v>
      </c>
      <c r="AU2695" s="154" t="s">
        <v>92</v>
      </c>
      <c r="AV2695" s="12" t="s">
        <v>90</v>
      </c>
      <c r="AW2695" s="12" t="s">
        <v>38</v>
      </c>
      <c r="AX2695" s="12" t="s">
        <v>82</v>
      </c>
      <c r="AY2695" s="154" t="s">
        <v>140</v>
      </c>
    </row>
    <row r="2696" spans="2:65" s="11" customFormat="1">
      <c r="B2696" s="142"/>
      <c r="D2696" s="143" t="s">
        <v>146</v>
      </c>
      <c r="E2696" s="144" t="s">
        <v>1</v>
      </c>
      <c r="F2696" s="145" t="s">
        <v>878</v>
      </c>
      <c r="H2696" s="146">
        <v>18.48</v>
      </c>
      <c r="I2696" s="147"/>
      <c r="L2696" s="142"/>
      <c r="M2696" s="148"/>
      <c r="T2696" s="149"/>
      <c r="AT2696" s="144" t="s">
        <v>146</v>
      </c>
      <c r="AU2696" s="144" t="s">
        <v>92</v>
      </c>
      <c r="AV2696" s="11" t="s">
        <v>92</v>
      </c>
      <c r="AW2696" s="11" t="s">
        <v>38</v>
      </c>
      <c r="AX2696" s="11" t="s">
        <v>82</v>
      </c>
      <c r="AY2696" s="144" t="s">
        <v>140</v>
      </c>
    </row>
    <row r="2697" spans="2:65" s="11" customFormat="1" ht="22.5">
      <c r="B2697" s="142"/>
      <c r="D2697" s="143" t="s">
        <v>146</v>
      </c>
      <c r="E2697" s="144" t="s">
        <v>1</v>
      </c>
      <c r="F2697" s="145" t="s">
        <v>879</v>
      </c>
      <c r="H2697" s="146">
        <v>26.875</v>
      </c>
      <c r="I2697" s="147"/>
      <c r="L2697" s="142"/>
      <c r="M2697" s="148"/>
      <c r="T2697" s="149"/>
      <c r="AT2697" s="144" t="s">
        <v>146</v>
      </c>
      <c r="AU2697" s="144" t="s">
        <v>92</v>
      </c>
      <c r="AV2697" s="11" t="s">
        <v>92</v>
      </c>
      <c r="AW2697" s="11" t="s">
        <v>38</v>
      </c>
      <c r="AX2697" s="11" t="s">
        <v>82</v>
      </c>
      <c r="AY2697" s="144" t="s">
        <v>140</v>
      </c>
    </row>
    <row r="2698" spans="2:65" s="11" customFormat="1">
      <c r="B2698" s="142"/>
      <c r="D2698" s="143" t="s">
        <v>146</v>
      </c>
      <c r="E2698" s="144" t="s">
        <v>1</v>
      </c>
      <c r="F2698" s="145" t="s">
        <v>880</v>
      </c>
      <c r="H2698" s="146">
        <v>3.3330000000000002</v>
      </c>
      <c r="I2698" s="147"/>
      <c r="L2698" s="142"/>
      <c r="M2698" s="148"/>
      <c r="T2698" s="149"/>
      <c r="AT2698" s="144" t="s">
        <v>146</v>
      </c>
      <c r="AU2698" s="144" t="s">
        <v>92</v>
      </c>
      <c r="AV2698" s="11" t="s">
        <v>92</v>
      </c>
      <c r="AW2698" s="11" t="s">
        <v>38</v>
      </c>
      <c r="AX2698" s="11" t="s">
        <v>82</v>
      </c>
      <c r="AY2698" s="144" t="s">
        <v>140</v>
      </c>
    </row>
    <row r="2699" spans="2:65" s="11" customFormat="1">
      <c r="B2699" s="142"/>
      <c r="D2699" s="143" t="s">
        <v>146</v>
      </c>
      <c r="E2699" s="144" t="s">
        <v>1</v>
      </c>
      <c r="F2699" s="145" t="s">
        <v>881</v>
      </c>
      <c r="H2699" s="146">
        <v>13.5</v>
      </c>
      <c r="I2699" s="147"/>
      <c r="L2699" s="142"/>
      <c r="M2699" s="148"/>
      <c r="T2699" s="149"/>
      <c r="AT2699" s="144" t="s">
        <v>146</v>
      </c>
      <c r="AU2699" s="144" t="s">
        <v>92</v>
      </c>
      <c r="AV2699" s="11" t="s">
        <v>92</v>
      </c>
      <c r="AW2699" s="11" t="s">
        <v>38</v>
      </c>
      <c r="AX2699" s="11" t="s">
        <v>82</v>
      </c>
      <c r="AY2699" s="144" t="s">
        <v>140</v>
      </c>
    </row>
    <row r="2700" spans="2:65" s="11" customFormat="1">
      <c r="B2700" s="142"/>
      <c r="D2700" s="143" t="s">
        <v>146</v>
      </c>
      <c r="E2700" s="144" t="s">
        <v>1</v>
      </c>
      <c r="F2700" s="145" t="s">
        <v>882</v>
      </c>
      <c r="H2700" s="146">
        <v>11.813000000000001</v>
      </c>
      <c r="I2700" s="147"/>
      <c r="L2700" s="142"/>
      <c r="M2700" s="148"/>
      <c r="T2700" s="149"/>
      <c r="AT2700" s="144" t="s">
        <v>146</v>
      </c>
      <c r="AU2700" s="144" t="s">
        <v>92</v>
      </c>
      <c r="AV2700" s="11" t="s">
        <v>92</v>
      </c>
      <c r="AW2700" s="11" t="s">
        <v>38</v>
      </c>
      <c r="AX2700" s="11" t="s">
        <v>82</v>
      </c>
      <c r="AY2700" s="144" t="s">
        <v>140</v>
      </c>
    </row>
    <row r="2701" spans="2:65" s="11" customFormat="1">
      <c r="B2701" s="142"/>
      <c r="D2701" s="143" t="s">
        <v>146</v>
      </c>
      <c r="E2701" s="144" t="s">
        <v>1</v>
      </c>
      <c r="F2701" s="145" t="s">
        <v>883</v>
      </c>
      <c r="H2701" s="146">
        <v>12.21</v>
      </c>
      <c r="I2701" s="147"/>
      <c r="L2701" s="142"/>
      <c r="M2701" s="148"/>
      <c r="T2701" s="149"/>
      <c r="AT2701" s="144" t="s">
        <v>146</v>
      </c>
      <c r="AU2701" s="144" t="s">
        <v>92</v>
      </c>
      <c r="AV2701" s="11" t="s">
        <v>92</v>
      </c>
      <c r="AW2701" s="11" t="s">
        <v>38</v>
      </c>
      <c r="AX2701" s="11" t="s">
        <v>82</v>
      </c>
      <c r="AY2701" s="144" t="s">
        <v>140</v>
      </c>
    </row>
    <row r="2702" spans="2:65" s="11" customFormat="1">
      <c r="B2702" s="142"/>
      <c r="D2702" s="143" t="s">
        <v>146</v>
      </c>
      <c r="E2702" s="144" t="s">
        <v>1</v>
      </c>
      <c r="F2702" s="145" t="s">
        <v>884</v>
      </c>
      <c r="H2702" s="146">
        <v>6.6</v>
      </c>
      <c r="I2702" s="147"/>
      <c r="L2702" s="142"/>
      <c r="M2702" s="148"/>
      <c r="T2702" s="149"/>
      <c r="AT2702" s="144" t="s">
        <v>146</v>
      </c>
      <c r="AU2702" s="144" t="s">
        <v>92</v>
      </c>
      <c r="AV2702" s="11" t="s">
        <v>92</v>
      </c>
      <c r="AW2702" s="11" t="s">
        <v>38</v>
      </c>
      <c r="AX2702" s="11" t="s">
        <v>82</v>
      </c>
      <c r="AY2702" s="144" t="s">
        <v>140</v>
      </c>
    </row>
    <row r="2703" spans="2:65" s="11" customFormat="1">
      <c r="B2703" s="142"/>
      <c r="D2703" s="143" t="s">
        <v>146</v>
      </c>
      <c r="E2703" s="144" t="s">
        <v>1</v>
      </c>
      <c r="F2703" s="145" t="s">
        <v>885</v>
      </c>
      <c r="H2703" s="146">
        <v>2.5649999999999999</v>
      </c>
      <c r="I2703" s="147"/>
      <c r="L2703" s="142"/>
      <c r="M2703" s="148"/>
      <c r="T2703" s="149"/>
      <c r="AT2703" s="144" t="s">
        <v>146</v>
      </c>
      <c r="AU2703" s="144" t="s">
        <v>92</v>
      </c>
      <c r="AV2703" s="11" t="s">
        <v>92</v>
      </c>
      <c r="AW2703" s="11" t="s">
        <v>38</v>
      </c>
      <c r="AX2703" s="11" t="s">
        <v>82</v>
      </c>
      <c r="AY2703" s="144" t="s">
        <v>140</v>
      </c>
    </row>
    <row r="2704" spans="2:65" s="11" customFormat="1">
      <c r="B2704" s="142"/>
      <c r="D2704" s="143" t="s">
        <v>146</v>
      </c>
      <c r="E2704" s="144" t="s">
        <v>1</v>
      </c>
      <c r="F2704" s="145" t="s">
        <v>886</v>
      </c>
      <c r="H2704" s="146">
        <v>2.16</v>
      </c>
      <c r="I2704" s="147"/>
      <c r="L2704" s="142"/>
      <c r="M2704" s="148"/>
      <c r="T2704" s="149"/>
      <c r="AT2704" s="144" t="s">
        <v>146</v>
      </c>
      <c r="AU2704" s="144" t="s">
        <v>92</v>
      </c>
      <c r="AV2704" s="11" t="s">
        <v>92</v>
      </c>
      <c r="AW2704" s="11" t="s">
        <v>38</v>
      </c>
      <c r="AX2704" s="11" t="s">
        <v>82</v>
      </c>
      <c r="AY2704" s="144" t="s">
        <v>140</v>
      </c>
    </row>
    <row r="2705" spans="2:51" s="11" customFormat="1">
      <c r="B2705" s="142"/>
      <c r="D2705" s="143" t="s">
        <v>146</v>
      </c>
      <c r="E2705" s="144" t="s">
        <v>1</v>
      </c>
      <c r="F2705" s="145" t="s">
        <v>887</v>
      </c>
      <c r="H2705" s="146">
        <v>2.6880000000000002</v>
      </c>
      <c r="I2705" s="147"/>
      <c r="L2705" s="142"/>
      <c r="M2705" s="148"/>
      <c r="T2705" s="149"/>
      <c r="AT2705" s="144" t="s">
        <v>146</v>
      </c>
      <c r="AU2705" s="144" t="s">
        <v>92</v>
      </c>
      <c r="AV2705" s="11" t="s">
        <v>92</v>
      </c>
      <c r="AW2705" s="11" t="s">
        <v>38</v>
      </c>
      <c r="AX2705" s="11" t="s">
        <v>82</v>
      </c>
      <c r="AY2705" s="144" t="s">
        <v>140</v>
      </c>
    </row>
    <row r="2706" spans="2:51" s="11" customFormat="1">
      <c r="B2706" s="142"/>
      <c r="D2706" s="143" t="s">
        <v>146</v>
      </c>
      <c r="E2706" s="144" t="s">
        <v>1</v>
      </c>
      <c r="F2706" s="145" t="s">
        <v>888</v>
      </c>
      <c r="H2706" s="146">
        <v>2.415</v>
      </c>
      <c r="I2706" s="147"/>
      <c r="L2706" s="142"/>
      <c r="M2706" s="148"/>
      <c r="T2706" s="149"/>
      <c r="AT2706" s="144" t="s">
        <v>146</v>
      </c>
      <c r="AU2706" s="144" t="s">
        <v>92</v>
      </c>
      <c r="AV2706" s="11" t="s">
        <v>92</v>
      </c>
      <c r="AW2706" s="11" t="s">
        <v>38</v>
      </c>
      <c r="AX2706" s="11" t="s">
        <v>82</v>
      </c>
      <c r="AY2706" s="144" t="s">
        <v>140</v>
      </c>
    </row>
    <row r="2707" spans="2:51" s="11" customFormat="1">
      <c r="B2707" s="142"/>
      <c r="D2707" s="143" t="s">
        <v>146</v>
      </c>
      <c r="E2707" s="144" t="s">
        <v>1</v>
      </c>
      <c r="F2707" s="145" t="s">
        <v>889</v>
      </c>
      <c r="H2707" s="146">
        <v>0.42799999999999999</v>
      </c>
      <c r="I2707" s="147"/>
      <c r="L2707" s="142"/>
      <c r="M2707" s="148"/>
      <c r="T2707" s="149"/>
      <c r="AT2707" s="144" t="s">
        <v>146</v>
      </c>
      <c r="AU2707" s="144" t="s">
        <v>92</v>
      </c>
      <c r="AV2707" s="11" t="s">
        <v>92</v>
      </c>
      <c r="AW2707" s="11" t="s">
        <v>38</v>
      </c>
      <c r="AX2707" s="11" t="s">
        <v>82</v>
      </c>
      <c r="AY2707" s="144" t="s">
        <v>140</v>
      </c>
    </row>
    <row r="2708" spans="2:51" s="11" customFormat="1">
      <c r="B2708" s="142"/>
      <c r="D2708" s="143" t="s">
        <v>146</v>
      </c>
      <c r="E2708" s="144" t="s">
        <v>1</v>
      </c>
      <c r="F2708" s="145" t="s">
        <v>890</v>
      </c>
      <c r="H2708" s="146">
        <v>0.44</v>
      </c>
      <c r="I2708" s="147"/>
      <c r="L2708" s="142"/>
      <c r="M2708" s="148"/>
      <c r="T2708" s="149"/>
      <c r="AT2708" s="144" t="s">
        <v>146</v>
      </c>
      <c r="AU2708" s="144" t="s">
        <v>92</v>
      </c>
      <c r="AV2708" s="11" t="s">
        <v>92</v>
      </c>
      <c r="AW2708" s="11" t="s">
        <v>38</v>
      </c>
      <c r="AX2708" s="11" t="s">
        <v>82</v>
      </c>
      <c r="AY2708" s="144" t="s">
        <v>140</v>
      </c>
    </row>
    <row r="2709" spans="2:51" s="11" customFormat="1">
      <c r="B2709" s="142"/>
      <c r="D2709" s="143" t="s">
        <v>146</v>
      </c>
      <c r="E2709" s="144" t="s">
        <v>1</v>
      </c>
      <c r="F2709" s="145" t="s">
        <v>891</v>
      </c>
      <c r="H2709" s="146">
        <v>7.875</v>
      </c>
      <c r="I2709" s="147"/>
      <c r="L2709" s="142"/>
      <c r="M2709" s="148"/>
      <c r="T2709" s="149"/>
      <c r="AT2709" s="144" t="s">
        <v>146</v>
      </c>
      <c r="AU2709" s="144" t="s">
        <v>92</v>
      </c>
      <c r="AV2709" s="11" t="s">
        <v>92</v>
      </c>
      <c r="AW2709" s="11" t="s">
        <v>38</v>
      </c>
      <c r="AX2709" s="11" t="s">
        <v>82</v>
      </c>
      <c r="AY2709" s="144" t="s">
        <v>140</v>
      </c>
    </row>
    <row r="2710" spans="2:51" s="11" customFormat="1">
      <c r="B2710" s="142"/>
      <c r="D2710" s="143" t="s">
        <v>146</v>
      </c>
      <c r="E2710" s="144" t="s">
        <v>1</v>
      </c>
      <c r="F2710" s="145" t="s">
        <v>892</v>
      </c>
      <c r="H2710" s="146">
        <v>5.6150000000000002</v>
      </c>
      <c r="I2710" s="147"/>
      <c r="L2710" s="142"/>
      <c r="M2710" s="148"/>
      <c r="T2710" s="149"/>
      <c r="AT2710" s="144" t="s">
        <v>146</v>
      </c>
      <c r="AU2710" s="144" t="s">
        <v>92</v>
      </c>
      <c r="AV2710" s="11" t="s">
        <v>92</v>
      </c>
      <c r="AW2710" s="11" t="s">
        <v>38</v>
      </c>
      <c r="AX2710" s="11" t="s">
        <v>82</v>
      </c>
      <c r="AY2710" s="144" t="s">
        <v>140</v>
      </c>
    </row>
    <row r="2711" spans="2:51" s="11" customFormat="1">
      <c r="B2711" s="142"/>
      <c r="D2711" s="143" t="s">
        <v>146</v>
      </c>
      <c r="E2711" s="144" t="s">
        <v>1</v>
      </c>
      <c r="F2711" s="145" t="s">
        <v>893</v>
      </c>
      <c r="H2711" s="146">
        <v>5.6150000000000002</v>
      </c>
      <c r="I2711" s="147"/>
      <c r="L2711" s="142"/>
      <c r="M2711" s="148"/>
      <c r="T2711" s="149"/>
      <c r="AT2711" s="144" t="s">
        <v>146</v>
      </c>
      <c r="AU2711" s="144" t="s">
        <v>92</v>
      </c>
      <c r="AV2711" s="11" t="s">
        <v>92</v>
      </c>
      <c r="AW2711" s="11" t="s">
        <v>38</v>
      </c>
      <c r="AX2711" s="11" t="s">
        <v>82</v>
      </c>
      <c r="AY2711" s="144" t="s">
        <v>140</v>
      </c>
    </row>
    <row r="2712" spans="2:51" s="11" customFormat="1">
      <c r="B2712" s="142"/>
      <c r="D2712" s="143" t="s">
        <v>146</v>
      </c>
      <c r="E2712" s="144" t="s">
        <v>1</v>
      </c>
      <c r="F2712" s="145" t="s">
        <v>894</v>
      </c>
      <c r="H2712" s="146">
        <v>4.8499999999999996</v>
      </c>
      <c r="I2712" s="147"/>
      <c r="L2712" s="142"/>
      <c r="M2712" s="148"/>
      <c r="T2712" s="149"/>
      <c r="AT2712" s="144" t="s">
        <v>146</v>
      </c>
      <c r="AU2712" s="144" t="s">
        <v>92</v>
      </c>
      <c r="AV2712" s="11" t="s">
        <v>92</v>
      </c>
      <c r="AW2712" s="11" t="s">
        <v>38</v>
      </c>
      <c r="AX2712" s="11" t="s">
        <v>82</v>
      </c>
      <c r="AY2712" s="144" t="s">
        <v>140</v>
      </c>
    </row>
    <row r="2713" spans="2:51" s="11" customFormat="1">
      <c r="B2713" s="142"/>
      <c r="D2713" s="143" t="s">
        <v>146</v>
      </c>
      <c r="E2713" s="144" t="s">
        <v>1</v>
      </c>
      <c r="F2713" s="145" t="s">
        <v>895</v>
      </c>
      <c r="H2713" s="146">
        <v>5.7</v>
      </c>
      <c r="I2713" s="147"/>
      <c r="L2713" s="142"/>
      <c r="M2713" s="148"/>
      <c r="T2713" s="149"/>
      <c r="AT2713" s="144" t="s">
        <v>146</v>
      </c>
      <c r="AU2713" s="144" t="s">
        <v>92</v>
      </c>
      <c r="AV2713" s="11" t="s">
        <v>92</v>
      </c>
      <c r="AW2713" s="11" t="s">
        <v>38</v>
      </c>
      <c r="AX2713" s="11" t="s">
        <v>82</v>
      </c>
      <c r="AY2713" s="144" t="s">
        <v>140</v>
      </c>
    </row>
    <row r="2714" spans="2:51" s="11" customFormat="1">
      <c r="B2714" s="142"/>
      <c r="D2714" s="143" t="s">
        <v>146</v>
      </c>
      <c r="E2714" s="144" t="s">
        <v>1</v>
      </c>
      <c r="F2714" s="145" t="s">
        <v>896</v>
      </c>
      <c r="H2714" s="146">
        <v>0.60499999999999998</v>
      </c>
      <c r="I2714" s="147"/>
      <c r="L2714" s="142"/>
      <c r="M2714" s="148"/>
      <c r="T2714" s="149"/>
      <c r="AT2714" s="144" t="s">
        <v>146</v>
      </c>
      <c r="AU2714" s="144" t="s">
        <v>92</v>
      </c>
      <c r="AV2714" s="11" t="s">
        <v>92</v>
      </c>
      <c r="AW2714" s="11" t="s">
        <v>38</v>
      </c>
      <c r="AX2714" s="11" t="s">
        <v>82</v>
      </c>
      <c r="AY2714" s="144" t="s">
        <v>140</v>
      </c>
    </row>
    <row r="2715" spans="2:51" s="11" customFormat="1">
      <c r="B2715" s="142"/>
      <c r="D2715" s="143" t="s">
        <v>146</v>
      </c>
      <c r="E2715" s="144" t="s">
        <v>1</v>
      </c>
      <c r="F2715" s="145" t="s">
        <v>897</v>
      </c>
      <c r="H2715" s="146">
        <v>6.3079999999999998</v>
      </c>
      <c r="I2715" s="147"/>
      <c r="L2715" s="142"/>
      <c r="M2715" s="148"/>
      <c r="T2715" s="149"/>
      <c r="AT2715" s="144" t="s">
        <v>146</v>
      </c>
      <c r="AU2715" s="144" t="s">
        <v>92</v>
      </c>
      <c r="AV2715" s="11" t="s">
        <v>92</v>
      </c>
      <c r="AW2715" s="11" t="s">
        <v>38</v>
      </c>
      <c r="AX2715" s="11" t="s">
        <v>82</v>
      </c>
      <c r="AY2715" s="144" t="s">
        <v>140</v>
      </c>
    </row>
    <row r="2716" spans="2:51" s="11" customFormat="1">
      <c r="B2716" s="142"/>
      <c r="D2716" s="143" t="s">
        <v>146</v>
      </c>
      <c r="E2716" s="144" t="s">
        <v>1</v>
      </c>
      <c r="F2716" s="145" t="s">
        <v>898</v>
      </c>
      <c r="H2716" s="146">
        <v>0.9</v>
      </c>
      <c r="I2716" s="147"/>
      <c r="L2716" s="142"/>
      <c r="M2716" s="148"/>
      <c r="T2716" s="149"/>
      <c r="AT2716" s="144" t="s">
        <v>146</v>
      </c>
      <c r="AU2716" s="144" t="s">
        <v>92</v>
      </c>
      <c r="AV2716" s="11" t="s">
        <v>92</v>
      </c>
      <c r="AW2716" s="11" t="s">
        <v>38</v>
      </c>
      <c r="AX2716" s="11" t="s">
        <v>82</v>
      </c>
      <c r="AY2716" s="144" t="s">
        <v>140</v>
      </c>
    </row>
    <row r="2717" spans="2:51" s="11" customFormat="1">
      <c r="B2717" s="142"/>
      <c r="D2717" s="143" t="s">
        <v>146</v>
      </c>
      <c r="E2717" s="144" t="s">
        <v>1</v>
      </c>
      <c r="F2717" s="145" t="s">
        <v>899</v>
      </c>
      <c r="H2717" s="146">
        <v>3.375</v>
      </c>
      <c r="I2717" s="147"/>
      <c r="L2717" s="142"/>
      <c r="M2717" s="148"/>
      <c r="T2717" s="149"/>
      <c r="AT2717" s="144" t="s">
        <v>146</v>
      </c>
      <c r="AU2717" s="144" t="s">
        <v>92</v>
      </c>
      <c r="AV2717" s="11" t="s">
        <v>92</v>
      </c>
      <c r="AW2717" s="11" t="s">
        <v>38</v>
      </c>
      <c r="AX2717" s="11" t="s">
        <v>82</v>
      </c>
      <c r="AY2717" s="144" t="s">
        <v>140</v>
      </c>
    </row>
    <row r="2718" spans="2:51" s="11" customFormat="1">
      <c r="B2718" s="142"/>
      <c r="D2718" s="143" t="s">
        <v>146</v>
      </c>
      <c r="E2718" s="144" t="s">
        <v>1</v>
      </c>
      <c r="F2718" s="145" t="s">
        <v>900</v>
      </c>
      <c r="H2718" s="146">
        <v>1.425</v>
      </c>
      <c r="I2718" s="147"/>
      <c r="L2718" s="142"/>
      <c r="M2718" s="148"/>
      <c r="T2718" s="149"/>
      <c r="AT2718" s="144" t="s">
        <v>146</v>
      </c>
      <c r="AU2718" s="144" t="s">
        <v>92</v>
      </c>
      <c r="AV2718" s="11" t="s">
        <v>92</v>
      </c>
      <c r="AW2718" s="11" t="s">
        <v>38</v>
      </c>
      <c r="AX2718" s="11" t="s">
        <v>82</v>
      </c>
      <c r="AY2718" s="144" t="s">
        <v>140</v>
      </c>
    </row>
    <row r="2719" spans="2:51" s="11" customFormat="1">
      <c r="B2719" s="142"/>
      <c r="D2719" s="143" t="s">
        <v>146</v>
      </c>
      <c r="E2719" s="144" t="s">
        <v>1</v>
      </c>
      <c r="F2719" s="145" t="s">
        <v>901</v>
      </c>
      <c r="H2719" s="146">
        <v>18.562999999999999</v>
      </c>
      <c r="I2719" s="147"/>
      <c r="L2719" s="142"/>
      <c r="M2719" s="148"/>
      <c r="T2719" s="149"/>
      <c r="AT2719" s="144" t="s">
        <v>146</v>
      </c>
      <c r="AU2719" s="144" t="s">
        <v>92</v>
      </c>
      <c r="AV2719" s="11" t="s">
        <v>92</v>
      </c>
      <c r="AW2719" s="11" t="s">
        <v>38</v>
      </c>
      <c r="AX2719" s="11" t="s">
        <v>82</v>
      </c>
      <c r="AY2719" s="144" t="s">
        <v>140</v>
      </c>
    </row>
    <row r="2720" spans="2:51" s="13" customFormat="1">
      <c r="B2720" s="160"/>
      <c r="D2720" s="143" t="s">
        <v>146</v>
      </c>
      <c r="E2720" s="161" t="s">
        <v>1</v>
      </c>
      <c r="F2720" s="162" t="s">
        <v>286</v>
      </c>
      <c r="H2720" s="163">
        <v>164.33799999999997</v>
      </c>
      <c r="I2720" s="164"/>
      <c r="L2720" s="160"/>
      <c r="M2720" s="165"/>
      <c r="T2720" s="166"/>
      <c r="AT2720" s="161" t="s">
        <v>146</v>
      </c>
      <c r="AU2720" s="161" t="s">
        <v>92</v>
      </c>
      <c r="AV2720" s="13" t="s">
        <v>151</v>
      </c>
      <c r="AW2720" s="13" t="s">
        <v>38</v>
      </c>
      <c r="AX2720" s="13" t="s">
        <v>82</v>
      </c>
      <c r="AY2720" s="161" t="s">
        <v>140</v>
      </c>
    </row>
    <row r="2721" spans="2:51" s="12" customFormat="1">
      <c r="B2721" s="153"/>
      <c r="D2721" s="143" t="s">
        <v>146</v>
      </c>
      <c r="E2721" s="154" t="s">
        <v>1</v>
      </c>
      <c r="F2721" s="155" t="s">
        <v>902</v>
      </c>
      <c r="H2721" s="154" t="s">
        <v>1</v>
      </c>
      <c r="I2721" s="156"/>
      <c r="L2721" s="153"/>
      <c r="M2721" s="157"/>
      <c r="T2721" s="158"/>
      <c r="AT2721" s="154" t="s">
        <v>146</v>
      </c>
      <c r="AU2721" s="154" t="s">
        <v>92</v>
      </c>
      <c r="AV2721" s="12" t="s">
        <v>90</v>
      </c>
      <c r="AW2721" s="12" t="s">
        <v>38</v>
      </c>
      <c r="AX2721" s="12" t="s">
        <v>82</v>
      </c>
      <c r="AY2721" s="154" t="s">
        <v>140</v>
      </c>
    </row>
    <row r="2722" spans="2:51" s="11" customFormat="1">
      <c r="B2722" s="142"/>
      <c r="D2722" s="143" t="s">
        <v>146</v>
      </c>
      <c r="E2722" s="144" t="s">
        <v>1</v>
      </c>
      <c r="F2722" s="145" t="s">
        <v>903</v>
      </c>
      <c r="H2722" s="146">
        <v>24.51</v>
      </c>
      <c r="I2722" s="147"/>
      <c r="L2722" s="142"/>
      <c r="M2722" s="148"/>
      <c r="T2722" s="149"/>
      <c r="AT2722" s="144" t="s">
        <v>146</v>
      </c>
      <c r="AU2722" s="144" t="s">
        <v>92</v>
      </c>
      <c r="AV2722" s="11" t="s">
        <v>92</v>
      </c>
      <c r="AW2722" s="11" t="s">
        <v>38</v>
      </c>
      <c r="AX2722" s="11" t="s">
        <v>82</v>
      </c>
      <c r="AY2722" s="144" t="s">
        <v>140</v>
      </c>
    </row>
    <row r="2723" spans="2:51" s="11" customFormat="1">
      <c r="B2723" s="142"/>
      <c r="D2723" s="143" t="s">
        <v>146</v>
      </c>
      <c r="E2723" s="144" t="s">
        <v>1</v>
      </c>
      <c r="F2723" s="145" t="s">
        <v>904</v>
      </c>
      <c r="H2723" s="146">
        <v>19.25</v>
      </c>
      <c r="I2723" s="147"/>
      <c r="L2723" s="142"/>
      <c r="M2723" s="148"/>
      <c r="T2723" s="149"/>
      <c r="AT2723" s="144" t="s">
        <v>146</v>
      </c>
      <c r="AU2723" s="144" t="s">
        <v>92</v>
      </c>
      <c r="AV2723" s="11" t="s">
        <v>92</v>
      </c>
      <c r="AW2723" s="11" t="s">
        <v>38</v>
      </c>
      <c r="AX2723" s="11" t="s">
        <v>82</v>
      </c>
      <c r="AY2723" s="144" t="s">
        <v>140</v>
      </c>
    </row>
    <row r="2724" spans="2:51" s="11" customFormat="1">
      <c r="B2724" s="142"/>
      <c r="D2724" s="143" t="s">
        <v>146</v>
      </c>
      <c r="E2724" s="144" t="s">
        <v>1</v>
      </c>
      <c r="F2724" s="145" t="s">
        <v>905</v>
      </c>
      <c r="H2724" s="146">
        <v>11</v>
      </c>
      <c r="I2724" s="147"/>
      <c r="L2724" s="142"/>
      <c r="M2724" s="148"/>
      <c r="T2724" s="149"/>
      <c r="AT2724" s="144" t="s">
        <v>146</v>
      </c>
      <c r="AU2724" s="144" t="s">
        <v>92</v>
      </c>
      <c r="AV2724" s="11" t="s">
        <v>92</v>
      </c>
      <c r="AW2724" s="11" t="s">
        <v>38</v>
      </c>
      <c r="AX2724" s="11" t="s">
        <v>82</v>
      </c>
      <c r="AY2724" s="144" t="s">
        <v>140</v>
      </c>
    </row>
    <row r="2725" spans="2:51" s="11" customFormat="1">
      <c r="B2725" s="142"/>
      <c r="D2725" s="143" t="s">
        <v>146</v>
      </c>
      <c r="E2725" s="144" t="s">
        <v>1</v>
      </c>
      <c r="F2725" s="145" t="s">
        <v>881</v>
      </c>
      <c r="H2725" s="146">
        <v>13.5</v>
      </c>
      <c r="I2725" s="147"/>
      <c r="L2725" s="142"/>
      <c r="M2725" s="148"/>
      <c r="T2725" s="149"/>
      <c r="AT2725" s="144" t="s">
        <v>146</v>
      </c>
      <c r="AU2725" s="144" t="s">
        <v>92</v>
      </c>
      <c r="AV2725" s="11" t="s">
        <v>92</v>
      </c>
      <c r="AW2725" s="11" t="s">
        <v>38</v>
      </c>
      <c r="AX2725" s="11" t="s">
        <v>82</v>
      </c>
      <c r="AY2725" s="144" t="s">
        <v>140</v>
      </c>
    </row>
    <row r="2726" spans="2:51" s="11" customFormat="1">
      <c r="B2726" s="142"/>
      <c r="D2726" s="143" t="s">
        <v>146</v>
      </c>
      <c r="E2726" s="144" t="s">
        <v>1</v>
      </c>
      <c r="F2726" s="145" t="s">
        <v>906</v>
      </c>
      <c r="H2726" s="146">
        <v>15.75</v>
      </c>
      <c r="I2726" s="147"/>
      <c r="L2726" s="142"/>
      <c r="M2726" s="148"/>
      <c r="T2726" s="149"/>
      <c r="AT2726" s="144" t="s">
        <v>146</v>
      </c>
      <c r="AU2726" s="144" t="s">
        <v>92</v>
      </c>
      <c r="AV2726" s="11" t="s">
        <v>92</v>
      </c>
      <c r="AW2726" s="11" t="s">
        <v>38</v>
      </c>
      <c r="AX2726" s="11" t="s">
        <v>82</v>
      </c>
      <c r="AY2726" s="144" t="s">
        <v>140</v>
      </c>
    </row>
    <row r="2727" spans="2:51" s="11" customFormat="1">
      <c r="B2727" s="142"/>
      <c r="D2727" s="143" t="s">
        <v>146</v>
      </c>
      <c r="E2727" s="144" t="s">
        <v>1</v>
      </c>
      <c r="F2727" s="145" t="s">
        <v>883</v>
      </c>
      <c r="H2727" s="146">
        <v>12.21</v>
      </c>
      <c r="I2727" s="147"/>
      <c r="L2727" s="142"/>
      <c r="M2727" s="148"/>
      <c r="T2727" s="149"/>
      <c r="AT2727" s="144" t="s">
        <v>146</v>
      </c>
      <c r="AU2727" s="144" t="s">
        <v>92</v>
      </c>
      <c r="AV2727" s="11" t="s">
        <v>92</v>
      </c>
      <c r="AW2727" s="11" t="s">
        <v>38</v>
      </c>
      <c r="AX2727" s="11" t="s">
        <v>82</v>
      </c>
      <c r="AY2727" s="144" t="s">
        <v>140</v>
      </c>
    </row>
    <row r="2728" spans="2:51" s="11" customFormat="1">
      <c r="B2728" s="142"/>
      <c r="D2728" s="143" t="s">
        <v>146</v>
      </c>
      <c r="E2728" s="144" t="s">
        <v>1</v>
      </c>
      <c r="F2728" s="145" t="s">
        <v>884</v>
      </c>
      <c r="H2728" s="146">
        <v>6.6</v>
      </c>
      <c r="I2728" s="147"/>
      <c r="L2728" s="142"/>
      <c r="M2728" s="148"/>
      <c r="T2728" s="149"/>
      <c r="AT2728" s="144" t="s">
        <v>146</v>
      </c>
      <c r="AU2728" s="144" t="s">
        <v>92</v>
      </c>
      <c r="AV2728" s="11" t="s">
        <v>92</v>
      </c>
      <c r="AW2728" s="11" t="s">
        <v>38</v>
      </c>
      <c r="AX2728" s="11" t="s">
        <v>82</v>
      </c>
      <c r="AY2728" s="144" t="s">
        <v>140</v>
      </c>
    </row>
    <row r="2729" spans="2:51" s="11" customFormat="1">
      <c r="B2729" s="142"/>
      <c r="D2729" s="143" t="s">
        <v>146</v>
      </c>
      <c r="E2729" s="144" t="s">
        <v>1</v>
      </c>
      <c r="F2729" s="145" t="s">
        <v>907</v>
      </c>
      <c r="H2729" s="146">
        <v>4.1929999999999996</v>
      </c>
      <c r="I2729" s="147"/>
      <c r="L2729" s="142"/>
      <c r="M2729" s="148"/>
      <c r="T2729" s="149"/>
      <c r="AT2729" s="144" t="s">
        <v>146</v>
      </c>
      <c r="AU2729" s="144" t="s">
        <v>92</v>
      </c>
      <c r="AV2729" s="11" t="s">
        <v>92</v>
      </c>
      <c r="AW2729" s="11" t="s">
        <v>38</v>
      </c>
      <c r="AX2729" s="11" t="s">
        <v>82</v>
      </c>
      <c r="AY2729" s="144" t="s">
        <v>140</v>
      </c>
    </row>
    <row r="2730" spans="2:51" s="11" customFormat="1">
      <c r="B2730" s="142"/>
      <c r="D2730" s="143" t="s">
        <v>146</v>
      </c>
      <c r="E2730" s="144" t="s">
        <v>1</v>
      </c>
      <c r="F2730" s="145" t="s">
        <v>908</v>
      </c>
      <c r="H2730" s="146">
        <v>3.145</v>
      </c>
      <c r="I2730" s="147"/>
      <c r="L2730" s="142"/>
      <c r="M2730" s="148"/>
      <c r="T2730" s="149"/>
      <c r="AT2730" s="144" t="s">
        <v>146</v>
      </c>
      <c r="AU2730" s="144" t="s">
        <v>92</v>
      </c>
      <c r="AV2730" s="11" t="s">
        <v>92</v>
      </c>
      <c r="AW2730" s="11" t="s">
        <v>38</v>
      </c>
      <c r="AX2730" s="11" t="s">
        <v>82</v>
      </c>
      <c r="AY2730" s="144" t="s">
        <v>140</v>
      </c>
    </row>
    <row r="2731" spans="2:51" s="11" customFormat="1">
      <c r="B2731" s="142"/>
      <c r="D2731" s="143" t="s">
        <v>146</v>
      </c>
      <c r="E2731" s="144" t="s">
        <v>1</v>
      </c>
      <c r="F2731" s="145" t="s">
        <v>886</v>
      </c>
      <c r="H2731" s="146">
        <v>2.16</v>
      </c>
      <c r="I2731" s="147"/>
      <c r="L2731" s="142"/>
      <c r="M2731" s="148"/>
      <c r="T2731" s="149"/>
      <c r="AT2731" s="144" t="s">
        <v>146</v>
      </c>
      <c r="AU2731" s="144" t="s">
        <v>92</v>
      </c>
      <c r="AV2731" s="11" t="s">
        <v>92</v>
      </c>
      <c r="AW2731" s="11" t="s">
        <v>38</v>
      </c>
      <c r="AX2731" s="11" t="s">
        <v>82</v>
      </c>
      <c r="AY2731" s="144" t="s">
        <v>140</v>
      </c>
    </row>
    <row r="2732" spans="2:51" s="11" customFormat="1">
      <c r="B2732" s="142"/>
      <c r="D2732" s="143" t="s">
        <v>146</v>
      </c>
      <c r="E2732" s="144" t="s">
        <v>1</v>
      </c>
      <c r="F2732" s="145" t="s">
        <v>909</v>
      </c>
      <c r="H2732" s="146">
        <v>1.08</v>
      </c>
      <c r="I2732" s="147"/>
      <c r="L2732" s="142"/>
      <c r="M2732" s="148"/>
      <c r="T2732" s="149"/>
      <c r="AT2732" s="144" t="s">
        <v>146</v>
      </c>
      <c r="AU2732" s="144" t="s">
        <v>92</v>
      </c>
      <c r="AV2732" s="11" t="s">
        <v>92</v>
      </c>
      <c r="AW2732" s="11" t="s">
        <v>38</v>
      </c>
      <c r="AX2732" s="11" t="s">
        <v>82</v>
      </c>
      <c r="AY2732" s="144" t="s">
        <v>140</v>
      </c>
    </row>
    <row r="2733" spans="2:51" s="11" customFormat="1">
      <c r="B2733" s="142"/>
      <c r="D2733" s="143" t="s">
        <v>146</v>
      </c>
      <c r="E2733" s="144" t="s">
        <v>1</v>
      </c>
      <c r="F2733" s="145" t="s">
        <v>910</v>
      </c>
      <c r="H2733" s="146">
        <v>2.75</v>
      </c>
      <c r="I2733" s="147"/>
      <c r="L2733" s="142"/>
      <c r="M2733" s="148"/>
      <c r="T2733" s="149"/>
      <c r="AT2733" s="144" t="s">
        <v>146</v>
      </c>
      <c r="AU2733" s="144" t="s">
        <v>92</v>
      </c>
      <c r="AV2733" s="11" t="s">
        <v>92</v>
      </c>
      <c r="AW2733" s="11" t="s">
        <v>38</v>
      </c>
      <c r="AX2733" s="11" t="s">
        <v>82</v>
      </c>
      <c r="AY2733" s="144" t="s">
        <v>140</v>
      </c>
    </row>
    <row r="2734" spans="2:51" s="11" customFormat="1">
      <c r="B2734" s="142"/>
      <c r="D2734" s="143" t="s">
        <v>146</v>
      </c>
      <c r="E2734" s="144" t="s">
        <v>1</v>
      </c>
      <c r="F2734" s="145" t="s">
        <v>888</v>
      </c>
      <c r="H2734" s="146">
        <v>2.415</v>
      </c>
      <c r="I2734" s="147"/>
      <c r="L2734" s="142"/>
      <c r="M2734" s="148"/>
      <c r="T2734" s="149"/>
      <c r="AT2734" s="144" t="s">
        <v>146</v>
      </c>
      <c r="AU2734" s="144" t="s">
        <v>92</v>
      </c>
      <c r="AV2734" s="11" t="s">
        <v>92</v>
      </c>
      <c r="AW2734" s="11" t="s">
        <v>38</v>
      </c>
      <c r="AX2734" s="11" t="s">
        <v>82</v>
      </c>
      <c r="AY2734" s="144" t="s">
        <v>140</v>
      </c>
    </row>
    <row r="2735" spans="2:51" s="11" customFormat="1">
      <c r="B2735" s="142"/>
      <c r="D2735" s="143" t="s">
        <v>146</v>
      </c>
      <c r="E2735" s="144" t="s">
        <v>1</v>
      </c>
      <c r="F2735" s="145" t="s">
        <v>889</v>
      </c>
      <c r="H2735" s="146">
        <v>0.42799999999999999</v>
      </c>
      <c r="I2735" s="147"/>
      <c r="L2735" s="142"/>
      <c r="M2735" s="148"/>
      <c r="T2735" s="149"/>
      <c r="AT2735" s="144" t="s">
        <v>146</v>
      </c>
      <c r="AU2735" s="144" t="s">
        <v>92</v>
      </c>
      <c r="AV2735" s="11" t="s">
        <v>92</v>
      </c>
      <c r="AW2735" s="11" t="s">
        <v>38</v>
      </c>
      <c r="AX2735" s="11" t="s">
        <v>82</v>
      </c>
      <c r="AY2735" s="144" t="s">
        <v>140</v>
      </c>
    </row>
    <row r="2736" spans="2:51" s="11" customFormat="1">
      <c r="B2736" s="142"/>
      <c r="D2736" s="143" t="s">
        <v>146</v>
      </c>
      <c r="E2736" s="144" t="s">
        <v>1</v>
      </c>
      <c r="F2736" s="145" t="s">
        <v>890</v>
      </c>
      <c r="H2736" s="146">
        <v>0.44</v>
      </c>
      <c r="I2736" s="147"/>
      <c r="L2736" s="142"/>
      <c r="M2736" s="148"/>
      <c r="T2736" s="149"/>
      <c r="AT2736" s="144" t="s">
        <v>146</v>
      </c>
      <c r="AU2736" s="144" t="s">
        <v>92</v>
      </c>
      <c r="AV2736" s="11" t="s">
        <v>92</v>
      </c>
      <c r="AW2736" s="11" t="s">
        <v>38</v>
      </c>
      <c r="AX2736" s="11" t="s">
        <v>82</v>
      </c>
      <c r="AY2736" s="144" t="s">
        <v>140</v>
      </c>
    </row>
    <row r="2737" spans="2:51" s="11" customFormat="1">
      <c r="B2737" s="142"/>
      <c r="D2737" s="143" t="s">
        <v>146</v>
      </c>
      <c r="E2737" s="144" t="s">
        <v>1</v>
      </c>
      <c r="F2737" s="145" t="s">
        <v>891</v>
      </c>
      <c r="H2737" s="146">
        <v>7.875</v>
      </c>
      <c r="I2737" s="147"/>
      <c r="L2737" s="142"/>
      <c r="M2737" s="148"/>
      <c r="T2737" s="149"/>
      <c r="AT2737" s="144" t="s">
        <v>146</v>
      </c>
      <c r="AU2737" s="144" t="s">
        <v>92</v>
      </c>
      <c r="AV2737" s="11" t="s">
        <v>92</v>
      </c>
      <c r="AW2737" s="11" t="s">
        <v>38</v>
      </c>
      <c r="AX2737" s="11" t="s">
        <v>82</v>
      </c>
      <c r="AY2737" s="144" t="s">
        <v>140</v>
      </c>
    </row>
    <row r="2738" spans="2:51" s="11" customFormat="1">
      <c r="B2738" s="142"/>
      <c r="D2738" s="143" t="s">
        <v>146</v>
      </c>
      <c r="E2738" s="144" t="s">
        <v>1</v>
      </c>
      <c r="F2738" s="145" t="s">
        <v>911</v>
      </c>
      <c r="H2738" s="146">
        <v>3.3330000000000002</v>
      </c>
      <c r="I2738" s="147"/>
      <c r="L2738" s="142"/>
      <c r="M2738" s="148"/>
      <c r="T2738" s="149"/>
      <c r="AT2738" s="144" t="s">
        <v>146</v>
      </c>
      <c r="AU2738" s="144" t="s">
        <v>92</v>
      </c>
      <c r="AV2738" s="11" t="s">
        <v>92</v>
      </c>
      <c r="AW2738" s="11" t="s">
        <v>38</v>
      </c>
      <c r="AX2738" s="11" t="s">
        <v>82</v>
      </c>
      <c r="AY2738" s="144" t="s">
        <v>140</v>
      </c>
    </row>
    <row r="2739" spans="2:51" s="11" customFormat="1">
      <c r="B2739" s="142"/>
      <c r="D2739" s="143" t="s">
        <v>146</v>
      </c>
      <c r="E2739" s="144" t="s">
        <v>1</v>
      </c>
      <c r="F2739" s="145" t="s">
        <v>912</v>
      </c>
      <c r="H2739" s="146">
        <v>0.875</v>
      </c>
      <c r="I2739" s="147"/>
      <c r="L2739" s="142"/>
      <c r="M2739" s="148"/>
      <c r="T2739" s="149"/>
      <c r="AT2739" s="144" t="s">
        <v>146</v>
      </c>
      <c r="AU2739" s="144" t="s">
        <v>92</v>
      </c>
      <c r="AV2739" s="11" t="s">
        <v>92</v>
      </c>
      <c r="AW2739" s="11" t="s">
        <v>38</v>
      </c>
      <c r="AX2739" s="11" t="s">
        <v>82</v>
      </c>
      <c r="AY2739" s="144" t="s">
        <v>140</v>
      </c>
    </row>
    <row r="2740" spans="2:51" s="11" customFormat="1">
      <c r="B2740" s="142"/>
      <c r="D2740" s="143" t="s">
        <v>146</v>
      </c>
      <c r="E2740" s="144" t="s">
        <v>1</v>
      </c>
      <c r="F2740" s="145" t="s">
        <v>913</v>
      </c>
      <c r="H2740" s="146">
        <v>10.125</v>
      </c>
      <c r="I2740" s="147"/>
      <c r="L2740" s="142"/>
      <c r="M2740" s="148"/>
      <c r="T2740" s="149"/>
      <c r="AT2740" s="144" t="s">
        <v>146</v>
      </c>
      <c r="AU2740" s="144" t="s">
        <v>92</v>
      </c>
      <c r="AV2740" s="11" t="s">
        <v>92</v>
      </c>
      <c r="AW2740" s="11" t="s">
        <v>38</v>
      </c>
      <c r="AX2740" s="11" t="s">
        <v>82</v>
      </c>
      <c r="AY2740" s="144" t="s">
        <v>140</v>
      </c>
    </row>
    <row r="2741" spans="2:51" s="13" customFormat="1">
      <c r="B2741" s="160"/>
      <c r="D2741" s="143" t="s">
        <v>146</v>
      </c>
      <c r="E2741" s="161" t="s">
        <v>1</v>
      </c>
      <c r="F2741" s="162" t="s">
        <v>286</v>
      </c>
      <c r="H2741" s="163">
        <v>141.63899999999998</v>
      </c>
      <c r="I2741" s="164"/>
      <c r="L2741" s="160"/>
      <c r="M2741" s="165"/>
      <c r="T2741" s="166"/>
      <c r="AT2741" s="161" t="s">
        <v>146</v>
      </c>
      <c r="AU2741" s="161" t="s">
        <v>92</v>
      </c>
      <c r="AV2741" s="13" t="s">
        <v>151</v>
      </c>
      <c r="AW2741" s="13" t="s">
        <v>38</v>
      </c>
      <c r="AX2741" s="13" t="s">
        <v>82</v>
      </c>
      <c r="AY2741" s="161" t="s">
        <v>140</v>
      </c>
    </row>
    <row r="2742" spans="2:51" s="12" customFormat="1">
      <c r="B2742" s="153"/>
      <c r="D2742" s="143" t="s">
        <v>146</v>
      </c>
      <c r="E2742" s="154" t="s">
        <v>1</v>
      </c>
      <c r="F2742" s="155" t="s">
        <v>914</v>
      </c>
      <c r="H2742" s="154" t="s">
        <v>1</v>
      </c>
      <c r="I2742" s="156"/>
      <c r="L2742" s="153"/>
      <c r="M2742" s="157"/>
      <c r="T2742" s="158"/>
      <c r="AT2742" s="154" t="s">
        <v>146</v>
      </c>
      <c r="AU2742" s="154" t="s">
        <v>92</v>
      </c>
      <c r="AV2742" s="12" t="s">
        <v>90</v>
      </c>
      <c r="AW2742" s="12" t="s">
        <v>38</v>
      </c>
      <c r="AX2742" s="12" t="s">
        <v>82</v>
      </c>
      <c r="AY2742" s="154" t="s">
        <v>140</v>
      </c>
    </row>
    <row r="2743" spans="2:51" s="11" customFormat="1">
      <c r="B2743" s="142"/>
      <c r="D2743" s="143" t="s">
        <v>146</v>
      </c>
      <c r="E2743" s="144" t="s">
        <v>1</v>
      </c>
      <c r="F2743" s="145" t="s">
        <v>903</v>
      </c>
      <c r="H2743" s="146">
        <v>24.51</v>
      </c>
      <c r="I2743" s="147"/>
      <c r="L2743" s="142"/>
      <c r="M2743" s="148"/>
      <c r="T2743" s="149"/>
      <c r="AT2743" s="144" t="s">
        <v>146</v>
      </c>
      <c r="AU2743" s="144" t="s">
        <v>92</v>
      </c>
      <c r="AV2743" s="11" t="s">
        <v>92</v>
      </c>
      <c r="AW2743" s="11" t="s">
        <v>38</v>
      </c>
      <c r="AX2743" s="11" t="s">
        <v>82</v>
      </c>
      <c r="AY2743" s="144" t="s">
        <v>140</v>
      </c>
    </row>
    <row r="2744" spans="2:51" s="11" customFormat="1">
      <c r="B2744" s="142"/>
      <c r="D2744" s="143" t="s">
        <v>146</v>
      </c>
      <c r="E2744" s="144" t="s">
        <v>1</v>
      </c>
      <c r="F2744" s="145" t="s">
        <v>904</v>
      </c>
      <c r="H2744" s="146">
        <v>19.25</v>
      </c>
      <c r="I2744" s="147"/>
      <c r="L2744" s="142"/>
      <c r="M2744" s="148"/>
      <c r="T2744" s="149"/>
      <c r="AT2744" s="144" t="s">
        <v>146</v>
      </c>
      <c r="AU2744" s="144" t="s">
        <v>92</v>
      </c>
      <c r="AV2744" s="11" t="s">
        <v>92</v>
      </c>
      <c r="AW2744" s="11" t="s">
        <v>38</v>
      </c>
      <c r="AX2744" s="11" t="s">
        <v>82</v>
      </c>
      <c r="AY2744" s="144" t="s">
        <v>140</v>
      </c>
    </row>
    <row r="2745" spans="2:51" s="11" customFormat="1">
      <c r="B2745" s="142"/>
      <c r="D2745" s="143" t="s">
        <v>146</v>
      </c>
      <c r="E2745" s="144" t="s">
        <v>1</v>
      </c>
      <c r="F2745" s="145" t="s">
        <v>905</v>
      </c>
      <c r="H2745" s="146">
        <v>11</v>
      </c>
      <c r="I2745" s="147"/>
      <c r="L2745" s="142"/>
      <c r="M2745" s="148"/>
      <c r="T2745" s="149"/>
      <c r="AT2745" s="144" t="s">
        <v>146</v>
      </c>
      <c r="AU2745" s="144" t="s">
        <v>92</v>
      </c>
      <c r="AV2745" s="11" t="s">
        <v>92</v>
      </c>
      <c r="AW2745" s="11" t="s">
        <v>38</v>
      </c>
      <c r="AX2745" s="11" t="s">
        <v>82</v>
      </c>
      <c r="AY2745" s="144" t="s">
        <v>140</v>
      </c>
    </row>
    <row r="2746" spans="2:51" s="11" customFormat="1">
      <c r="B2746" s="142"/>
      <c r="D2746" s="143" t="s">
        <v>146</v>
      </c>
      <c r="E2746" s="144" t="s">
        <v>1</v>
      </c>
      <c r="F2746" s="145" t="s">
        <v>915</v>
      </c>
      <c r="H2746" s="146">
        <v>13.5</v>
      </c>
      <c r="I2746" s="147"/>
      <c r="L2746" s="142"/>
      <c r="M2746" s="148"/>
      <c r="T2746" s="149"/>
      <c r="AT2746" s="144" t="s">
        <v>146</v>
      </c>
      <c r="AU2746" s="144" t="s">
        <v>92</v>
      </c>
      <c r="AV2746" s="11" t="s">
        <v>92</v>
      </c>
      <c r="AW2746" s="11" t="s">
        <v>38</v>
      </c>
      <c r="AX2746" s="11" t="s">
        <v>82</v>
      </c>
      <c r="AY2746" s="144" t="s">
        <v>140</v>
      </c>
    </row>
    <row r="2747" spans="2:51" s="11" customFormat="1">
      <c r="B2747" s="142"/>
      <c r="D2747" s="143" t="s">
        <v>146</v>
      </c>
      <c r="E2747" s="144" t="s">
        <v>1</v>
      </c>
      <c r="F2747" s="145" t="s">
        <v>916</v>
      </c>
      <c r="H2747" s="146">
        <v>3.9380000000000002</v>
      </c>
      <c r="I2747" s="147"/>
      <c r="L2747" s="142"/>
      <c r="M2747" s="148"/>
      <c r="T2747" s="149"/>
      <c r="AT2747" s="144" t="s">
        <v>146</v>
      </c>
      <c r="AU2747" s="144" t="s">
        <v>92</v>
      </c>
      <c r="AV2747" s="11" t="s">
        <v>92</v>
      </c>
      <c r="AW2747" s="11" t="s">
        <v>38</v>
      </c>
      <c r="AX2747" s="11" t="s">
        <v>82</v>
      </c>
      <c r="AY2747" s="144" t="s">
        <v>140</v>
      </c>
    </row>
    <row r="2748" spans="2:51" s="11" customFormat="1">
      <c r="B2748" s="142"/>
      <c r="D2748" s="143" t="s">
        <v>146</v>
      </c>
      <c r="E2748" s="144" t="s">
        <v>1</v>
      </c>
      <c r="F2748" s="145" t="s">
        <v>882</v>
      </c>
      <c r="H2748" s="146">
        <v>11.813000000000001</v>
      </c>
      <c r="I2748" s="147"/>
      <c r="L2748" s="142"/>
      <c r="M2748" s="148"/>
      <c r="T2748" s="149"/>
      <c r="AT2748" s="144" t="s">
        <v>146</v>
      </c>
      <c r="AU2748" s="144" t="s">
        <v>92</v>
      </c>
      <c r="AV2748" s="11" t="s">
        <v>92</v>
      </c>
      <c r="AW2748" s="11" t="s">
        <v>38</v>
      </c>
      <c r="AX2748" s="11" t="s">
        <v>82</v>
      </c>
      <c r="AY2748" s="144" t="s">
        <v>140</v>
      </c>
    </row>
    <row r="2749" spans="2:51" s="11" customFormat="1">
      <c r="B2749" s="142"/>
      <c r="D2749" s="143" t="s">
        <v>146</v>
      </c>
      <c r="E2749" s="144" t="s">
        <v>1</v>
      </c>
      <c r="F2749" s="145" t="s">
        <v>883</v>
      </c>
      <c r="H2749" s="146">
        <v>12.21</v>
      </c>
      <c r="I2749" s="147"/>
      <c r="L2749" s="142"/>
      <c r="M2749" s="148"/>
      <c r="T2749" s="149"/>
      <c r="AT2749" s="144" t="s">
        <v>146</v>
      </c>
      <c r="AU2749" s="144" t="s">
        <v>92</v>
      </c>
      <c r="AV2749" s="11" t="s">
        <v>92</v>
      </c>
      <c r="AW2749" s="11" t="s">
        <v>38</v>
      </c>
      <c r="AX2749" s="11" t="s">
        <v>82</v>
      </c>
      <c r="AY2749" s="144" t="s">
        <v>140</v>
      </c>
    </row>
    <row r="2750" spans="2:51" s="11" customFormat="1">
      <c r="B2750" s="142"/>
      <c r="D2750" s="143" t="s">
        <v>146</v>
      </c>
      <c r="E2750" s="144" t="s">
        <v>1</v>
      </c>
      <c r="F2750" s="145" t="s">
        <v>884</v>
      </c>
      <c r="H2750" s="146">
        <v>6.6</v>
      </c>
      <c r="I2750" s="147"/>
      <c r="L2750" s="142"/>
      <c r="M2750" s="148"/>
      <c r="T2750" s="149"/>
      <c r="AT2750" s="144" t="s">
        <v>146</v>
      </c>
      <c r="AU2750" s="144" t="s">
        <v>92</v>
      </c>
      <c r="AV2750" s="11" t="s">
        <v>92</v>
      </c>
      <c r="AW2750" s="11" t="s">
        <v>38</v>
      </c>
      <c r="AX2750" s="11" t="s">
        <v>82</v>
      </c>
      <c r="AY2750" s="144" t="s">
        <v>140</v>
      </c>
    </row>
    <row r="2751" spans="2:51" s="11" customFormat="1">
      <c r="B2751" s="142"/>
      <c r="D2751" s="143" t="s">
        <v>146</v>
      </c>
      <c r="E2751" s="144" t="s">
        <v>1</v>
      </c>
      <c r="F2751" s="145" t="s">
        <v>917</v>
      </c>
      <c r="H2751" s="146">
        <v>6.1429999999999998</v>
      </c>
      <c r="I2751" s="147"/>
      <c r="L2751" s="142"/>
      <c r="M2751" s="148"/>
      <c r="T2751" s="149"/>
      <c r="AT2751" s="144" t="s">
        <v>146</v>
      </c>
      <c r="AU2751" s="144" t="s">
        <v>92</v>
      </c>
      <c r="AV2751" s="11" t="s">
        <v>92</v>
      </c>
      <c r="AW2751" s="11" t="s">
        <v>38</v>
      </c>
      <c r="AX2751" s="11" t="s">
        <v>82</v>
      </c>
      <c r="AY2751" s="144" t="s">
        <v>140</v>
      </c>
    </row>
    <row r="2752" spans="2:51" s="11" customFormat="1">
      <c r="B2752" s="142"/>
      <c r="D2752" s="143" t="s">
        <v>146</v>
      </c>
      <c r="E2752" s="144" t="s">
        <v>1</v>
      </c>
      <c r="F2752" s="145" t="s">
        <v>908</v>
      </c>
      <c r="H2752" s="146">
        <v>3.145</v>
      </c>
      <c r="I2752" s="147"/>
      <c r="L2752" s="142"/>
      <c r="M2752" s="148"/>
      <c r="T2752" s="149"/>
      <c r="AT2752" s="144" t="s">
        <v>146</v>
      </c>
      <c r="AU2752" s="144" t="s">
        <v>92</v>
      </c>
      <c r="AV2752" s="11" t="s">
        <v>92</v>
      </c>
      <c r="AW2752" s="11" t="s">
        <v>38</v>
      </c>
      <c r="AX2752" s="11" t="s">
        <v>82</v>
      </c>
      <c r="AY2752" s="144" t="s">
        <v>140</v>
      </c>
    </row>
    <row r="2753" spans="2:65" s="11" customFormat="1">
      <c r="B2753" s="142"/>
      <c r="D2753" s="143" t="s">
        <v>146</v>
      </c>
      <c r="E2753" s="144" t="s">
        <v>1</v>
      </c>
      <c r="F2753" s="145" t="s">
        <v>886</v>
      </c>
      <c r="H2753" s="146">
        <v>2.16</v>
      </c>
      <c r="I2753" s="147"/>
      <c r="L2753" s="142"/>
      <c r="M2753" s="148"/>
      <c r="T2753" s="149"/>
      <c r="AT2753" s="144" t="s">
        <v>146</v>
      </c>
      <c r="AU2753" s="144" t="s">
        <v>92</v>
      </c>
      <c r="AV2753" s="11" t="s">
        <v>92</v>
      </c>
      <c r="AW2753" s="11" t="s">
        <v>38</v>
      </c>
      <c r="AX2753" s="11" t="s">
        <v>82</v>
      </c>
      <c r="AY2753" s="144" t="s">
        <v>140</v>
      </c>
    </row>
    <row r="2754" spans="2:65" s="11" customFormat="1">
      <c r="B2754" s="142"/>
      <c r="D2754" s="143" t="s">
        <v>146</v>
      </c>
      <c r="E2754" s="144" t="s">
        <v>1</v>
      </c>
      <c r="F2754" s="145" t="s">
        <v>909</v>
      </c>
      <c r="H2754" s="146">
        <v>1.08</v>
      </c>
      <c r="I2754" s="147"/>
      <c r="L2754" s="142"/>
      <c r="M2754" s="148"/>
      <c r="T2754" s="149"/>
      <c r="AT2754" s="144" t="s">
        <v>146</v>
      </c>
      <c r="AU2754" s="144" t="s">
        <v>92</v>
      </c>
      <c r="AV2754" s="11" t="s">
        <v>92</v>
      </c>
      <c r="AW2754" s="11" t="s">
        <v>38</v>
      </c>
      <c r="AX2754" s="11" t="s">
        <v>82</v>
      </c>
      <c r="AY2754" s="144" t="s">
        <v>140</v>
      </c>
    </row>
    <row r="2755" spans="2:65" s="11" customFormat="1">
      <c r="B2755" s="142"/>
      <c r="D2755" s="143" t="s">
        <v>146</v>
      </c>
      <c r="E2755" s="144" t="s">
        <v>1</v>
      </c>
      <c r="F2755" s="145" t="s">
        <v>910</v>
      </c>
      <c r="H2755" s="146">
        <v>2.75</v>
      </c>
      <c r="I2755" s="147"/>
      <c r="L2755" s="142"/>
      <c r="M2755" s="148"/>
      <c r="T2755" s="149"/>
      <c r="AT2755" s="144" t="s">
        <v>146</v>
      </c>
      <c r="AU2755" s="144" t="s">
        <v>92</v>
      </c>
      <c r="AV2755" s="11" t="s">
        <v>92</v>
      </c>
      <c r="AW2755" s="11" t="s">
        <v>38</v>
      </c>
      <c r="AX2755" s="11" t="s">
        <v>82</v>
      </c>
      <c r="AY2755" s="144" t="s">
        <v>140</v>
      </c>
    </row>
    <row r="2756" spans="2:65" s="11" customFormat="1">
      <c r="B2756" s="142"/>
      <c r="D2756" s="143" t="s">
        <v>146</v>
      </c>
      <c r="E2756" s="144" t="s">
        <v>1</v>
      </c>
      <c r="F2756" s="145" t="s">
        <v>918</v>
      </c>
      <c r="H2756" s="146">
        <v>1.5529999999999999</v>
      </c>
      <c r="I2756" s="147"/>
      <c r="L2756" s="142"/>
      <c r="M2756" s="148"/>
      <c r="T2756" s="149"/>
      <c r="AT2756" s="144" t="s">
        <v>146</v>
      </c>
      <c r="AU2756" s="144" t="s">
        <v>92</v>
      </c>
      <c r="AV2756" s="11" t="s">
        <v>92</v>
      </c>
      <c r="AW2756" s="11" t="s">
        <v>38</v>
      </c>
      <c r="AX2756" s="11" t="s">
        <v>82</v>
      </c>
      <c r="AY2756" s="144" t="s">
        <v>140</v>
      </c>
    </row>
    <row r="2757" spans="2:65" s="11" customFormat="1">
      <c r="B2757" s="142"/>
      <c r="D2757" s="143" t="s">
        <v>146</v>
      </c>
      <c r="E2757" s="144" t="s">
        <v>1</v>
      </c>
      <c r="F2757" s="145" t="s">
        <v>919</v>
      </c>
      <c r="H2757" s="146">
        <v>3.9380000000000002</v>
      </c>
      <c r="I2757" s="147"/>
      <c r="L2757" s="142"/>
      <c r="M2757" s="148"/>
      <c r="T2757" s="149"/>
      <c r="AT2757" s="144" t="s">
        <v>146</v>
      </c>
      <c r="AU2757" s="144" t="s">
        <v>92</v>
      </c>
      <c r="AV2757" s="11" t="s">
        <v>92</v>
      </c>
      <c r="AW2757" s="11" t="s">
        <v>38</v>
      </c>
      <c r="AX2757" s="11" t="s">
        <v>82</v>
      </c>
      <c r="AY2757" s="144" t="s">
        <v>140</v>
      </c>
    </row>
    <row r="2758" spans="2:65" s="11" customFormat="1">
      <c r="B2758" s="142"/>
      <c r="D2758" s="143" t="s">
        <v>146</v>
      </c>
      <c r="E2758" s="144" t="s">
        <v>1</v>
      </c>
      <c r="F2758" s="145" t="s">
        <v>920</v>
      </c>
      <c r="H2758" s="146">
        <v>2.1</v>
      </c>
      <c r="I2758" s="147"/>
      <c r="L2758" s="142"/>
      <c r="M2758" s="148"/>
      <c r="T2758" s="149"/>
      <c r="AT2758" s="144" t="s">
        <v>146</v>
      </c>
      <c r="AU2758" s="144" t="s">
        <v>92</v>
      </c>
      <c r="AV2758" s="11" t="s">
        <v>92</v>
      </c>
      <c r="AW2758" s="11" t="s">
        <v>38</v>
      </c>
      <c r="AX2758" s="11" t="s">
        <v>82</v>
      </c>
      <c r="AY2758" s="144" t="s">
        <v>140</v>
      </c>
    </row>
    <row r="2759" spans="2:65" s="11" customFormat="1">
      <c r="B2759" s="142"/>
      <c r="D2759" s="143" t="s">
        <v>146</v>
      </c>
      <c r="E2759" s="144" t="s">
        <v>1</v>
      </c>
      <c r="F2759" s="145" t="s">
        <v>911</v>
      </c>
      <c r="H2759" s="146">
        <v>3.3330000000000002</v>
      </c>
      <c r="I2759" s="147"/>
      <c r="L2759" s="142"/>
      <c r="M2759" s="148"/>
      <c r="T2759" s="149"/>
      <c r="AT2759" s="144" t="s">
        <v>146</v>
      </c>
      <c r="AU2759" s="144" t="s">
        <v>92</v>
      </c>
      <c r="AV2759" s="11" t="s">
        <v>92</v>
      </c>
      <c r="AW2759" s="11" t="s">
        <v>38</v>
      </c>
      <c r="AX2759" s="11" t="s">
        <v>82</v>
      </c>
      <c r="AY2759" s="144" t="s">
        <v>140</v>
      </c>
    </row>
    <row r="2760" spans="2:65" s="11" customFormat="1">
      <c r="B2760" s="142"/>
      <c r="D2760" s="143" t="s">
        <v>146</v>
      </c>
      <c r="E2760" s="144" t="s">
        <v>1</v>
      </c>
      <c r="F2760" s="145" t="s">
        <v>912</v>
      </c>
      <c r="H2760" s="146">
        <v>0.875</v>
      </c>
      <c r="I2760" s="147"/>
      <c r="L2760" s="142"/>
      <c r="M2760" s="148"/>
      <c r="T2760" s="149"/>
      <c r="AT2760" s="144" t="s">
        <v>146</v>
      </c>
      <c r="AU2760" s="144" t="s">
        <v>92</v>
      </c>
      <c r="AV2760" s="11" t="s">
        <v>92</v>
      </c>
      <c r="AW2760" s="11" t="s">
        <v>38</v>
      </c>
      <c r="AX2760" s="11" t="s">
        <v>82</v>
      </c>
      <c r="AY2760" s="144" t="s">
        <v>140</v>
      </c>
    </row>
    <row r="2761" spans="2:65" s="11" customFormat="1">
      <c r="B2761" s="142"/>
      <c r="D2761" s="143" t="s">
        <v>146</v>
      </c>
      <c r="E2761" s="144" t="s">
        <v>1</v>
      </c>
      <c r="F2761" s="145" t="s">
        <v>913</v>
      </c>
      <c r="H2761" s="146">
        <v>10.125</v>
      </c>
      <c r="I2761" s="147"/>
      <c r="L2761" s="142"/>
      <c r="M2761" s="148"/>
      <c r="T2761" s="149"/>
      <c r="AT2761" s="144" t="s">
        <v>146</v>
      </c>
      <c r="AU2761" s="144" t="s">
        <v>92</v>
      </c>
      <c r="AV2761" s="11" t="s">
        <v>92</v>
      </c>
      <c r="AW2761" s="11" t="s">
        <v>38</v>
      </c>
      <c r="AX2761" s="11" t="s">
        <v>82</v>
      </c>
      <c r="AY2761" s="144" t="s">
        <v>140</v>
      </c>
    </row>
    <row r="2762" spans="2:65" s="13" customFormat="1">
      <c r="B2762" s="160"/>
      <c r="D2762" s="143" t="s">
        <v>146</v>
      </c>
      <c r="E2762" s="161" t="s">
        <v>1</v>
      </c>
      <c r="F2762" s="162" t="s">
        <v>286</v>
      </c>
      <c r="H2762" s="163">
        <v>140.023</v>
      </c>
      <c r="I2762" s="164"/>
      <c r="L2762" s="160"/>
      <c r="M2762" s="165"/>
      <c r="T2762" s="166"/>
      <c r="AT2762" s="161" t="s">
        <v>146</v>
      </c>
      <c r="AU2762" s="161" t="s">
        <v>92</v>
      </c>
      <c r="AV2762" s="13" t="s">
        <v>151</v>
      </c>
      <c r="AW2762" s="13" t="s">
        <v>38</v>
      </c>
      <c r="AX2762" s="13" t="s">
        <v>82</v>
      </c>
      <c r="AY2762" s="161" t="s">
        <v>140</v>
      </c>
    </row>
    <row r="2763" spans="2:65" s="14" customFormat="1">
      <c r="B2763" s="167"/>
      <c r="D2763" s="143" t="s">
        <v>146</v>
      </c>
      <c r="E2763" s="168" t="s">
        <v>1</v>
      </c>
      <c r="F2763" s="169" t="s">
        <v>287</v>
      </c>
      <c r="H2763" s="170">
        <v>454.69999999999993</v>
      </c>
      <c r="I2763" s="171"/>
      <c r="L2763" s="167"/>
      <c r="M2763" s="172"/>
      <c r="T2763" s="173"/>
      <c r="AT2763" s="168" t="s">
        <v>146</v>
      </c>
      <c r="AU2763" s="168" t="s">
        <v>92</v>
      </c>
      <c r="AV2763" s="14" t="s">
        <v>145</v>
      </c>
      <c r="AW2763" s="14" t="s">
        <v>38</v>
      </c>
      <c r="AX2763" s="14" t="s">
        <v>90</v>
      </c>
      <c r="AY2763" s="168" t="s">
        <v>140</v>
      </c>
    </row>
    <row r="2764" spans="2:65" s="10" customFormat="1" ht="22.9" customHeight="1">
      <c r="B2764" s="118"/>
      <c r="D2764" s="119" t="s">
        <v>81</v>
      </c>
      <c r="E2764" s="183" t="s">
        <v>2897</v>
      </c>
      <c r="F2764" s="183" t="s">
        <v>2898</v>
      </c>
      <c r="I2764" s="121"/>
      <c r="J2764" s="184">
        <f>BK2764</f>
        <v>0</v>
      </c>
      <c r="L2764" s="118"/>
      <c r="M2764" s="123"/>
      <c r="P2764" s="124">
        <f>SUM(P2765:P2769)</f>
        <v>0</v>
      </c>
      <c r="R2764" s="124">
        <f>SUM(R2765:R2769)</f>
        <v>0</v>
      </c>
      <c r="T2764" s="125">
        <f>SUM(T2765:T2769)</f>
        <v>0.50787000000000004</v>
      </c>
      <c r="AR2764" s="119" t="s">
        <v>92</v>
      </c>
      <c r="AT2764" s="126" t="s">
        <v>81</v>
      </c>
      <c r="AU2764" s="126" t="s">
        <v>90</v>
      </c>
      <c r="AY2764" s="119" t="s">
        <v>140</v>
      </c>
      <c r="BK2764" s="127">
        <f>SUM(BK2765:BK2769)</f>
        <v>0</v>
      </c>
    </row>
    <row r="2765" spans="2:65" s="1" customFormat="1" ht="33" customHeight="1">
      <c r="B2765" s="33"/>
      <c r="C2765" s="128" t="s">
        <v>2899</v>
      </c>
      <c r="D2765" s="128" t="s">
        <v>141</v>
      </c>
      <c r="E2765" s="129" t="s">
        <v>2900</v>
      </c>
      <c r="F2765" s="130" t="s">
        <v>2901</v>
      </c>
      <c r="G2765" s="131" t="s">
        <v>144</v>
      </c>
      <c r="H2765" s="132">
        <v>23.085000000000001</v>
      </c>
      <c r="I2765" s="133"/>
      <c r="J2765" s="134">
        <f>ROUND(I2765*H2765,2)</f>
        <v>0</v>
      </c>
      <c r="K2765" s="135"/>
      <c r="L2765" s="33"/>
      <c r="M2765" s="136" t="s">
        <v>1</v>
      </c>
      <c r="N2765" s="137" t="s">
        <v>47</v>
      </c>
      <c r="P2765" s="138">
        <f>O2765*H2765</f>
        <v>0</v>
      </c>
      <c r="Q2765" s="138">
        <v>0</v>
      </c>
      <c r="R2765" s="138">
        <f>Q2765*H2765</f>
        <v>0</v>
      </c>
      <c r="S2765" s="138">
        <v>2.1999999999999999E-2</v>
      </c>
      <c r="T2765" s="139">
        <f>S2765*H2765</f>
        <v>0.50787000000000004</v>
      </c>
      <c r="AR2765" s="140" t="s">
        <v>173</v>
      </c>
      <c r="AT2765" s="140" t="s">
        <v>141</v>
      </c>
      <c r="AU2765" s="140" t="s">
        <v>92</v>
      </c>
      <c r="AY2765" s="17" t="s">
        <v>140</v>
      </c>
      <c r="BE2765" s="141">
        <f>IF(N2765="základní",J2765,0)</f>
        <v>0</v>
      </c>
      <c r="BF2765" s="141">
        <f>IF(N2765="snížená",J2765,0)</f>
        <v>0</v>
      </c>
      <c r="BG2765" s="141">
        <f>IF(N2765="zákl. přenesená",J2765,0)</f>
        <v>0</v>
      </c>
      <c r="BH2765" s="141">
        <f>IF(N2765="sníž. přenesená",J2765,0)</f>
        <v>0</v>
      </c>
      <c r="BI2765" s="141">
        <f>IF(N2765="nulová",J2765,0)</f>
        <v>0</v>
      </c>
      <c r="BJ2765" s="17" t="s">
        <v>90</v>
      </c>
      <c r="BK2765" s="141">
        <f>ROUND(I2765*H2765,2)</f>
        <v>0</v>
      </c>
      <c r="BL2765" s="17" t="s">
        <v>173</v>
      </c>
      <c r="BM2765" s="140" t="s">
        <v>2902</v>
      </c>
    </row>
    <row r="2766" spans="2:65" s="1" customFormat="1" ht="19.5">
      <c r="B2766" s="33"/>
      <c r="D2766" s="143" t="s">
        <v>179</v>
      </c>
      <c r="F2766" s="150" t="s">
        <v>2903</v>
      </c>
      <c r="I2766" s="151"/>
      <c r="L2766" s="33"/>
      <c r="M2766" s="152"/>
      <c r="T2766" s="57"/>
      <c r="AT2766" s="17" t="s">
        <v>179</v>
      </c>
      <c r="AU2766" s="17" t="s">
        <v>92</v>
      </c>
    </row>
    <row r="2767" spans="2:65" s="12" customFormat="1">
      <c r="B2767" s="153"/>
      <c r="D2767" s="143" t="s">
        <v>146</v>
      </c>
      <c r="E2767" s="154" t="s">
        <v>1</v>
      </c>
      <c r="F2767" s="155" t="s">
        <v>2904</v>
      </c>
      <c r="H2767" s="154" t="s">
        <v>1</v>
      </c>
      <c r="I2767" s="156"/>
      <c r="L2767" s="153"/>
      <c r="M2767" s="157"/>
      <c r="T2767" s="158"/>
      <c r="AT2767" s="154" t="s">
        <v>146</v>
      </c>
      <c r="AU2767" s="154" t="s">
        <v>92</v>
      </c>
      <c r="AV2767" s="12" t="s">
        <v>90</v>
      </c>
      <c r="AW2767" s="12" t="s">
        <v>38</v>
      </c>
      <c r="AX2767" s="12" t="s">
        <v>82</v>
      </c>
      <c r="AY2767" s="154" t="s">
        <v>140</v>
      </c>
    </row>
    <row r="2768" spans="2:65" s="12" customFormat="1">
      <c r="B2768" s="153"/>
      <c r="D2768" s="143" t="s">
        <v>146</v>
      </c>
      <c r="E2768" s="154" t="s">
        <v>1</v>
      </c>
      <c r="F2768" s="155" t="s">
        <v>711</v>
      </c>
      <c r="H2768" s="154" t="s">
        <v>1</v>
      </c>
      <c r="I2768" s="156"/>
      <c r="L2768" s="153"/>
      <c r="M2768" s="157"/>
      <c r="T2768" s="158"/>
      <c r="AT2768" s="154" t="s">
        <v>146</v>
      </c>
      <c r="AU2768" s="154" t="s">
        <v>92</v>
      </c>
      <c r="AV2768" s="12" t="s">
        <v>90</v>
      </c>
      <c r="AW2768" s="12" t="s">
        <v>38</v>
      </c>
      <c r="AX2768" s="12" t="s">
        <v>82</v>
      </c>
      <c r="AY2768" s="154" t="s">
        <v>140</v>
      </c>
    </row>
    <row r="2769" spans="2:51" s="11" customFormat="1">
      <c r="B2769" s="142"/>
      <c r="D2769" s="143" t="s">
        <v>146</v>
      </c>
      <c r="E2769" s="144" t="s">
        <v>1</v>
      </c>
      <c r="F2769" s="145" t="s">
        <v>2905</v>
      </c>
      <c r="H2769" s="146">
        <v>23.085000000000001</v>
      </c>
      <c r="I2769" s="147"/>
      <c r="L2769" s="142"/>
      <c r="M2769" s="196"/>
      <c r="N2769" s="197"/>
      <c r="O2769" s="197"/>
      <c r="P2769" s="197"/>
      <c r="Q2769" s="197"/>
      <c r="R2769" s="197"/>
      <c r="S2769" s="197"/>
      <c r="T2769" s="198"/>
      <c r="AT2769" s="144" t="s">
        <v>146</v>
      </c>
      <c r="AU2769" s="144" t="s">
        <v>92</v>
      </c>
      <c r="AV2769" s="11" t="s">
        <v>92</v>
      </c>
      <c r="AW2769" s="11" t="s">
        <v>38</v>
      </c>
      <c r="AX2769" s="11" t="s">
        <v>90</v>
      </c>
      <c r="AY2769" s="144" t="s">
        <v>140</v>
      </c>
    </row>
    <row r="2770" spans="2:51" s="1" customFormat="1" ht="6.95" customHeight="1">
      <c r="B2770" s="45"/>
      <c r="C2770" s="46"/>
      <c r="D2770" s="46"/>
      <c r="E2770" s="46"/>
      <c r="F2770" s="46"/>
      <c r="G2770" s="46"/>
      <c r="H2770" s="46"/>
      <c r="I2770" s="46"/>
      <c r="J2770" s="46"/>
      <c r="K2770" s="46"/>
      <c r="L2770" s="33"/>
    </row>
  </sheetData>
  <sheetProtection algorithmName="SHA-512" hashValue="M3K7LmdtFQlTDAe/zzaV/fSjloRGj+/FZAr3M+lLFaARCzS6Uv10MfzApAeVhokDBHyXAmxqMBxqrV/63zqHCg==" saltValue="R2UbR4YTyCc2iZewgQU9PwhiGWks/llAXOLjparBwiMO/27mL+jp2bTPZtEvpCZE1VHkoEe+XnJBh4v4XfSa2g==" spinCount="100000" sheet="1" objects="1" scenarios="1" formatColumns="0" formatRows="0" autoFilter="0"/>
  <autoFilter ref="C145:K2769" xr:uid="{00000000-0009-0000-0000-000002000000}"/>
  <mergeCells count="9">
    <mergeCell ref="E87:H87"/>
    <mergeCell ref="E136:H136"/>
    <mergeCell ref="E138:H13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9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7" t="s">
        <v>97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5" customHeight="1">
      <c r="B4" s="20"/>
      <c r="D4" s="21" t="s">
        <v>110</v>
      </c>
      <c r="L4" s="20"/>
      <c r="M4" s="89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0" t="str">
        <f>'Rekapitulace stavby'!K6</f>
        <v>Realizace úspor energie - OA a Jazyková škola s právem SJZ Pardubice</v>
      </c>
      <c r="F7" s="241"/>
      <c r="G7" s="241"/>
      <c r="H7" s="241"/>
      <c r="L7" s="20"/>
    </row>
    <row r="8" spans="2:46" s="1" customFormat="1" ht="12" customHeight="1">
      <c r="B8" s="33"/>
      <c r="D8" s="27" t="s">
        <v>111</v>
      </c>
      <c r="L8" s="33"/>
    </row>
    <row r="9" spans="2:46" s="1" customFormat="1" ht="16.5" customHeight="1">
      <c r="B9" s="33"/>
      <c r="E9" s="230" t="s">
        <v>2906</v>
      </c>
      <c r="F9" s="239"/>
      <c r="G9" s="239"/>
      <c r="H9" s="239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1</v>
      </c>
      <c r="L11" s="33"/>
    </row>
    <row r="12" spans="2:46" s="1" customFormat="1" ht="12" customHeight="1">
      <c r="B12" s="33"/>
      <c r="D12" s="27" t="s">
        <v>22</v>
      </c>
      <c r="F12" s="25" t="s">
        <v>23</v>
      </c>
      <c r="I12" s="27" t="s">
        <v>24</v>
      </c>
      <c r="J12" s="53" t="str">
        <f>'Rekapitulace stavby'!AN8</f>
        <v>16. 6. 2024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7" t="s">
        <v>30</v>
      </c>
      <c r="I14" s="27" t="s">
        <v>31</v>
      </c>
      <c r="J14" s="25" t="s">
        <v>1</v>
      </c>
      <c r="L14" s="33"/>
    </row>
    <row r="15" spans="2:46" s="1" customFormat="1" ht="18" customHeight="1">
      <c r="B15" s="33"/>
      <c r="E15" s="25" t="s">
        <v>32</v>
      </c>
      <c r="I15" s="27" t="s">
        <v>33</v>
      </c>
      <c r="J15" s="25" t="s">
        <v>1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7" t="s">
        <v>34</v>
      </c>
      <c r="I17" s="27" t="s">
        <v>31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242" t="str">
        <f>'Rekapitulace stavby'!E14</f>
        <v>Vyplň údaj</v>
      </c>
      <c r="F18" s="212"/>
      <c r="G18" s="212"/>
      <c r="H18" s="212"/>
      <c r="I18" s="27" t="s">
        <v>33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36</v>
      </c>
      <c r="I20" s="27" t="s">
        <v>31</v>
      </c>
      <c r="J20" s="25" t="s">
        <v>1</v>
      </c>
      <c r="L20" s="33"/>
    </row>
    <row r="21" spans="2:12" s="1" customFormat="1" ht="18" customHeight="1">
      <c r="B21" s="33"/>
      <c r="E21" s="25" t="s">
        <v>37</v>
      </c>
      <c r="I21" s="27" t="s">
        <v>33</v>
      </c>
      <c r="J21" s="25" t="s">
        <v>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39</v>
      </c>
      <c r="I23" s="27" t="s">
        <v>31</v>
      </c>
      <c r="J23" s="25" t="str">
        <f>IF('Rekapitulace stavby'!AN19="","",'Rekapitulace stavby'!AN19)</f>
        <v/>
      </c>
      <c r="L23" s="33"/>
    </row>
    <row r="24" spans="2:12" s="1" customFormat="1" ht="18" customHeight="1">
      <c r="B24" s="33"/>
      <c r="E24" s="25" t="str">
        <f>IF('Rekapitulace stavby'!E20="","",'Rekapitulace stavby'!E20)</f>
        <v xml:space="preserve"> </v>
      </c>
      <c r="I24" s="27" t="s">
        <v>33</v>
      </c>
      <c r="J24" s="25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41</v>
      </c>
      <c r="L26" s="33"/>
    </row>
    <row r="27" spans="2:12" s="7" customFormat="1" ht="16.5" customHeight="1">
      <c r="B27" s="90"/>
      <c r="E27" s="216" t="s">
        <v>1</v>
      </c>
      <c r="F27" s="216"/>
      <c r="G27" s="216"/>
      <c r="H27" s="216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42</v>
      </c>
      <c r="J30" s="67">
        <f>ROUND(J126,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45" customHeight="1">
      <c r="B33" s="33"/>
      <c r="D33" s="56" t="s">
        <v>46</v>
      </c>
      <c r="E33" s="27" t="s">
        <v>47</v>
      </c>
      <c r="F33" s="92">
        <f>ROUND((SUM(BE126:BE298)),  2)</f>
        <v>0</v>
      </c>
      <c r="I33" s="93">
        <v>0.21</v>
      </c>
      <c r="J33" s="92">
        <f>ROUND(((SUM(BE126:BE298))*I33),  2)</f>
        <v>0</v>
      </c>
      <c r="L33" s="33"/>
    </row>
    <row r="34" spans="2:12" s="1" customFormat="1" ht="14.45" customHeight="1">
      <c r="B34" s="33"/>
      <c r="E34" s="27" t="s">
        <v>48</v>
      </c>
      <c r="F34" s="92">
        <f>ROUND((SUM(BF126:BF298)),  2)</f>
        <v>0</v>
      </c>
      <c r="I34" s="93">
        <v>0.12</v>
      </c>
      <c r="J34" s="92">
        <f>ROUND(((SUM(BF126:BF298))*I34),  2)</f>
        <v>0</v>
      </c>
      <c r="L34" s="33"/>
    </row>
    <row r="35" spans="2:12" s="1" customFormat="1" ht="14.45" hidden="1" customHeight="1">
      <c r="B35" s="33"/>
      <c r="E35" s="27" t="s">
        <v>49</v>
      </c>
      <c r="F35" s="92">
        <f>ROUND((SUM(BG126:BG298)),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7" t="s">
        <v>50</v>
      </c>
      <c r="F36" s="92">
        <f>ROUND((SUM(BH126:BH298)),  2)</f>
        <v>0</v>
      </c>
      <c r="I36" s="93">
        <v>0.12</v>
      </c>
      <c r="J36" s="92">
        <f>0</f>
        <v>0</v>
      </c>
      <c r="L36" s="33"/>
    </row>
    <row r="37" spans="2:12" s="1" customFormat="1" ht="14.45" hidden="1" customHeight="1">
      <c r="B37" s="33"/>
      <c r="E37" s="27" t="s">
        <v>51</v>
      </c>
      <c r="F37" s="92">
        <f>ROUND((SUM(BI126:BI298)),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52</v>
      </c>
      <c r="E39" s="58"/>
      <c r="F39" s="58"/>
      <c r="G39" s="96" t="s">
        <v>53</v>
      </c>
      <c r="H39" s="97" t="s">
        <v>54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55</v>
      </c>
      <c r="E50" s="43"/>
      <c r="F50" s="43"/>
      <c r="G50" s="42" t="s">
        <v>56</v>
      </c>
      <c r="H50" s="43"/>
      <c r="I50" s="43"/>
      <c r="J50" s="43"/>
      <c r="K50" s="43"/>
      <c r="L50" s="33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3"/>
      <c r="D61" s="44" t="s">
        <v>57</v>
      </c>
      <c r="E61" s="35"/>
      <c r="F61" s="100" t="s">
        <v>58</v>
      </c>
      <c r="G61" s="44" t="s">
        <v>57</v>
      </c>
      <c r="H61" s="35"/>
      <c r="I61" s="35"/>
      <c r="J61" s="101" t="s">
        <v>58</v>
      </c>
      <c r="K61" s="35"/>
      <c r="L61" s="33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3"/>
      <c r="D65" s="42" t="s">
        <v>59</v>
      </c>
      <c r="E65" s="43"/>
      <c r="F65" s="43"/>
      <c r="G65" s="42" t="s">
        <v>60</v>
      </c>
      <c r="H65" s="43"/>
      <c r="I65" s="43"/>
      <c r="J65" s="43"/>
      <c r="K65" s="43"/>
      <c r="L65" s="33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3"/>
      <c r="D76" s="44" t="s">
        <v>57</v>
      </c>
      <c r="E76" s="35"/>
      <c r="F76" s="100" t="s">
        <v>58</v>
      </c>
      <c r="G76" s="44" t="s">
        <v>57</v>
      </c>
      <c r="H76" s="35"/>
      <c r="I76" s="35"/>
      <c r="J76" s="101" t="s">
        <v>58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1" t="s">
        <v>113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7" t="s">
        <v>16</v>
      </c>
      <c r="L84" s="33"/>
    </row>
    <row r="85" spans="2:47" s="1" customFormat="1" ht="26.25" customHeight="1">
      <c r="B85" s="33"/>
      <c r="E85" s="240" t="str">
        <f>E7</f>
        <v>Realizace úspor energie - OA a Jazyková škola s právem SJZ Pardubice</v>
      </c>
      <c r="F85" s="241"/>
      <c r="G85" s="241"/>
      <c r="H85" s="241"/>
      <c r="L85" s="33"/>
    </row>
    <row r="86" spans="2:47" s="1" customFormat="1" ht="12" customHeight="1">
      <c r="B86" s="33"/>
      <c r="C86" s="27" t="s">
        <v>111</v>
      </c>
      <c r="L86" s="33"/>
    </row>
    <row r="87" spans="2:47" s="1" customFormat="1" ht="16.5" customHeight="1">
      <c r="B87" s="33"/>
      <c r="E87" s="230" t="str">
        <f>E9</f>
        <v>EL - Elektroinstalace</v>
      </c>
      <c r="F87" s="239"/>
      <c r="G87" s="239"/>
      <c r="H87" s="239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7" t="s">
        <v>22</v>
      </c>
      <c r="F89" s="25" t="str">
        <f>F12</f>
        <v>Štefánikova 325, 530 02 Pardubice I</v>
      </c>
      <c r="I89" s="27" t="s">
        <v>24</v>
      </c>
      <c r="J89" s="53" t="str">
        <f>IF(J12="","",J12)</f>
        <v>16. 6. 2024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7" t="s">
        <v>30</v>
      </c>
      <c r="F91" s="25" t="str">
        <f>E15</f>
        <v>Pardubický kraj</v>
      </c>
      <c r="I91" s="27" t="s">
        <v>36</v>
      </c>
      <c r="J91" s="31" t="str">
        <f>E21</f>
        <v>AZ Optimal s.r.o.</v>
      </c>
      <c r="L91" s="33"/>
    </row>
    <row r="92" spans="2:47" s="1" customFormat="1" ht="15.2" customHeight="1">
      <c r="B92" s="33"/>
      <c r="C92" s="27" t="s">
        <v>34</v>
      </c>
      <c r="F92" s="25" t="str">
        <f>IF(E18="","",E18)</f>
        <v>Vyplň údaj</v>
      </c>
      <c r="I92" s="27" t="s">
        <v>39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114</v>
      </c>
      <c r="D94" s="94"/>
      <c r="E94" s="94"/>
      <c r="F94" s="94"/>
      <c r="G94" s="94"/>
      <c r="H94" s="94"/>
      <c r="I94" s="94"/>
      <c r="J94" s="103" t="s">
        <v>115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116</v>
      </c>
      <c r="J96" s="67">
        <f>J126</f>
        <v>0</v>
      </c>
      <c r="L96" s="33"/>
      <c r="AU96" s="17" t="s">
        <v>117</v>
      </c>
    </row>
    <row r="97" spans="2:12" s="8" customFormat="1" ht="24.95" customHeight="1">
      <c r="B97" s="105"/>
      <c r="D97" s="106" t="s">
        <v>2907</v>
      </c>
      <c r="E97" s="107"/>
      <c r="F97" s="107"/>
      <c r="G97" s="107"/>
      <c r="H97" s="107"/>
      <c r="I97" s="107"/>
      <c r="J97" s="108">
        <f>J127</f>
        <v>0</v>
      </c>
      <c r="L97" s="105"/>
    </row>
    <row r="98" spans="2:12" s="8" customFormat="1" ht="24.95" customHeight="1">
      <c r="B98" s="105"/>
      <c r="D98" s="106" t="s">
        <v>2908</v>
      </c>
      <c r="E98" s="107"/>
      <c r="F98" s="107"/>
      <c r="G98" s="107"/>
      <c r="H98" s="107"/>
      <c r="I98" s="107"/>
      <c r="J98" s="108">
        <f>J141</f>
        <v>0</v>
      </c>
      <c r="L98" s="105"/>
    </row>
    <row r="99" spans="2:12" s="8" customFormat="1" ht="24.95" customHeight="1">
      <c r="B99" s="105"/>
      <c r="D99" s="106" t="s">
        <v>2909</v>
      </c>
      <c r="E99" s="107"/>
      <c r="F99" s="107"/>
      <c r="G99" s="107"/>
      <c r="H99" s="107"/>
      <c r="I99" s="107"/>
      <c r="J99" s="108">
        <f>J174</f>
        <v>0</v>
      </c>
      <c r="L99" s="105"/>
    </row>
    <row r="100" spans="2:12" s="8" customFormat="1" ht="24.95" customHeight="1">
      <c r="B100" s="105"/>
      <c r="D100" s="106" t="s">
        <v>2910</v>
      </c>
      <c r="E100" s="107"/>
      <c r="F100" s="107"/>
      <c r="G100" s="107"/>
      <c r="H100" s="107"/>
      <c r="I100" s="107"/>
      <c r="J100" s="108">
        <f>J212</f>
        <v>0</v>
      </c>
      <c r="L100" s="105"/>
    </row>
    <row r="101" spans="2:12" s="8" customFormat="1" ht="24.95" customHeight="1">
      <c r="B101" s="105"/>
      <c r="D101" s="106" t="s">
        <v>2911</v>
      </c>
      <c r="E101" s="107"/>
      <c r="F101" s="107"/>
      <c r="G101" s="107"/>
      <c r="H101" s="107"/>
      <c r="I101" s="107"/>
      <c r="J101" s="108">
        <f>J219</f>
        <v>0</v>
      </c>
      <c r="L101" s="105"/>
    </row>
    <row r="102" spans="2:12" s="8" customFormat="1" ht="24.95" customHeight="1">
      <c r="B102" s="105"/>
      <c r="D102" s="106" t="s">
        <v>2912</v>
      </c>
      <c r="E102" s="107"/>
      <c r="F102" s="107"/>
      <c r="G102" s="107"/>
      <c r="H102" s="107"/>
      <c r="I102" s="107"/>
      <c r="J102" s="108">
        <f>J227</f>
        <v>0</v>
      </c>
      <c r="L102" s="105"/>
    </row>
    <row r="103" spans="2:12" s="8" customFormat="1" ht="24.95" customHeight="1">
      <c r="B103" s="105"/>
      <c r="D103" s="106" t="s">
        <v>2913</v>
      </c>
      <c r="E103" s="107"/>
      <c r="F103" s="107"/>
      <c r="G103" s="107"/>
      <c r="H103" s="107"/>
      <c r="I103" s="107"/>
      <c r="J103" s="108">
        <f>J242</f>
        <v>0</v>
      </c>
      <c r="L103" s="105"/>
    </row>
    <row r="104" spans="2:12" s="8" customFormat="1" ht="24.95" customHeight="1">
      <c r="B104" s="105"/>
      <c r="D104" s="106" t="s">
        <v>2914</v>
      </c>
      <c r="E104" s="107"/>
      <c r="F104" s="107"/>
      <c r="G104" s="107"/>
      <c r="H104" s="107"/>
      <c r="I104" s="107"/>
      <c r="J104" s="108">
        <f>J249</f>
        <v>0</v>
      </c>
      <c r="L104" s="105"/>
    </row>
    <row r="105" spans="2:12" s="8" customFormat="1" ht="24.95" customHeight="1">
      <c r="B105" s="105"/>
      <c r="D105" s="106" t="s">
        <v>2915</v>
      </c>
      <c r="E105" s="107"/>
      <c r="F105" s="107"/>
      <c r="G105" s="107"/>
      <c r="H105" s="107"/>
      <c r="I105" s="107"/>
      <c r="J105" s="108">
        <f>J266</f>
        <v>0</v>
      </c>
      <c r="L105" s="105"/>
    </row>
    <row r="106" spans="2:12" s="8" customFormat="1" ht="24.95" customHeight="1">
      <c r="B106" s="105"/>
      <c r="D106" s="106" t="s">
        <v>2916</v>
      </c>
      <c r="E106" s="107"/>
      <c r="F106" s="107"/>
      <c r="G106" s="107"/>
      <c r="H106" s="107"/>
      <c r="I106" s="107"/>
      <c r="J106" s="108">
        <f>J292</f>
        <v>0</v>
      </c>
      <c r="L106" s="105"/>
    </row>
    <row r="107" spans="2:12" s="1" customFormat="1" ht="21.75" customHeight="1">
      <c r="B107" s="33"/>
      <c r="L107" s="33"/>
    </row>
    <row r="108" spans="2:12" s="1" customFormat="1" ht="6.95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33"/>
    </row>
    <row r="112" spans="2:12" s="1" customFormat="1" ht="6.95" customHeight="1"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33"/>
    </row>
    <row r="113" spans="2:65" s="1" customFormat="1" ht="24.95" customHeight="1">
      <c r="B113" s="33"/>
      <c r="C113" s="21" t="s">
        <v>126</v>
      </c>
      <c r="L113" s="33"/>
    </row>
    <row r="114" spans="2:65" s="1" customFormat="1" ht="6.95" customHeight="1">
      <c r="B114" s="33"/>
      <c r="L114" s="33"/>
    </row>
    <row r="115" spans="2:65" s="1" customFormat="1" ht="12" customHeight="1">
      <c r="B115" s="33"/>
      <c r="C115" s="27" t="s">
        <v>16</v>
      </c>
      <c r="L115" s="33"/>
    </row>
    <row r="116" spans="2:65" s="1" customFormat="1" ht="26.25" customHeight="1">
      <c r="B116" s="33"/>
      <c r="E116" s="240" t="str">
        <f>E7</f>
        <v>Realizace úspor energie - OA a Jazyková škola s právem SJZ Pardubice</v>
      </c>
      <c r="F116" s="241"/>
      <c r="G116" s="241"/>
      <c r="H116" s="241"/>
      <c r="L116" s="33"/>
    </row>
    <row r="117" spans="2:65" s="1" customFormat="1" ht="12" customHeight="1">
      <c r="B117" s="33"/>
      <c r="C117" s="27" t="s">
        <v>111</v>
      </c>
      <c r="L117" s="33"/>
    </row>
    <row r="118" spans="2:65" s="1" customFormat="1" ht="16.5" customHeight="1">
      <c r="B118" s="33"/>
      <c r="E118" s="230" t="str">
        <f>E9</f>
        <v>EL - Elektroinstalace</v>
      </c>
      <c r="F118" s="239"/>
      <c r="G118" s="239"/>
      <c r="H118" s="239"/>
      <c r="L118" s="33"/>
    </row>
    <row r="119" spans="2:65" s="1" customFormat="1" ht="6.95" customHeight="1">
      <c r="B119" s="33"/>
      <c r="L119" s="33"/>
    </row>
    <row r="120" spans="2:65" s="1" customFormat="1" ht="12" customHeight="1">
      <c r="B120" s="33"/>
      <c r="C120" s="27" t="s">
        <v>22</v>
      </c>
      <c r="F120" s="25" t="str">
        <f>F12</f>
        <v>Štefánikova 325, 530 02 Pardubice I</v>
      </c>
      <c r="I120" s="27" t="s">
        <v>24</v>
      </c>
      <c r="J120" s="53" t="str">
        <f>IF(J12="","",J12)</f>
        <v>16. 6. 2024</v>
      </c>
      <c r="L120" s="33"/>
    </row>
    <row r="121" spans="2:65" s="1" customFormat="1" ht="6.95" customHeight="1">
      <c r="B121" s="33"/>
      <c r="L121" s="33"/>
    </row>
    <row r="122" spans="2:65" s="1" customFormat="1" ht="15.2" customHeight="1">
      <c r="B122" s="33"/>
      <c r="C122" s="27" t="s">
        <v>30</v>
      </c>
      <c r="F122" s="25" t="str">
        <f>E15</f>
        <v>Pardubický kraj</v>
      </c>
      <c r="I122" s="27" t="s">
        <v>36</v>
      </c>
      <c r="J122" s="31" t="str">
        <f>E21</f>
        <v>AZ Optimal s.r.o.</v>
      </c>
      <c r="L122" s="33"/>
    </row>
    <row r="123" spans="2:65" s="1" customFormat="1" ht="15.2" customHeight="1">
      <c r="B123" s="33"/>
      <c r="C123" s="27" t="s">
        <v>34</v>
      </c>
      <c r="F123" s="25" t="str">
        <f>IF(E18="","",E18)</f>
        <v>Vyplň údaj</v>
      </c>
      <c r="I123" s="27" t="s">
        <v>39</v>
      </c>
      <c r="J123" s="31" t="str">
        <f>E24</f>
        <v xml:space="preserve"> </v>
      </c>
      <c r="L123" s="33"/>
    </row>
    <row r="124" spans="2:65" s="1" customFormat="1" ht="10.35" customHeight="1">
      <c r="B124" s="33"/>
      <c r="L124" s="33"/>
    </row>
    <row r="125" spans="2:65" s="9" customFormat="1" ht="29.25" customHeight="1">
      <c r="B125" s="109"/>
      <c r="C125" s="110" t="s">
        <v>127</v>
      </c>
      <c r="D125" s="111" t="s">
        <v>67</v>
      </c>
      <c r="E125" s="111" t="s">
        <v>63</v>
      </c>
      <c r="F125" s="111" t="s">
        <v>64</v>
      </c>
      <c r="G125" s="111" t="s">
        <v>128</v>
      </c>
      <c r="H125" s="111" t="s">
        <v>129</v>
      </c>
      <c r="I125" s="111" t="s">
        <v>130</v>
      </c>
      <c r="J125" s="112" t="s">
        <v>115</v>
      </c>
      <c r="K125" s="113" t="s">
        <v>131</v>
      </c>
      <c r="L125" s="109"/>
      <c r="M125" s="60" t="s">
        <v>1</v>
      </c>
      <c r="N125" s="61" t="s">
        <v>46</v>
      </c>
      <c r="O125" s="61" t="s">
        <v>132</v>
      </c>
      <c r="P125" s="61" t="s">
        <v>133</v>
      </c>
      <c r="Q125" s="61" t="s">
        <v>134</v>
      </c>
      <c r="R125" s="61" t="s">
        <v>135</v>
      </c>
      <c r="S125" s="61" t="s">
        <v>136</v>
      </c>
      <c r="T125" s="62" t="s">
        <v>137</v>
      </c>
    </row>
    <row r="126" spans="2:65" s="1" customFormat="1" ht="22.9" customHeight="1">
      <c r="B126" s="33"/>
      <c r="C126" s="65" t="s">
        <v>138</v>
      </c>
      <c r="J126" s="114">
        <f>BK126</f>
        <v>0</v>
      </c>
      <c r="L126" s="33"/>
      <c r="M126" s="63"/>
      <c r="N126" s="54"/>
      <c r="O126" s="54"/>
      <c r="P126" s="115">
        <f>P127+P141+P174+P212+P219+P227+P242+P249+P266+P292</f>
        <v>0</v>
      </c>
      <c r="Q126" s="54"/>
      <c r="R126" s="115">
        <f>R127+R141+R174+R212+R219+R227+R242+R249+R266+R292</f>
        <v>0</v>
      </c>
      <c r="S126" s="54"/>
      <c r="T126" s="116">
        <f>T127+T141+T174+T212+T219+T227+T242+T249+T266+T292</f>
        <v>0</v>
      </c>
      <c r="AT126" s="17" t="s">
        <v>81</v>
      </c>
      <c r="AU126" s="17" t="s">
        <v>117</v>
      </c>
      <c r="BK126" s="117">
        <f>BK127+BK141+BK174+BK212+BK219+BK227+BK242+BK249+BK266+BK292</f>
        <v>0</v>
      </c>
    </row>
    <row r="127" spans="2:65" s="10" customFormat="1" ht="25.9" customHeight="1">
      <c r="B127" s="118"/>
      <c r="D127" s="119" t="s">
        <v>81</v>
      </c>
      <c r="E127" s="120" t="s">
        <v>2917</v>
      </c>
      <c r="F127" s="120" t="s">
        <v>2918</v>
      </c>
      <c r="I127" s="121"/>
      <c r="J127" s="122">
        <f>BK127</f>
        <v>0</v>
      </c>
      <c r="L127" s="118"/>
      <c r="M127" s="123"/>
      <c r="P127" s="124">
        <f>SUM(P128:P140)</f>
        <v>0</v>
      </c>
      <c r="R127" s="124">
        <f>SUM(R128:R140)</f>
        <v>0</v>
      </c>
      <c r="T127" s="125">
        <f>SUM(T128:T140)</f>
        <v>0</v>
      </c>
      <c r="AR127" s="119" t="s">
        <v>90</v>
      </c>
      <c r="AT127" s="126" t="s">
        <v>81</v>
      </c>
      <c r="AU127" s="126" t="s">
        <v>82</v>
      </c>
      <c r="AY127" s="119" t="s">
        <v>140</v>
      </c>
      <c r="BK127" s="127">
        <f>SUM(BK128:BK140)</f>
        <v>0</v>
      </c>
    </row>
    <row r="128" spans="2:65" s="1" customFormat="1" ht="21.75" customHeight="1">
      <c r="B128" s="33"/>
      <c r="C128" s="128" t="s">
        <v>90</v>
      </c>
      <c r="D128" s="128" t="s">
        <v>141</v>
      </c>
      <c r="E128" s="129" t="s">
        <v>2919</v>
      </c>
      <c r="F128" s="130" t="s">
        <v>2920</v>
      </c>
      <c r="G128" s="131" t="s">
        <v>157</v>
      </c>
      <c r="H128" s="132">
        <v>1</v>
      </c>
      <c r="I128" s="133"/>
      <c r="J128" s="134">
        <f t="shared" ref="J128:J140" si="0">ROUND(I128*H128,2)</f>
        <v>0</v>
      </c>
      <c r="K128" s="135"/>
      <c r="L128" s="33"/>
      <c r="M128" s="136" t="s">
        <v>1</v>
      </c>
      <c r="N128" s="137" t="s">
        <v>47</v>
      </c>
      <c r="P128" s="138">
        <f t="shared" ref="P128:P140" si="1">O128*H128</f>
        <v>0</v>
      </c>
      <c r="Q128" s="138">
        <v>0</v>
      </c>
      <c r="R128" s="138">
        <f t="shared" ref="R128:R140" si="2">Q128*H128</f>
        <v>0</v>
      </c>
      <c r="S128" s="138">
        <v>0</v>
      </c>
      <c r="T128" s="139">
        <f t="shared" ref="T128:T140" si="3">S128*H128</f>
        <v>0</v>
      </c>
      <c r="AR128" s="140" t="s">
        <v>173</v>
      </c>
      <c r="AT128" s="140" t="s">
        <v>141</v>
      </c>
      <c r="AU128" s="140" t="s">
        <v>90</v>
      </c>
      <c r="AY128" s="17" t="s">
        <v>140</v>
      </c>
      <c r="BE128" s="141">
        <f t="shared" ref="BE128:BE140" si="4">IF(N128="základní",J128,0)</f>
        <v>0</v>
      </c>
      <c r="BF128" s="141">
        <f t="shared" ref="BF128:BF140" si="5">IF(N128="snížená",J128,0)</f>
        <v>0</v>
      </c>
      <c r="BG128" s="141">
        <f t="shared" ref="BG128:BG140" si="6">IF(N128="zákl. přenesená",J128,0)</f>
        <v>0</v>
      </c>
      <c r="BH128" s="141">
        <f t="shared" ref="BH128:BH140" si="7">IF(N128="sníž. přenesená",J128,0)</f>
        <v>0</v>
      </c>
      <c r="BI128" s="141">
        <f t="shared" ref="BI128:BI140" si="8">IF(N128="nulová",J128,0)</f>
        <v>0</v>
      </c>
      <c r="BJ128" s="17" t="s">
        <v>90</v>
      </c>
      <c r="BK128" s="141">
        <f t="shared" ref="BK128:BK140" si="9">ROUND(I128*H128,2)</f>
        <v>0</v>
      </c>
      <c r="BL128" s="17" t="s">
        <v>173</v>
      </c>
      <c r="BM128" s="140" t="s">
        <v>2921</v>
      </c>
    </row>
    <row r="129" spans="2:65" s="1" customFormat="1" ht="21.75" customHeight="1">
      <c r="B129" s="33"/>
      <c r="C129" s="128" t="s">
        <v>92</v>
      </c>
      <c r="D129" s="128" t="s">
        <v>141</v>
      </c>
      <c r="E129" s="129" t="s">
        <v>2922</v>
      </c>
      <c r="F129" s="130" t="s">
        <v>2923</v>
      </c>
      <c r="G129" s="131" t="s">
        <v>157</v>
      </c>
      <c r="H129" s="132">
        <v>1</v>
      </c>
      <c r="I129" s="133"/>
      <c r="J129" s="134">
        <f t="shared" si="0"/>
        <v>0</v>
      </c>
      <c r="K129" s="135"/>
      <c r="L129" s="33"/>
      <c r="M129" s="136" t="s">
        <v>1</v>
      </c>
      <c r="N129" s="137" t="s">
        <v>47</v>
      </c>
      <c r="P129" s="138">
        <f t="shared" si="1"/>
        <v>0</v>
      </c>
      <c r="Q129" s="138">
        <v>0</v>
      </c>
      <c r="R129" s="138">
        <f t="shared" si="2"/>
        <v>0</v>
      </c>
      <c r="S129" s="138">
        <v>0</v>
      </c>
      <c r="T129" s="139">
        <f t="shared" si="3"/>
        <v>0</v>
      </c>
      <c r="AR129" s="140" t="s">
        <v>173</v>
      </c>
      <c r="AT129" s="140" t="s">
        <v>141</v>
      </c>
      <c r="AU129" s="140" t="s">
        <v>90</v>
      </c>
      <c r="AY129" s="17" t="s">
        <v>140</v>
      </c>
      <c r="BE129" s="141">
        <f t="shared" si="4"/>
        <v>0</v>
      </c>
      <c r="BF129" s="141">
        <f t="shared" si="5"/>
        <v>0</v>
      </c>
      <c r="BG129" s="141">
        <f t="shared" si="6"/>
        <v>0</v>
      </c>
      <c r="BH129" s="141">
        <f t="shared" si="7"/>
        <v>0</v>
      </c>
      <c r="BI129" s="141">
        <f t="shared" si="8"/>
        <v>0</v>
      </c>
      <c r="BJ129" s="17" t="s">
        <v>90</v>
      </c>
      <c r="BK129" s="141">
        <f t="shared" si="9"/>
        <v>0</v>
      </c>
      <c r="BL129" s="17" t="s">
        <v>173</v>
      </c>
      <c r="BM129" s="140" t="s">
        <v>2924</v>
      </c>
    </row>
    <row r="130" spans="2:65" s="1" customFormat="1" ht="21.75" customHeight="1">
      <c r="B130" s="33"/>
      <c r="C130" s="128" t="s">
        <v>151</v>
      </c>
      <c r="D130" s="128" t="s">
        <v>141</v>
      </c>
      <c r="E130" s="129" t="s">
        <v>2925</v>
      </c>
      <c r="F130" s="130" t="s">
        <v>2926</v>
      </c>
      <c r="G130" s="131" t="s">
        <v>157</v>
      </c>
      <c r="H130" s="132">
        <v>1</v>
      </c>
      <c r="I130" s="133"/>
      <c r="J130" s="134">
        <f t="shared" si="0"/>
        <v>0</v>
      </c>
      <c r="K130" s="135"/>
      <c r="L130" s="33"/>
      <c r="M130" s="136" t="s">
        <v>1</v>
      </c>
      <c r="N130" s="137" t="s">
        <v>47</v>
      </c>
      <c r="P130" s="138">
        <f t="shared" si="1"/>
        <v>0</v>
      </c>
      <c r="Q130" s="138">
        <v>0</v>
      </c>
      <c r="R130" s="138">
        <f t="shared" si="2"/>
        <v>0</v>
      </c>
      <c r="S130" s="138">
        <v>0</v>
      </c>
      <c r="T130" s="139">
        <f t="shared" si="3"/>
        <v>0</v>
      </c>
      <c r="AR130" s="140" t="s">
        <v>173</v>
      </c>
      <c r="AT130" s="140" t="s">
        <v>141</v>
      </c>
      <c r="AU130" s="140" t="s">
        <v>90</v>
      </c>
      <c r="AY130" s="17" t="s">
        <v>140</v>
      </c>
      <c r="BE130" s="141">
        <f t="shared" si="4"/>
        <v>0</v>
      </c>
      <c r="BF130" s="141">
        <f t="shared" si="5"/>
        <v>0</v>
      </c>
      <c r="BG130" s="141">
        <f t="shared" si="6"/>
        <v>0</v>
      </c>
      <c r="BH130" s="141">
        <f t="shared" si="7"/>
        <v>0</v>
      </c>
      <c r="BI130" s="141">
        <f t="shared" si="8"/>
        <v>0</v>
      </c>
      <c r="BJ130" s="17" t="s">
        <v>90</v>
      </c>
      <c r="BK130" s="141">
        <f t="shared" si="9"/>
        <v>0</v>
      </c>
      <c r="BL130" s="17" t="s">
        <v>173</v>
      </c>
      <c r="BM130" s="140" t="s">
        <v>2927</v>
      </c>
    </row>
    <row r="131" spans="2:65" s="1" customFormat="1" ht="21.75" customHeight="1">
      <c r="B131" s="33"/>
      <c r="C131" s="128" t="s">
        <v>145</v>
      </c>
      <c r="D131" s="128" t="s">
        <v>141</v>
      </c>
      <c r="E131" s="129" t="s">
        <v>2928</v>
      </c>
      <c r="F131" s="130" t="s">
        <v>2929</v>
      </c>
      <c r="G131" s="131" t="s">
        <v>157</v>
      </c>
      <c r="H131" s="132">
        <v>1</v>
      </c>
      <c r="I131" s="133"/>
      <c r="J131" s="134">
        <f t="shared" si="0"/>
        <v>0</v>
      </c>
      <c r="K131" s="135"/>
      <c r="L131" s="33"/>
      <c r="M131" s="136" t="s">
        <v>1</v>
      </c>
      <c r="N131" s="137" t="s">
        <v>47</v>
      </c>
      <c r="P131" s="138">
        <f t="shared" si="1"/>
        <v>0</v>
      </c>
      <c r="Q131" s="138">
        <v>0</v>
      </c>
      <c r="R131" s="138">
        <f t="shared" si="2"/>
        <v>0</v>
      </c>
      <c r="S131" s="138">
        <v>0</v>
      </c>
      <c r="T131" s="139">
        <f t="shared" si="3"/>
        <v>0</v>
      </c>
      <c r="AR131" s="140" t="s">
        <v>173</v>
      </c>
      <c r="AT131" s="140" t="s">
        <v>141</v>
      </c>
      <c r="AU131" s="140" t="s">
        <v>90</v>
      </c>
      <c r="AY131" s="17" t="s">
        <v>140</v>
      </c>
      <c r="BE131" s="141">
        <f t="shared" si="4"/>
        <v>0</v>
      </c>
      <c r="BF131" s="141">
        <f t="shared" si="5"/>
        <v>0</v>
      </c>
      <c r="BG131" s="141">
        <f t="shared" si="6"/>
        <v>0</v>
      </c>
      <c r="BH131" s="141">
        <f t="shared" si="7"/>
        <v>0</v>
      </c>
      <c r="BI131" s="141">
        <f t="shared" si="8"/>
        <v>0</v>
      </c>
      <c r="BJ131" s="17" t="s">
        <v>90</v>
      </c>
      <c r="BK131" s="141">
        <f t="shared" si="9"/>
        <v>0</v>
      </c>
      <c r="BL131" s="17" t="s">
        <v>173</v>
      </c>
      <c r="BM131" s="140" t="s">
        <v>2930</v>
      </c>
    </row>
    <row r="132" spans="2:65" s="1" customFormat="1" ht="24.2" customHeight="1">
      <c r="B132" s="33"/>
      <c r="C132" s="128" t="s">
        <v>160</v>
      </c>
      <c r="D132" s="128" t="s">
        <v>141</v>
      </c>
      <c r="E132" s="129" t="s">
        <v>2931</v>
      </c>
      <c r="F132" s="130" t="s">
        <v>2932</v>
      </c>
      <c r="G132" s="131" t="s">
        <v>157</v>
      </c>
      <c r="H132" s="132">
        <v>1</v>
      </c>
      <c r="I132" s="133"/>
      <c r="J132" s="134">
        <f t="shared" si="0"/>
        <v>0</v>
      </c>
      <c r="K132" s="135"/>
      <c r="L132" s="33"/>
      <c r="M132" s="136" t="s">
        <v>1</v>
      </c>
      <c r="N132" s="137" t="s">
        <v>47</v>
      </c>
      <c r="P132" s="138">
        <f t="shared" si="1"/>
        <v>0</v>
      </c>
      <c r="Q132" s="138">
        <v>0</v>
      </c>
      <c r="R132" s="138">
        <f t="shared" si="2"/>
        <v>0</v>
      </c>
      <c r="S132" s="138">
        <v>0</v>
      </c>
      <c r="T132" s="139">
        <f t="shared" si="3"/>
        <v>0</v>
      </c>
      <c r="AR132" s="140" t="s">
        <v>173</v>
      </c>
      <c r="AT132" s="140" t="s">
        <v>141</v>
      </c>
      <c r="AU132" s="140" t="s">
        <v>90</v>
      </c>
      <c r="AY132" s="17" t="s">
        <v>140</v>
      </c>
      <c r="BE132" s="141">
        <f t="shared" si="4"/>
        <v>0</v>
      </c>
      <c r="BF132" s="141">
        <f t="shared" si="5"/>
        <v>0</v>
      </c>
      <c r="BG132" s="141">
        <f t="shared" si="6"/>
        <v>0</v>
      </c>
      <c r="BH132" s="141">
        <f t="shared" si="7"/>
        <v>0</v>
      </c>
      <c r="BI132" s="141">
        <f t="shared" si="8"/>
        <v>0</v>
      </c>
      <c r="BJ132" s="17" t="s">
        <v>90</v>
      </c>
      <c r="BK132" s="141">
        <f t="shared" si="9"/>
        <v>0</v>
      </c>
      <c r="BL132" s="17" t="s">
        <v>173</v>
      </c>
      <c r="BM132" s="140" t="s">
        <v>2933</v>
      </c>
    </row>
    <row r="133" spans="2:65" s="1" customFormat="1" ht="21.75" customHeight="1">
      <c r="B133" s="33"/>
      <c r="C133" s="128" t="s">
        <v>154</v>
      </c>
      <c r="D133" s="128" t="s">
        <v>141</v>
      </c>
      <c r="E133" s="129" t="s">
        <v>2934</v>
      </c>
      <c r="F133" s="130" t="s">
        <v>2935</v>
      </c>
      <c r="G133" s="131" t="s">
        <v>157</v>
      </c>
      <c r="H133" s="132">
        <v>1</v>
      </c>
      <c r="I133" s="133"/>
      <c r="J133" s="134">
        <f t="shared" si="0"/>
        <v>0</v>
      </c>
      <c r="K133" s="135"/>
      <c r="L133" s="33"/>
      <c r="M133" s="136" t="s">
        <v>1</v>
      </c>
      <c r="N133" s="137" t="s">
        <v>47</v>
      </c>
      <c r="P133" s="138">
        <f t="shared" si="1"/>
        <v>0</v>
      </c>
      <c r="Q133" s="138">
        <v>0</v>
      </c>
      <c r="R133" s="138">
        <f t="shared" si="2"/>
        <v>0</v>
      </c>
      <c r="S133" s="138">
        <v>0</v>
      </c>
      <c r="T133" s="139">
        <f t="shared" si="3"/>
        <v>0</v>
      </c>
      <c r="AR133" s="140" t="s">
        <v>173</v>
      </c>
      <c r="AT133" s="140" t="s">
        <v>141</v>
      </c>
      <c r="AU133" s="140" t="s">
        <v>90</v>
      </c>
      <c r="AY133" s="17" t="s">
        <v>140</v>
      </c>
      <c r="BE133" s="141">
        <f t="shared" si="4"/>
        <v>0</v>
      </c>
      <c r="BF133" s="141">
        <f t="shared" si="5"/>
        <v>0</v>
      </c>
      <c r="BG133" s="141">
        <f t="shared" si="6"/>
        <v>0</v>
      </c>
      <c r="BH133" s="141">
        <f t="shared" si="7"/>
        <v>0</v>
      </c>
      <c r="BI133" s="141">
        <f t="shared" si="8"/>
        <v>0</v>
      </c>
      <c r="BJ133" s="17" t="s">
        <v>90</v>
      </c>
      <c r="BK133" s="141">
        <f t="shared" si="9"/>
        <v>0</v>
      </c>
      <c r="BL133" s="17" t="s">
        <v>173</v>
      </c>
      <c r="BM133" s="140" t="s">
        <v>2936</v>
      </c>
    </row>
    <row r="134" spans="2:65" s="1" customFormat="1" ht="21.75" customHeight="1">
      <c r="B134" s="33"/>
      <c r="C134" s="128" t="s">
        <v>167</v>
      </c>
      <c r="D134" s="128" t="s">
        <v>141</v>
      </c>
      <c r="E134" s="129" t="s">
        <v>2937</v>
      </c>
      <c r="F134" s="130" t="s">
        <v>2938</v>
      </c>
      <c r="G134" s="131" t="s">
        <v>157</v>
      </c>
      <c r="H134" s="132">
        <v>1</v>
      </c>
      <c r="I134" s="133"/>
      <c r="J134" s="134">
        <f t="shared" si="0"/>
        <v>0</v>
      </c>
      <c r="K134" s="135"/>
      <c r="L134" s="33"/>
      <c r="M134" s="136" t="s">
        <v>1</v>
      </c>
      <c r="N134" s="137" t="s">
        <v>47</v>
      </c>
      <c r="P134" s="138">
        <f t="shared" si="1"/>
        <v>0</v>
      </c>
      <c r="Q134" s="138">
        <v>0</v>
      </c>
      <c r="R134" s="138">
        <f t="shared" si="2"/>
        <v>0</v>
      </c>
      <c r="S134" s="138">
        <v>0</v>
      </c>
      <c r="T134" s="139">
        <f t="shared" si="3"/>
        <v>0</v>
      </c>
      <c r="AR134" s="140" t="s">
        <v>173</v>
      </c>
      <c r="AT134" s="140" t="s">
        <v>141</v>
      </c>
      <c r="AU134" s="140" t="s">
        <v>90</v>
      </c>
      <c r="AY134" s="17" t="s">
        <v>140</v>
      </c>
      <c r="BE134" s="141">
        <f t="shared" si="4"/>
        <v>0</v>
      </c>
      <c r="BF134" s="141">
        <f t="shared" si="5"/>
        <v>0</v>
      </c>
      <c r="BG134" s="141">
        <f t="shared" si="6"/>
        <v>0</v>
      </c>
      <c r="BH134" s="141">
        <f t="shared" si="7"/>
        <v>0</v>
      </c>
      <c r="BI134" s="141">
        <f t="shared" si="8"/>
        <v>0</v>
      </c>
      <c r="BJ134" s="17" t="s">
        <v>90</v>
      </c>
      <c r="BK134" s="141">
        <f t="shared" si="9"/>
        <v>0</v>
      </c>
      <c r="BL134" s="17" t="s">
        <v>173</v>
      </c>
      <c r="BM134" s="140" t="s">
        <v>2939</v>
      </c>
    </row>
    <row r="135" spans="2:65" s="1" customFormat="1" ht="21.75" customHeight="1">
      <c r="B135" s="33"/>
      <c r="C135" s="128" t="s">
        <v>158</v>
      </c>
      <c r="D135" s="128" t="s">
        <v>141</v>
      </c>
      <c r="E135" s="129" t="s">
        <v>2940</v>
      </c>
      <c r="F135" s="130" t="s">
        <v>2941</v>
      </c>
      <c r="G135" s="131" t="s">
        <v>157</v>
      </c>
      <c r="H135" s="132">
        <v>1</v>
      </c>
      <c r="I135" s="133"/>
      <c r="J135" s="134">
        <f t="shared" si="0"/>
        <v>0</v>
      </c>
      <c r="K135" s="135"/>
      <c r="L135" s="33"/>
      <c r="M135" s="136" t="s">
        <v>1</v>
      </c>
      <c r="N135" s="137" t="s">
        <v>47</v>
      </c>
      <c r="P135" s="138">
        <f t="shared" si="1"/>
        <v>0</v>
      </c>
      <c r="Q135" s="138">
        <v>0</v>
      </c>
      <c r="R135" s="138">
        <f t="shared" si="2"/>
        <v>0</v>
      </c>
      <c r="S135" s="138">
        <v>0</v>
      </c>
      <c r="T135" s="139">
        <f t="shared" si="3"/>
        <v>0</v>
      </c>
      <c r="AR135" s="140" t="s">
        <v>173</v>
      </c>
      <c r="AT135" s="140" t="s">
        <v>141</v>
      </c>
      <c r="AU135" s="140" t="s">
        <v>90</v>
      </c>
      <c r="AY135" s="17" t="s">
        <v>140</v>
      </c>
      <c r="BE135" s="141">
        <f t="shared" si="4"/>
        <v>0</v>
      </c>
      <c r="BF135" s="141">
        <f t="shared" si="5"/>
        <v>0</v>
      </c>
      <c r="BG135" s="141">
        <f t="shared" si="6"/>
        <v>0</v>
      </c>
      <c r="BH135" s="141">
        <f t="shared" si="7"/>
        <v>0</v>
      </c>
      <c r="BI135" s="141">
        <f t="shared" si="8"/>
        <v>0</v>
      </c>
      <c r="BJ135" s="17" t="s">
        <v>90</v>
      </c>
      <c r="BK135" s="141">
        <f t="shared" si="9"/>
        <v>0</v>
      </c>
      <c r="BL135" s="17" t="s">
        <v>173</v>
      </c>
      <c r="BM135" s="140" t="s">
        <v>2942</v>
      </c>
    </row>
    <row r="136" spans="2:65" s="1" customFormat="1" ht="21.75" customHeight="1">
      <c r="B136" s="33"/>
      <c r="C136" s="128" t="s">
        <v>174</v>
      </c>
      <c r="D136" s="128" t="s">
        <v>141</v>
      </c>
      <c r="E136" s="129" t="s">
        <v>2943</v>
      </c>
      <c r="F136" s="130" t="s">
        <v>2944</v>
      </c>
      <c r="G136" s="131" t="s">
        <v>157</v>
      </c>
      <c r="H136" s="132">
        <v>1</v>
      </c>
      <c r="I136" s="133"/>
      <c r="J136" s="134">
        <f t="shared" si="0"/>
        <v>0</v>
      </c>
      <c r="K136" s="135"/>
      <c r="L136" s="33"/>
      <c r="M136" s="136" t="s">
        <v>1</v>
      </c>
      <c r="N136" s="137" t="s">
        <v>47</v>
      </c>
      <c r="P136" s="138">
        <f t="shared" si="1"/>
        <v>0</v>
      </c>
      <c r="Q136" s="138">
        <v>0</v>
      </c>
      <c r="R136" s="138">
        <f t="shared" si="2"/>
        <v>0</v>
      </c>
      <c r="S136" s="138">
        <v>0</v>
      </c>
      <c r="T136" s="139">
        <f t="shared" si="3"/>
        <v>0</v>
      </c>
      <c r="AR136" s="140" t="s">
        <v>173</v>
      </c>
      <c r="AT136" s="140" t="s">
        <v>141</v>
      </c>
      <c r="AU136" s="140" t="s">
        <v>90</v>
      </c>
      <c r="AY136" s="17" t="s">
        <v>140</v>
      </c>
      <c r="BE136" s="141">
        <f t="shared" si="4"/>
        <v>0</v>
      </c>
      <c r="BF136" s="141">
        <f t="shared" si="5"/>
        <v>0</v>
      </c>
      <c r="BG136" s="141">
        <f t="shared" si="6"/>
        <v>0</v>
      </c>
      <c r="BH136" s="141">
        <f t="shared" si="7"/>
        <v>0</v>
      </c>
      <c r="BI136" s="141">
        <f t="shared" si="8"/>
        <v>0</v>
      </c>
      <c r="BJ136" s="17" t="s">
        <v>90</v>
      </c>
      <c r="BK136" s="141">
        <f t="shared" si="9"/>
        <v>0</v>
      </c>
      <c r="BL136" s="17" t="s">
        <v>173</v>
      </c>
      <c r="BM136" s="140" t="s">
        <v>2945</v>
      </c>
    </row>
    <row r="137" spans="2:65" s="1" customFormat="1" ht="21.75" customHeight="1">
      <c r="B137" s="33"/>
      <c r="C137" s="128" t="s">
        <v>164</v>
      </c>
      <c r="D137" s="128" t="s">
        <v>141</v>
      </c>
      <c r="E137" s="129" t="s">
        <v>2946</v>
      </c>
      <c r="F137" s="130" t="s">
        <v>2947</v>
      </c>
      <c r="G137" s="131" t="s">
        <v>157</v>
      </c>
      <c r="H137" s="132">
        <v>1</v>
      </c>
      <c r="I137" s="133"/>
      <c r="J137" s="134">
        <f t="shared" si="0"/>
        <v>0</v>
      </c>
      <c r="K137" s="135"/>
      <c r="L137" s="33"/>
      <c r="M137" s="136" t="s">
        <v>1</v>
      </c>
      <c r="N137" s="137" t="s">
        <v>47</v>
      </c>
      <c r="P137" s="138">
        <f t="shared" si="1"/>
        <v>0</v>
      </c>
      <c r="Q137" s="138">
        <v>0</v>
      </c>
      <c r="R137" s="138">
        <f t="shared" si="2"/>
        <v>0</v>
      </c>
      <c r="S137" s="138">
        <v>0</v>
      </c>
      <c r="T137" s="139">
        <f t="shared" si="3"/>
        <v>0</v>
      </c>
      <c r="AR137" s="140" t="s">
        <v>173</v>
      </c>
      <c r="AT137" s="140" t="s">
        <v>141</v>
      </c>
      <c r="AU137" s="140" t="s">
        <v>90</v>
      </c>
      <c r="AY137" s="17" t="s">
        <v>140</v>
      </c>
      <c r="BE137" s="141">
        <f t="shared" si="4"/>
        <v>0</v>
      </c>
      <c r="BF137" s="141">
        <f t="shared" si="5"/>
        <v>0</v>
      </c>
      <c r="BG137" s="141">
        <f t="shared" si="6"/>
        <v>0</v>
      </c>
      <c r="BH137" s="141">
        <f t="shared" si="7"/>
        <v>0</v>
      </c>
      <c r="BI137" s="141">
        <f t="shared" si="8"/>
        <v>0</v>
      </c>
      <c r="BJ137" s="17" t="s">
        <v>90</v>
      </c>
      <c r="BK137" s="141">
        <f t="shared" si="9"/>
        <v>0</v>
      </c>
      <c r="BL137" s="17" t="s">
        <v>173</v>
      </c>
      <c r="BM137" s="140" t="s">
        <v>2948</v>
      </c>
    </row>
    <row r="138" spans="2:65" s="1" customFormat="1" ht="21.75" customHeight="1">
      <c r="B138" s="33"/>
      <c r="C138" s="128" t="s">
        <v>184</v>
      </c>
      <c r="D138" s="128" t="s">
        <v>141</v>
      </c>
      <c r="E138" s="129" t="s">
        <v>2949</v>
      </c>
      <c r="F138" s="130" t="s">
        <v>2950</v>
      </c>
      <c r="G138" s="131" t="s">
        <v>157</v>
      </c>
      <c r="H138" s="132">
        <v>1</v>
      </c>
      <c r="I138" s="133"/>
      <c r="J138" s="134">
        <f t="shared" si="0"/>
        <v>0</v>
      </c>
      <c r="K138" s="135"/>
      <c r="L138" s="33"/>
      <c r="M138" s="136" t="s">
        <v>1</v>
      </c>
      <c r="N138" s="137" t="s">
        <v>47</v>
      </c>
      <c r="P138" s="138">
        <f t="shared" si="1"/>
        <v>0</v>
      </c>
      <c r="Q138" s="138">
        <v>0</v>
      </c>
      <c r="R138" s="138">
        <f t="shared" si="2"/>
        <v>0</v>
      </c>
      <c r="S138" s="138">
        <v>0</v>
      </c>
      <c r="T138" s="139">
        <f t="shared" si="3"/>
        <v>0</v>
      </c>
      <c r="AR138" s="140" t="s">
        <v>173</v>
      </c>
      <c r="AT138" s="140" t="s">
        <v>141</v>
      </c>
      <c r="AU138" s="140" t="s">
        <v>90</v>
      </c>
      <c r="AY138" s="17" t="s">
        <v>140</v>
      </c>
      <c r="BE138" s="141">
        <f t="shared" si="4"/>
        <v>0</v>
      </c>
      <c r="BF138" s="141">
        <f t="shared" si="5"/>
        <v>0</v>
      </c>
      <c r="BG138" s="141">
        <f t="shared" si="6"/>
        <v>0</v>
      </c>
      <c r="BH138" s="141">
        <f t="shared" si="7"/>
        <v>0</v>
      </c>
      <c r="BI138" s="141">
        <f t="shared" si="8"/>
        <v>0</v>
      </c>
      <c r="BJ138" s="17" t="s">
        <v>90</v>
      </c>
      <c r="BK138" s="141">
        <f t="shared" si="9"/>
        <v>0</v>
      </c>
      <c r="BL138" s="17" t="s">
        <v>173</v>
      </c>
      <c r="BM138" s="140" t="s">
        <v>2951</v>
      </c>
    </row>
    <row r="139" spans="2:65" s="1" customFormat="1" ht="21.75" customHeight="1">
      <c r="B139" s="33"/>
      <c r="C139" s="128" t="s">
        <v>8</v>
      </c>
      <c r="D139" s="128" t="s">
        <v>141</v>
      </c>
      <c r="E139" s="129" t="s">
        <v>2952</v>
      </c>
      <c r="F139" s="130" t="s">
        <v>2953</v>
      </c>
      <c r="G139" s="131" t="s">
        <v>157</v>
      </c>
      <c r="H139" s="132">
        <v>1</v>
      </c>
      <c r="I139" s="133"/>
      <c r="J139" s="134">
        <f t="shared" si="0"/>
        <v>0</v>
      </c>
      <c r="K139" s="135"/>
      <c r="L139" s="33"/>
      <c r="M139" s="136" t="s">
        <v>1</v>
      </c>
      <c r="N139" s="137" t="s">
        <v>47</v>
      </c>
      <c r="P139" s="138">
        <f t="shared" si="1"/>
        <v>0</v>
      </c>
      <c r="Q139" s="138">
        <v>0</v>
      </c>
      <c r="R139" s="138">
        <f t="shared" si="2"/>
        <v>0</v>
      </c>
      <c r="S139" s="138">
        <v>0</v>
      </c>
      <c r="T139" s="139">
        <f t="shared" si="3"/>
        <v>0</v>
      </c>
      <c r="AR139" s="140" t="s">
        <v>173</v>
      </c>
      <c r="AT139" s="140" t="s">
        <v>141</v>
      </c>
      <c r="AU139" s="140" t="s">
        <v>90</v>
      </c>
      <c r="AY139" s="17" t="s">
        <v>140</v>
      </c>
      <c r="BE139" s="141">
        <f t="shared" si="4"/>
        <v>0</v>
      </c>
      <c r="BF139" s="141">
        <f t="shared" si="5"/>
        <v>0</v>
      </c>
      <c r="BG139" s="141">
        <f t="shared" si="6"/>
        <v>0</v>
      </c>
      <c r="BH139" s="141">
        <f t="shared" si="7"/>
        <v>0</v>
      </c>
      <c r="BI139" s="141">
        <f t="shared" si="8"/>
        <v>0</v>
      </c>
      <c r="BJ139" s="17" t="s">
        <v>90</v>
      </c>
      <c r="BK139" s="141">
        <f t="shared" si="9"/>
        <v>0</v>
      </c>
      <c r="BL139" s="17" t="s">
        <v>173</v>
      </c>
      <c r="BM139" s="140" t="s">
        <v>2954</v>
      </c>
    </row>
    <row r="140" spans="2:65" s="1" customFormat="1" ht="21.75" customHeight="1">
      <c r="B140" s="33"/>
      <c r="C140" s="128" t="s">
        <v>191</v>
      </c>
      <c r="D140" s="128" t="s">
        <v>141</v>
      </c>
      <c r="E140" s="129" t="s">
        <v>2955</v>
      </c>
      <c r="F140" s="130" t="s">
        <v>2956</v>
      </c>
      <c r="G140" s="131" t="s">
        <v>157</v>
      </c>
      <c r="H140" s="132">
        <v>1</v>
      </c>
      <c r="I140" s="133"/>
      <c r="J140" s="134">
        <f t="shared" si="0"/>
        <v>0</v>
      </c>
      <c r="K140" s="135"/>
      <c r="L140" s="33"/>
      <c r="M140" s="136" t="s">
        <v>1</v>
      </c>
      <c r="N140" s="137" t="s">
        <v>47</v>
      </c>
      <c r="P140" s="138">
        <f t="shared" si="1"/>
        <v>0</v>
      </c>
      <c r="Q140" s="138">
        <v>0</v>
      </c>
      <c r="R140" s="138">
        <f t="shared" si="2"/>
        <v>0</v>
      </c>
      <c r="S140" s="138">
        <v>0</v>
      </c>
      <c r="T140" s="139">
        <f t="shared" si="3"/>
        <v>0</v>
      </c>
      <c r="AR140" s="140" t="s">
        <v>173</v>
      </c>
      <c r="AT140" s="140" t="s">
        <v>141</v>
      </c>
      <c r="AU140" s="140" t="s">
        <v>90</v>
      </c>
      <c r="AY140" s="17" t="s">
        <v>140</v>
      </c>
      <c r="BE140" s="141">
        <f t="shared" si="4"/>
        <v>0</v>
      </c>
      <c r="BF140" s="141">
        <f t="shared" si="5"/>
        <v>0</v>
      </c>
      <c r="BG140" s="141">
        <f t="shared" si="6"/>
        <v>0</v>
      </c>
      <c r="BH140" s="141">
        <f t="shared" si="7"/>
        <v>0</v>
      </c>
      <c r="BI140" s="141">
        <f t="shared" si="8"/>
        <v>0</v>
      </c>
      <c r="BJ140" s="17" t="s">
        <v>90</v>
      </c>
      <c r="BK140" s="141">
        <f t="shared" si="9"/>
        <v>0</v>
      </c>
      <c r="BL140" s="17" t="s">
        <v>173</v>
      </c>
      <c r="BM140" s="140" t="s">
        <v>2957</v>
      </c>
    </row>
    <row r="141" spans="2:65" s="10" customFormat="1" ht="25.9" customHeight="1">
      <c r="B141" s="118"/>
      <c r="D141" s="119" t="s">
        <v>81</v>
      </c>
      <c r="E141" s="120" t="s">
        <v>2958</v>
      </c>
      <c r="F141" s="120" t="s">
        <v>2959</v>
      </c>
      <c r="I141" s="121"/>
      <c r="J141" s="122">
        <f>BK141</f>
        <v>0</v>
      </c>
      <c r="L141" s="118"/>
      <c r="M141" s="123"/>
      <c r="P141" s="124">
        <f>SUM(P142:P173)</f>
        <v>0</v>
      </c>
      <c r="R141" s="124">
        <f>SUM(R142:R173)</f>
        <v>0</v>
      </c>
      <c r="T141" s="125">
        <f>SUM(T142:T173)</f>
        <v>0</v>
      </c>
      <c r="AR141" s="119" t="s">
        <v>90</v>
      </c>
      <c r="AT141" s="126" t="s">
        <v>81</v>
      </c>
      <c r="AU141" s="126" t="s">
        <v>82</v>
      </c>
      <c r="AY141" s="119" t="s">
        <v>140</v>
      </c>
      <c r="BK141" s="127">
        <f>SUM(BK142:BK173)</f>
        <v>0</v>
      </c>
    </row>
    <row r="142" spans="2:65" s="1" customFormat="1" ht="16.5" customHeight="1">
      <c r="B142" s="33"/>
      <c r="C142" s="185" t="s">
        <v>170</v>
      </c>
      <c r="D142" s="185" t="s">
        <v>653</v>
      </c>
      <c r="E142" s="186" t="s">
        <v>2960</v>
      </c>
      <c r="F142" s="187" t="s">
        <v>2961</v>
      </c>
      <c r="G142" s="188" t="s">
        <v>150</v>
      </c>
      <c r="H142" s="189">
        <v>10</v>
      </c>
      <c r="I142" s="190"/>
      <c r="J142" s="191">
        <f t="shared" ref="J142:J173" si="10">ROUND(I142*H142,2)</f>
        <v>0</v>
      </c>
      <c r="K142" s="192"/>
      <c r="L142" s="193"/>
      <c r="M142" s="194" t="s">
        <v>1</v>
      </c>
      <c r="N142" s="195" t="s">
        <v>47</v>
      </c>
      <c r="P142" s="138">
        <f t="shared" ref="P142:P173" si="11">O142*H142</f>
        <v>0</v>
      </c>
      <c r="Q142" s="138">
        <v>0</v>
      </c>
      <c r="R142" s="138">
        <f t="shared" ref="R142:R173" si="12">Q142*H142</f>
        <v>0</v>
      </c>
      <c r="S142" s="138">
        <v>0</v>
      </c>
      <c r="T142" s="139">
        <f t="shared" ref="T142:T173" si="13">S142*H142</f>
        <v>0</v>
      </c>
      <c r="AR142" s="140" t="s">
        <v>204</v>
      </c>
      <c r="AT142" s="140" t="s">
        <v>653</v>
      </c>
      <c r="AU142" s="140" t="s">
        <v>90</v>
      </c>
      <c r="AY142" s="17" t="s">
        <v>140</v>
      </c>
      <c r="BE142" s="141">
        <f t="shared" ref="BE142:BE173" si="14">IF(N142="základní",J142,0)</f>
        <v>0</v>
      </c>
      <c r="BF142" s="141">
        <f t="shared" ref="BF142:BF173" si="15">IF(N142="snížená",J142,0)</f>
        <v>0</v>
      </c>
      <c r="BG142" s="141">
        <f t="shared" ref="BG142:BG173" si="16">IF(N142="zákl. přenesená",J142,0)</f>
        <v>0</v>
      </c>
      <c r="BH142" s="141">
        <f t="shared" ref="BH142:BH173" si="17">IF(N142="sníž. přenesená",J142,0)</f>
        <v>0</v>
      </c>
      <c r="BI142" s="141">
        <f t="shared" ref="BI142:BI173" si="18">IF(N142="nulová",J142,0)</f>
        <v>0</v>
      </c>
      <c r="BJ142" s="17" t="s">
        <v>90</v>
      </c>
      <c r="BK142" s="141">
        <f t="shared" ref="BK142:BK173" si="19">ROUND(I142*H142,2)</f>
        <v>0</v>
      </c>
      <c r="BL142" s="17" t="s">
        <v>173</v>
      </c>
      <c r="BM142" s="140" t="s">
        <v>2962</v>
      </c>
    </row>
    <row r="143" spans="2:65" s="1" customFormat="1" ht="16.5" customHeight="1">
      <c r="B143" s="33"/>
      <c r="C143" s="185" t="s">
        <v>198</v>
      </c>
      <c r="D143" s="185" t="s">
        <v>653</v>
      </c>
      <c r="E143" s="186" t="s">
        <v>2963</v>
      </c>
      <c r="F143" s="187" t="s">
        <v>2964</v>
      </c>
      <c r="G143" s="188" t="s">
        <v>150</v>
      </c>
      <c r="H143" s="189">
        <v>480</v>
      </c>
      <c r="I143" s="190"/>
      <c r="J143" s="191">
        <f t="shared" si="10"/>
        <v>0</v>
      </c>
      <c r="K143" s="192"/>
      <c r="L143" s="193"/>
      <c r="M143" s="194" t="s">
        <v>1</v>
      </c>
      <c r="N143" s="195" t="s">
        <v>47</v>
      </c>
      <c r="P143" s="138">
        <f t="shared" si="11"/>
        <v>0</v>
      </c>
      <c r="Q143" s="138">
        <v>0</v>
      </c>
      <c r="R143" s="138">
        <f t="shared" si="12"/>
        <v>0</v>
      </c>
      <c r="S143" s="138">
        <v>0</v>
      </c>
      <c r="T143" s="139">
        <f t="shared" si="13"/>
        <v>0</v>
      </c>
      <c r="AR143" s="140" t="s">
        <v>204</v>
      </c>
      <c r="AT143" s="140" t="s">
        <v>653</v>
      </c>
      <c r="AU143" s="140" t="s">
        <v>90</v>
      </c>
      <c r="AY143" s="17" t="s">
        <v>140</v>
      </c>
      <c r="BE143" s="141">
        <f t="shared" si="14"/>
        <v>0</v>
      </c>
      <c r="BF143" s="141">
        <f t="shared" si="15"/>
        <v>0</v>
      </c>
      <c r="BG143" s="141">
        <f t="shared" si="16"/>
        <v>0</v>
      </c>
      <c r="BH143" s="141">
        <f t="shared" si="17"/>
        <v>0</v>
      </c>
      <c r="BI143" s="141">
        <f t="shared" si="18"/>
        <v>0</v>
      </c>
      <c r="BJ143" s="17" t="s">
        <v>90</v>
      </c>
      <c r="BK143" s="141">
        <f t="shared" si="19"/>
        <v>0</v>
      </c>
      <c r="BL143" s="17" t="s">
        <v>173</v>
      </c>
      <c r="BM143" s="140" t="s">
        <v>2965</v>
      </c>
    </row>
    <row r="144" spans="2:65" s="1" customFormat="1" ht="16.5" customHeight="1">
      <c r="B144" s="33"/>
      <c r="C144" s="185" t="s">
        <v>173</v>
      </c>
      <c r="D144" s="185" t="s">
        <v>653</v>
      </c>
      <c r="E144" s="186" t="s">
        <v>2966</v>
      </c>
      <c r="F144" s="187" t="s">
        <v>2967</v>
      </c>
      <c r="G144" s="188" t="s">
        <v>150</v>
      </c>
      <c r="H144" s="189">
        <v>80</v>
      </c>
      <c r="I144" s="190"/>
      <c r="J144" s="191">
        <f t="shared" si="10"/>
        <v>0</v>
      </c>
      <c r="K144" s="192"/>
      <c r="L144" s="193"/>
      <c r="M144" s="194" t="s">
        <v>1</v>
      </c>
      <c r="N144" s="195" t="s">
        <v>47</v>
      </c>
      <c r="P144" s="138">
        <f t="shared" si="11"/>
        <v>0</v>
      </c>
      <c r="Q144" s="138">
        <v>0</v>
      </c>
      <c r="R144" s="138">
        <f t="shared" si="12"/>
        <v>0</v>
      </c>
      <c r="S144" s="138">
        <v>0</v>
      </c>
      <c r="T144" s="139">
        <f t="shared" si="13"/>
        <v>0</v>
      </c>
      <c r="AR144" s="140" t="s">
        <v>204</v>
      </c>
      <c r="AT144" s="140" t="s">
        <v>653</v>
      </c>
      <c r="AU144" s="140" t="s">
        <v>90</v>
      </c>
      <c r="AY144" s="17" t="s">
        <v>140</v>
      </c>
      <c r="BE144" s="141">
        <f t="shared" si="14"/>
        <v>0</v>
      </c>
      <c r="BF144" s="141">
        <f t="shared" si="15"/>
        <v>0</v>
      </c>
      <c r="BG144" s="141">
        <f t="shared" si="16"/>
        <v>0</v>
      </c>
      <c r="BH144" s="141">
        <f t="shared" si="17"/>
        <v>0</v>
      </c>
      <c r="BI144" s="141">
        <f t="shared" si="18"/>
        <v>0</v>
      </c>
      <c r="BJ144" s="17" t="s">
        <v>90</v>
      </c>
      <c r="BK144" s="141">
        <f t="shared" si="19"/>
        <v>0</v>
      </c>
      <c r="BL144" s="17" t="s">
        <v>173</v>
      </c>
      <c r="BM144" s="140" t="s">
        <v>2968</v>
      </c>
    </row>
    <row r="145" spans="2:65" s="1" customFormat="1" ht="16.5" customHeight="1">
      <c r="B145" s="33"/>
      <c r="C145" s="185" t="s">
        <v>205</v>
      </c>
      <c r="D145" s="185" t="s">
        <v>653</v>
      </c>
      <c r="E145" s="186" t="s">
        <v>2969</v>
      </c>
      <c r="F145" s="187" t="s">
        <v>2970</v>
      </c>
      <c r="G145" s="188" t="s">
        <v>150</v>
      </c>
      <c r="H145" s="189">
        <v>15</v>
      </c>
      <c r="I145" s="190"/>
      <c r="J145" s="191">
        <f t="shared" si="10"/>
        <v>0</v>
      </c>
      <c r="K145" s="192"/>
      <c r="L145" s="193"/>
      <c r="M145" s="194" t="s">
        <v>1</v>
      </c>
      <c r="N145" s="195" t="s">
        <v>47</v>
      </c>
      <c r="P145" s="138">
        <f t="shared" si="11"/>
        <v>0</v>
      </c>
      <c r="Q145" s="138">
        <v>0</v>
      </c>
      <c r="R145" s="138">
        <f t="shared" si="12"/>
        <v>0</v>
      </c>
      <c r="S145" s="138">
        <v>0</v>
      </c>
      <c r="T145" s="139">
        <f t="shared" si="13"/>
        <v>0</v>
      </c>
      <c r="AR145" s="140" t="s">
        <v>204</v>
      </c>
      <c r="AT145" s="140" t="s">
        <v>653</v>
      </c>
      <c r="AU145" s="140" t="s">
        <v>90</v>
      </c>
      <c r="AY145" s="17" t="s">
        <v>140</v>
      </c>
      <c r="BE145" s="141">
        <f t="shared" si="14"/>
        <v>0</v>
      </c>
      <c r="BF145" s="141">
        <f t="shared" si="15"/>
        <v>0</v>
      </c>
      <c r="BG145" s="141">
        <f t="shared" si="16"/>
        <v>0</v>
      </c>
      <c r="BH145" s="141">
        <f t="shared" si="17"/>
        <v>0</v>
      </c>
      <c r="BI145" s="141">
        <f t="shared" si="18"/>
        <v>0</v>
      </c>
      <c r="BJ145" s="17" t="s">
        <v>90</v>
      </c>
      <c r="BK145" s="141">
        <f t="shared" si="19"/>
        <v>0</v>
      </c>
      <c r="BL145" s="17" t="s">
        <v>173</v>
      </c>
      <c r="BM145" s="140" t="s">
        <v>2971</v>
      </c>
    </row>
    <row r="146" spans="2:65" s="1" customFormat="1" ht="16.5" customHeight="1">
      <c r="B146" s="33"/>
      <c r="C146" s="185" t="s">
        <v>178</v>
      </c>
      <c r="D146" s="185" t="s">
        <v>653</v>
      </c>
      <c r="E146" s="186" t="s">
        <v>2972</v>
      </c>
      <c r="F146" s="187" t="s">
        <v>2973</v>
      </c>
      <c r="G146" s="188" t="s">
        <v>150</v>
      </c>
      <c r="H146" s="189">
        <v>120</v>
      </c>
      <c r="I146" s="190"/>
      <c r="J146" s="191">
        <f t="shared" si="10"/>
        <v>0</v>
      </c>
      <c r="K146" s="192"/>
      <c r="L146" s="193"/>
      <c r="M146" s="194" t="s">
        <v>1</v>
      </c>
      <c r="N146" s="195" t="s">
        <v>47</v>
      </c>
      <c r="P146" s="138">
        <f t="shared" si="11"/>
        <v>0</v>
      </c>
      <c r="Q146" s="138">
        <v>0</v>
      </c>
      <c r="R146" s="138">
        <f t="shared" si="12"/>
        <v>0</v>
      </c>
      <c r="S146" s="138">
        <v>0</v>
      </c>
      <c r="T146" s="139">
        <f t="shared" si="13"/>
        <v>0</v>
      </c>
      <c r="AR146" s="140" t="s">
        <v>204</v>
      </c>
      <c r="AT146" s="140" t="s">
        <v>653</v>
      </c>
      <c r="AU146" s="140" t="s">
        <v>90</v>
      </c>
      <c r="AY146" s="17" t="s">
        <v>140</v>
      </c>
      <c r="BE146" s="141">
        <f t="shared" si="14"/>
        <v>0</v>
      </c>
      <c r="BF146" s="141">
        <f t="shared" si="15"/>
        <v>0</v>
      </c>
      <c r="BG146" s="141">
        <f t="shared" si="16"/>
        <v>0</v>
      </c>
      <c r="BH146" s="141">
        <f t="shared" si="17"/>
        <v>0</v>
      </c>
      <c r="BI146" s="141">
        <f t="shared" si="18"/>
        <v>0</v>
      </c>
      <c r="BJ146" s="17" t="s">
        <v>90</v>
      </c>
      <c r="BK146" s="141">
        <f t="shared" si="19"/>
        <v>0</v>
      </c>
      <c r="BL146" s="17" t="s">
        <v>173</v>
      </c>
      <c r="BM146" s="140" t="s">
        <v>2974</v>
      </c>
    </row>
    <row r="147" spans="2:65" s="1" customFormat="1" ht="16.5" customHeight="1">
      <c r="B147" s="33"/>
      <c r="C147" s="185" t="s">
        <v>212</v>
      </c>
      <c r="D147" s="185" t="s">
        <v>653</v>
      </c>
      <c r="E147" s="186" t="s">
        <v>2975</v>
      </c>
      <c r="F147" s="187" t="s">
        <v>2976</v>
      </c>
      <c r="G147" s="188" t="s">
        <v>150</v>
      </c>
      <c r="H147" s="189">
        <v>100</v>
      </c>
      <c r="I147" s="190"/>
      <c r="J147" s="191">
        <f t="shared" si="10"/>
        <v>0</v>
      </c>
      <c r="K147" s="192"/>
      <c r="L147" s="193"/>
      <c r="M147" s="194" t="s">
        <v>1</v>
      </c>
      <c r="N147" s="195" t="s">
        <v>47</v>
      </c>
      <c r="P147" s="138">
        <f t="shared" si="11"/>
        <v>0</v>
      </c>
      <c r="Q147" s="138">
        <v>0</v>
      </c>
      <c r="R147" s="138">
        <f t="shared" si="12"/>
        <v>0</v>
      </c>
      <c r="S147" s="138">
        <v>0</v>
      </c>
      <c r="T147" s="139">
        <f t="shared" si="13"/>
        <v>0</v>
      </c>
      <c r="AR147" s="140" t="s">
        <v>204</v>
      </c>
      <c r="AT147" s="140" t="s">
        <v>653</v>
      </c>
      <c r="AU147" s="140" t="s">
        <v>90</v>
      </c>
      <c r="AY147" s="17" t="s">
        <v>140</v>
      </c>
      <c r="BE147" s="141">
        <f t="shared" si="14"/>
        <v>0</v>
      </c>
      <c r="BF147" s="141">
        <f t="shared" si="15"/>
        <v>0</v>
      </c>
      <c r="BG147" s="141">
        <f t="shared" si="16"/>
        <v>0</v>
      </c>
      <c r="BH147" s="141">
        <f t="shared" si="17"/>
        <v>0</v>
      </c>
      <c r="BI147" s="141">
        <f t="shared" si="18"/>
        <v>0</v>
      </c>
      <c r="BJ147" s="17" t="s">
        <v>90</v>
      </c>
      <c r="BK147" s="141">
        <f t="shared" si="19"/>
        <v>0</v>
      </c>
      <c r="BL147" s="17" t="s">
        <v>173</v>
      </c>
      <c r="BM147" s="140" t="s">
        <v>2977</v>
      </c>
    </row>
    <row r="148" spans="2:65" s="1" customFormat="1" ht="16.5" customHeight="1">
      <c r="B148" s="33"/>
      <c r="C148" s="185" t="s">
        <v>183</v>
      </c>
      <c r="D148" s="185" t="s">
        <v>653</v>
      </c>
      <c r="E148" s="186" t="s">
        <v>2978</v>
      </c>
      <c r="F148" s="187" t="s">
        <v>2979</v>
      </c>
      <c r="G148" s="188" t="s">
        <v>150</v>
      </c>
      <c r="H148" s="189">
        <v>80</v>
      </c>
      <c r="I148" s="190"/>
      <c r="J148" s="191">
        <f t="shared" si="10"/>
        <v>0</v>
      </c>
      <c r="K148" s="192"/>
      <c r="L148" s="193"/>
      <c r="M148" s="194" t="s">
        <v>1</v>
      </c>
      <c r="N148" s="195" t="s">
        <v>47</v>
      </c>
      <c r="P148" s="138">
        <f t="shared" si="11"/>
        <v>0</v>
      </c>
      <c r="Q148" s="138">
        <v>0</v>
      </c>
      <c r="R148" s="138">
        <f t="shared" si="12"/>
        <v>0</v>
      </c>
      <c r="S148" s="138">
        <v>0</v>
      </c>
      <c r="T148" s="139">
        <f t="shared" si="13"/>
        <v>0</v>
      </c>
      <c r="AR148" s="140" t="s">
        <v>204</v>
      </c>
      <c r="AT148" s="140" t="s">
        <v>653</v>
      </c>
      <c r="AU148" s="140" t="s">
        <v>90</v>
      </c>
      <c r="AY148" s="17" t="s">
        <v>140</v>
      </c>
      <c r="BE148" s="141">
        <f t="shared" si="14"/>
        <v>0</v>
      </c>
      <c r="BF148" s="141">
        <f t="shared" si="15"/>
        <v>0</v>
      </c>
      <c r="BG148" s="141">
        <f t="shared" si="16"/>
        <v>0</v>
      </c>
      <c r="BH148" s="141">
        <f t="shared" si="17"/>
        <v>0</v>
      </c>
      <c r="BI148" s="141">
        <f t="shared" si="18"/>
        <v>0</v>
      </c>
      <c r="BJ148" s="17" t="s">
        <v>90</v>
      </c>
      <c r="BK148" s="141">
        <f t="shared" si="19"/>
        <v>0</v>
      </c>
      <c r="BL148" s="17" t="s">
        <v>173</v>
      </c>
      <c r="BM148" s="140" t="s">
        <v>2980</v>
      </c>
    </row>
    <row r="149" spans="2:65" s="1" customFormat="1" ht="16.5" customHeight="1">
      <c r="B149" s="33"/>
      <c r="C149" s="185" t="s">
        <v>7</v>
      </c>
      <c r="D149" s="185" t="s">
        <v>653</v>
      </c>
      <c r="E149" s="186" t="s">
        <v>2981</v>
      </c>
      <c r="F149" s="187" t="s">
        <v>2982</v>
      </c>
      <c r="G149" s="188" t="s">
        <v>150</v>
      </c>
      <c r="H149" s="189">
        <v>55</v>
      </c>
      <c r="I149" s="190"/>
      <c r="J149" s="191">
        <f t="shared" si="10"/>
        <v>0</v>
      </c>
      <c r="K149" s="192"/>
      <c r="L149" s="193"/>
      <c r="M149" s="194" t="s">
        <v>1</v>
      </c>
      <c r="N149" s="195" t="s">
        <v>47</v>
      </c>
      <c r="P149" s="138">
        <f t="shared" si="11"/>
        <v>0</v>
      </c>
      <c r="Q149" s="138">
        <v>0</v>
      </c>
      <c r="R149" s="138">
        <f t="shared" si="12"/>
        <v>0</v>
      </c>
      <c r="S149" s="138">
        <v>0</v>
      </c>
      <c r="T149" s="139">
        <f t="shared" si="13"/>
        <v>0</v>
      </c>
      <c r="AR149" s="140" t="s">
        <v>204</v>
      </c>
      <c r="AT149" s="140" t="s">
        <v>653</v>
      </c>
      <c r="AU149" s="140" t="s">
        <v>90</v>
      </c>
      <c r="AY149" s="17" t="s">
        <v>140</v>
      </c>
      <c r="BE149" s="141">
        <f t="shared" si="14"/>
        <v>0</v>
      </c>
      <c r="BF149" s="141">
        <f t="shared" si="15"/>
        <v>0</v>
      </c>
      <c r="BG149" s="141">
        <f t="shared" si="16"/>
        <v>0</v>
      </c>
      <c r="BH149" s="141">
        <f t="shared" si="17"/>
        <v>0</v>
      </c>
      <c r="BI149" s="141">
        <f t="shared" si="18"/>
        <v>0</v>
      </c>
      <c r="BJ149" s="17" t="s">
        <v>90</v>
      </c>
      <c r="BK149" s="141">
        <f t="shared" si="19"/>
        <v>0</v>
      </c>
      <c r="BL149" s="17" t="s">
        <v>173</v>
      </c>
      <c r="BM149" s="140" t="s">
        <v>2983</v>
      </c>
    </row>
    <row r="150" spans="2:65" s="1" customFormat="1" ht="16.5" customHeight="1">
      <c r="B150" s="33"/>
      <c r="C150" s="185" t="s">
        <v>187</v>
      </c>
      <c r="D150" s="185" t="s">
        <v>653</v>
      </c>
      <c r="E150" s="186" t="s">
        <v>2984</v>
      </c>
      <c r="F150" s="187" t="s">
        <v>2985</v>
      </c>
      <c r="G150" s="188" t="s">
        <v>150</v>
      </c>
      <c r="H150" s="189">
        <v>120</v>
      </c>
      <c r="I150" s="190"/>
      <c r="J150" s="191">
        <f t="shared" si="10"/>
        <v>0</v>
      </c>
      <c r="K150" s="192"/>
      <c r="L150" s="193"/>
      <c r="M150" s="194" t="s">
        <v>1</v>
      </c>
      <c r="N150" s="195" t="s">
        <v>47</v>
      </c>
      <c r="P150" s="138">
        <f t="shared" si="11"/>
        <v>0</v>
      </c>
      <c r="Q150" s="138">
        <v>0</v>
      </c>
      <c r="R150" s="138">
        <f t="shared" si="12"/>
        <v>0</v>
      </c>
      <c r="S150" s="138">
        <v>0</v>
      </c>
      <c r="T150" s="139">
        <f t="shared" si="13"/>
        <v>0</v>
      </c>
      <c r="AR150" s="140" t="s">
        <v>204</v>
      </c>
      <c r="AT150" s="140" t="s">
        <v>653</v>
      </c>
      <c r="AU150" s="140" t="s">
        <v>90</v>
      </c>
      <c r="AY150" s="17" t="s">
        <v>140</v>
      </c>
      <c r="BE150" s="141">
        <f t="shared" si="14"/>
        <v>0</v>
      </c>
      <c r="BF150" s="141">
        <f t="shared" si="15"/>
        <v>0</v>
      </c>
      <c r="BG150" s="141">
        <f t="shared" si="16"/>
        <v>0</v>
      </c>
      <c r="BH150" s="141">
        <f t="shared" si="17"/>
        <v>0</v>
      </c>
      <c r="BI150" s="141">
        <f t="shared" si="18"/>
        <v>0</v>
      </c>
      <c r="BJ150" s="17" t="s">
        <v>90</v>
      </c>
      <c r="BK150" s="141">
        <f t="shared" si="19"/>
        <v>0</v>
      </c>
      <c r="BL150" s="17" t="s">
        <v>173</v>
      </c>
      <c r="BM150" s="140" t="s">
        <v>2986</v>
      </c>
    </row>
    <row r="151" spans="2:65" s="1" customFormat="1" ht="16.5" customHeight="1">
      <c r="B151" s="33"/>
      <c r="C151" s="185" t="s">
        <v>227</v>
      </c>
      <c r="D151" s="185" t="s">
        <v>653</v>
      </c>
      <c r="E151" s="186" t="s">
        <v>2987</v>
      </c>
      <c r="F151" s="187" t="s">
        <v>2988</v>
      </c>
      <c r="G151" s="188" t="s">
        <v>150</v>
      </c>
      <c r="H151" s="189">
        <v>80</v>
      </c>
      <c r="I151" s="190"/>
      <c r="J151" s="191">
        <f t="shared" si="10"/>
        <v>0</v>
      </c>
      <c r="K151" s="192"/>
      <c r="L151" s="193"/>
      <c r="M151" s="194" t="s">
        <v>1</v>
      </c>
      <c r="N151" s="195" t="s">
        <v>47</v>
      </c>
      <c r="P151" s="138">
        <f t="shared" si="11"/>
        <v>0</v>
      </c>
      <c r="Q151" s="138">
        <v>0</v>
      </c>
      <c r="R151" s="138">
        <f t="shared" si="12"/>
        <v>0</v>
      </c>
      <c r="S151" s="138">
        <v>0</v>
      </c>
      <c r="T151" s="139">
        <f t="shared" si="13"/>
        <v>0</v>
      </c>
      <c r="AR151" s="140" t="s">
        <v>204</v>
      </c>
      <c r="AT151" s="140" t="s">
        <v>653</v>
      </c>
      <c r="AU151" s="140" t="s">
        <v>90</v>
      </c>
      <c r="AY151" s="17" t="s">
        <v>140</v>
      </c>
      <c r="BE151" s="141">
        <f t="shared" si="14"/>
        <v>0</v>
      </c>
      <c r="BF151" s="141">
        <f t="shared" si="15"/>
        <v>0</v>
      </c>
      <c r="BG151" s="141">
        <f t="shared" si="16"/>
        <v>0</v>
      </c>
      <c r="BH151" s="141">
        <f t="shared" si="17"/>
        <v>0</v>
      </c>
      <c r="BI151" s="141">
        <f t="shared" si="18"/>
        <v>0</v>
      </c>
      <c r="BJ151" s="17" t="s">
        <v>90</v>
      </c>
      <c r="BK151" s="141">
        <f t="shared" si="19"/>
        <v>0</v>
      </c>
      <c r="BL151" s="17" t="s">
        <v>173</v>
      </c>
      <c r="BM151" s="140" t="s">
        <v>2989</v>
      </c>
    </row>
    <row r="152" spans="2:65" s="1" customFormat="1" ht="16.5" customHeight="1">
      <c r="B152" s="33"/>
      <c r="C152" s="185" t="s">
        <v>190</v>
      </c>
      <c r="D152" s="185" t="s">
        <v>653</v>
      </c>
      <c r="E152" s="186" t="s">
        <v>2990</v>
      </c>
      <c r="F152" s="187" t="s">
        <v>2991</v>
      </c>
      <c r="G152" s="188" t="s">
        <v>150</v>
      </c>
      <c r="H152" s="189">
        <v>55</v>
      </c>
      <c r="I152" s="190"/>
      <c r="J152" s="191">
        <f t="shared" si="10"/>
        <v>0</v>
      </c>
      <c r="K152" s="192"/>
      <c r="L152" s="193"/>
      <c r="M152" s="194" t="s">
        <v>1</v>
      </c>
      <c r="N152" s="195" t="s">
        <v>47</v>
      </c>
      <c r="P152" s="138">
        <f t="shared" si="11"/>
        <v>0</v>
      </c>
      <c r="Q152" s="138">
        <v>0</v>
      </c>
      <c r="R152" s="138">
        <f t="shared" si="12"/>
        <v>0</v>
      </c>
      <c r="S152" s="138">
        <v>0</v>
      </c>
      <c r="T152" s="139">
        <f t="shared" si="13"/>
        <v>0</v>
      </c>
      <c r="AR152" s="140" t="s">
        <v>204</v>
      </c>
      <c r="AT152" s="140" t="s">
        <v>653</v>
      </c>
      <c r="AU152" s="140" t="s">
        <v>90</v>
      </c>
      <c r="AY152" s="17" t="s">
        <v>140</v>
      </c>
      <c r="BE152" s="141">
        <f t="shared" si="14"/>
        <v>0</v>
      </c>
      <c r="BF152" s="141">
        <f t="shared" si="15"/>
        <v>0</v>
      </c>
      <c r="BG152" s="141">
        <f t="shared" si="16"/>
        <v>0</v>
      </c>
      <c r="BH152" s="141">
        <f t="shared" si="17"/>
        <v>0</v>
      </c>
      <c r="BI152" s="141">
        <f t="shared" si="18"/>
        <v>0</v>
      </c>
      <c r="BJ152" s="17" t="s">
        <v>90</v>
      </c>
      <c r="BK152" s="141">
        <f t="shared" si="19"/>
        <v>0</v>
      </c>
      <c r="BL152" s="17" t="s">
        <v>173</v>
      </c>
      <c r="BM152" s="140" t="s">
        <v>2992</v>
      </c>
    </row>
    <row r="153" spans="2:65" s="1" customFormat="1" ht="16.5" customHeight="1">
      <c r="B153" s="33"/>
      <c r="C153" s="185" t="s">
        <v>234</v>
      </c>
      <c r="D153" s="185" t="s">
        <v>653</v>
      </c>
      <c r="E153" s="186" t="s">
        <v>2993</v>
      </c>
      <c r="F153" s="187" t="s">
        <v>2994</v>
      </c>
      <c r="G153" s="188" t="s">
        <v>157</v>
      </c>
      <c r="H153" s="189">
        <v>10</v>
      </c>
      <c r="I153" s="190"/>
      <c r="J153" s="191">
        <f t="shared" si="10"/>
        <v>0</v>
      </c>
      <c r="K153" s="192"/>
      <c r="L153" s="193"/>
      <c r="M153" s="194" t="s">
        <v>1</v>
      </c>
      <c r="N153" s="195" t="s">
        <v>47</v>
      </c>
      <c r="P153" s="138">
        <f t="shared" si="11"/>
        <v>0</v>
      </c>
      <c r="Q153" s="138">
        <v>0</v>
      </c>
      <c r="R153" s="138">
        <f t="shared" si="12"/>
        <v>0</v>
      </c>
      <c r="S153" s="138">
        <v>0</v>
      </c>
      <c r="T153" s="139">
        <f t="shared" si="13"/>
        <v>0</v>
      </c>
      <c r="AR153" s="140" t="s">
        <v>204</v>
      </c>
      <c r="AT153" s="140" t="s">
        <v>653</v>
      </c>
      <c r="AU153" s="140" t="s">
        <v>90</v>
      </c>
      <c r="AY153" s="17" t="s">
        <v>140</v>
      </c>
      <c r="BE153" s="141">
        <f t="shared" si="14"/>
        <v>0</v>
      </c>
      <c r="BF153" s="141">
        <f t="shared" si="15"/>
        <v>0</v>
      </c>
      <c r="BG153" s="141">
        <f t="shared" si="16"/>
        <v>0</v>
      </c>
      <c r="BH153" s="141">
        <f t="shared" si="17"/>
        <v>0</v>
      </c>
      <c r="BI153" s="141">
        <f t="shared" si="18"/>
        <v>0</v>
      </c>
      <c r="BJ153" s="17" t="s">
        <v>90</v>
      </c>
      <c r="BK153" s="141">
        <f t="shared" si="19"/>
        <v>0</v>
      </c>
      <c r="BL153" s="17" t="s">
        <v>173</v>
      </c>
      <c r="BM153" s="140" t="s">
        <v>2995</v>
      </c>
    </row>
    <row r="154" spans="2:65" s="1" customFormat="1" ht="16.5" customHeight="1">
      <c r="B154" s="33"/>
      <c r="C154" s="185" t="s">
        <v>194</v>
      </c>
      <c r="D154" s="185" t="s">
        <v>653</v>
      </c>
      <c r="E154" s="186" t="s">
        <v>2996</v>
      </c>
      <c r="F154" s="187" t="s">
        <v>2997</v>
      </c>
      <c r="G154" s="188" t="s">
        <v>157</v>
      </c>
      <c r="H154" s="189">
        <v>10</v>
      </c>
      <c r="I154" s="190"/>
      <c r="J154" s="191">
        <f t="shared" si="10"/>
        <v>0</v>
      </c>
      <c r="K154" s="192"/>
      <c r="L154" s="193"/>
      <c r="M154" s="194" t="s">
        <v>1</v>
      </c>
      <c r="N154" s="195" t="s">
        <v>47</v>
      </c>
      <c r="P154" s="138">
        <f t="shared" si="11"/>
        <v>0</v>
      </c>
      <c r="Q154" s="138">
        <v>0</v>
      </c>
      <c r="R154" s="138">
        <f t="shared" si="12"/>
        <v>0</v>
      </c>
      <c r="S154" s="138">
        <v>0</v>
      </c>
      <c r="T154" s="139">
        <f t="shared" si="13"/>
        <v>0</v>
      </c>
      <c r="AR154" s="140" t="s">
        <v>204</v>
      </c>
      <c r="AT154" s="140" t="s">
        <v>653</v>
      </c>
      <c r="AU154" s="140" t="s">
        <v>90</v>
      </c>
      <c r="AY154" s="17" t="s">
        <v>140</v>
      </c>
      <c r="BE154" s="141">
        <f t="shared" si="14"/>
        <v>0</v>
      </c>
      <c r="BF154" s="141">
        <f t="shared" si="15"/>
        <v>0</v>
      </c>
      <c r="BG154" s="141">
        <f t="shared" si="16"/>
        <v>0</v>
      </c>
      <c r="BH154" s="141">
        <f t="shared" si="17"/>
        <v>0</v>
      </c>
      <c r="BI154" s="141">
        <f t="shared" si="18"/>
        <v>0</v>
      </c>
      <c r="BJ154" s="17" t="s">
        <v>90</v>
      </c>
      <c r="BK154" s="141">
        <f t="shared" si="19"/>
        <v>0</v>
      </c>
      <c r="BL154" s="17" t="s">
        <v>173</v>
      </c>
      <c r="BM154" s="140" t="s">
        <v>2998</v>
      </c>
    </row>
    <row r="155" spans="2:65" s="1" customFormat="1" ht="16.5" customHeight="1">
      <c r="B155" s="33"/>
      <c r="C155" s="185" t="s">
        <v>241</v>
      </c>
      <c r="D155" s="185" t="s">
        <v>653</v>
      </c>
      <c r="E155" s="186" t="s">
        <v>2999</v>
      </c>
      <c r="F155" s="187" t="s">
        <v>3000</v>
      </c>
      <c r="G155" s="188" t="s">
        <v>157</v>
      </c>
      <c r="H155" s="189">
        <v>10</v>
      </c>
      <c r="I155" s="190"/>
      <c r="J155" s="191">
        <f t="shared" si="10"/>
        <v>0</v>
      </c>
      <c r="K155" s="192"/>
      <c r="L155" s="193"/>
      <c r="M155" s="194" t="s">
        <v>1</v>
      </c>
      <c r="N155" s="195" t="s">
        <v>47</v>
      </c>
      <c r="P155" s="138">
        <f t="shared" si="11"/>
        <v>0</v>
      </c>
      <c r="Q155" s="138">
        <v>0</v>
      </c>
      <c r="R155" s="138">
        <f t="shared" si="12"/>
        <v>0</v>
      </c>
      <c r="S155" s="138">
        <v>0</v>
      </c>
      <c r="T155" s="139">
        <f t="shared" si="13"/>
        <v>0</v>
      </c>
      <c r="AR155" s="140" t="s">
        <v>204</v>
      </c>
      <c r="AT155" s="140" t="s">
        <v>653</v>
      </c>
      <c r="AU155" s="140" t="s">
        <v>90</v>
      </c>
      <c r="AY155" s="17" t="s">
        <v>140</v>
      </c>
      <c r="BE155" s="141">
        <f t="shared" si="14"/>
        <v>0</v>
      </c>
      <c r="BF155" s="141">
        <f t="shared" si="15"/>
        <v>0</v>
      </c>
      <c r="BG155" s="141">
        <f t="shared" si="16"/>
        <v>0</v>
      </c>
      <c r="BH155" s="141">
        <f t="shared" si="17"/>
        <v>0</v>
      </c>
      <c r="BI155" s="141">
        <f t="shared" si="18"/>
        <v>0</v>
      </c>
      <c r="BJ155" s="17" t="s">
        <v>90</v>
      </c>
      <c r="BK155" s="141">
        <f t="shared" si="19"/>
        <v>0</v>
      </c>
      <c r="BL155" s="17" t="s">
        <v>173</v>
      </c>
      <c r="BM155" s="140" t="s">
        <v>3001</v>
      </c>
    </row>
    <row r="156" spans="2:65" s="1" customFormat="1" ht="24.2" customHeight="1">
      <c r="B156" s="33"/>
      <c r="C156" s="185" t="s">
        <v>197</v>
      </c>
      <c r="D156" s="185" t="s">
        <v>653</v>
      </c>
      <c r="E156" s="186" t="s">
        <v>3002</v>
      </c>
      <c r="F156" s="187" t="s">
        <v>3003</v>
      </c>
      <c r="G156" s="188" t="s">
        <v>150</v>
      </c>
      <c r="H156" s="189">
        <v>500</v>
      </c>
      <c r="I156" s="190"/>
      <c r="J156" s="191">
        <f t="shared" si="10"/>
        <v>0</v>
      </c>
      <c r="K156" s="192"/>
      <c r="L156" s="193"/>
      <c r="M156" s="194" t="s">
        <v>1</v>
      </c>
      <c r="N156" s="195" t="s">
        <v>47</v>
      </c>
      <c r="P156" s="138">
        <f t="shared" si="11"/>
        <v>0</v>
      </c>
      <c r="Q156" s="138">
        <v>0</v>
      </c>
      <c r="R156" s="138">
        <f t="shared" si="12"/>
        <v>0</v>
      </c>
      <c r="S156" s="138">
        <v>0</v>
      </c>
      <c r="T156" s="139">
        <f t="shared" si="13"/>
        <v>0</v>
      </c>
      <c r="AR156" s="140" t="s">
        <v>204</v>
      </c>
      <c r="AT156" s="140" t="s">
        <v>653</v>
      </c>
      <c r="AU156" s="140" t="s">
        <v>90</v>
      </c>
      <c r="AY156" s="17" t="s">
        <v>140</v>
      </c>
      <c r="BE156" s="141">
        <f t="shared" si="14"/>
        <v>0</v>
      </c>
      <c r="BF156" s="141">
        <f t="shared" si="15"/>
        <v>0</v>
      </c>
      <c r="BG156" s="141">
        <f t="shared" si="16"/>
        <v>0</v>
      </c>
      <c r="BH156" s="141">
        <f t="shared" si="17"/>
        <v>0</v>
      </c>
      <c r="BI156" s="141">
        <f t="shared" si="18"/>
        <v>0</v>
      </c>
      <c r="BJ156" s="17" t="s">
        <v>90</v>
      </c>
      <c r="BK156" s="141">
        <f t="shared" si="19"/>
        <v>0</v>
      </c>
      <c r="BL156" s="17" t="s">
        <v>173</v>
      </c>
      <c r="BM156" s="140" t="s">
        <v>3004</v>
      </c>
    </row>
    <row r="157" spans="2:65" s="1" customFormat="1" ht="24.2" customHeight="1">
      <c r="B157" s="33"/>
      <c r="C157" s="185" t="s">
        <v>248</v>
      </c>
      <c r="D157" s="185" t="s">
        <v>653</v>
      </c>
      <c r="E157" s="186" t="s">
        <v>3005</v>
      </c>
      <c r="F157" s="187" t="s">
        <v>3006</v>
      </c>
      <c r="G157" s="188" t="s">
        <v>150</v>
      </c>
      <c r="H157" s="189">
        <v>250</v>
      </c>
      <c r="I157" s="190"/>
      <c r="J157" s="191">
        <f t="shared" si="10"/>
        <v>0</v>
      </c>
      <c r="K157" s="192"/>
      <c r="L157" s="193"/>
      <c r="M157" s="194" t="s">
        <v>1</v>
      </c>
      <c r="N157" s="195" t="s">
        <v>47</v>
      </c>
      <c r="P157" s="138">
        <f t="shared" si="11"/>
        <v>0</v>
      </c>
      <c r="Q157" s="138">
        <v>0</v>
      </c>
      <c r="R157" s="138">
        <f t="shared" si="12"/>
        <v>0</v>
      </c>
      <c r="S157" s="138">
        <v>0</v>
      </c>
      <c r="T157" s="139">
        <f t="shared" si="13"/>
        <v>0</v>
      </c>
      <c r="AR157" s="140" t="s">
        <v>204</v>
      </c>
      <c r="AT157" s="140" t="s">
        <v>653</v>
      </c>
      <c r="AU157" s="140" t="s">
        <v>90</v>
      </c>
      <c r="AY157" s="17" t="s">
        <v>140</v>
      </c>
      <c r="BE157" s="141">
        <f t="shared" si="14"/>
        <v>0</v>
      </c>
      <c r="BF157" s="141">
        <f t="shared" si="15"/>
        <v>0</v>
      </c>
      <c r="BG157" s="141">
        <f t="shared" si="16"/>
        <v>0</v>
      </c>
      <c r="BH157" s="141">
        <f t="shared" si="17"/>
        <v>0</v>
      </c>
      <c r="BI157" s="141">
        <f t="shared" si="18"/>
        <v>0</v>
      </c>
      <c r="BJ157" s="17" t="s">
        <v>90</v>
      </c>
      <c r="BK157" s="141">
        <f t="shared" si="19"/>
        <v>0</v>
      </c>
      <c r="BL157" s="17" t="s">
        <v>173</v>
      </c>
      <c r="BM157" s="140" t="s">
        <v>3007</v>
      </c>
    </row>
    <row r="158" spans="2:65" s="1" customFormat="1" ht="16.5" customHeight="1">
      <c r="B158" s="33"/>
      <c r="C158" s="185" t="s">
        <v>201</v>
      </c>
      <c r="D158" s="185" t="s">
        <v>653</v>
      </c>
      <c r="E158" s="186" t="s">
        <v>3008</v>
      </c>
      <c r="F158" s="187" t="s">
        <v>3009</v>
      </c>
      <c r="G158" s="188" t="s">
        <v>157</v>
      </c>
      <c r="H158" s="189">
        <v>6</v>
      </c>
      <c r="I158" s="190"/>
      <c r="J158" s="191">
        <f t="shared" si="10"/>
        <v>0</v>
      </c>
      <c r="K158" s="192"/>
      <c r="L158" s="193"/>
      <c r="M158" s="194" t="s">
        <v>1</v>
      </c>
      <c r="N158" s="195" t="s">
        <v>47</v>
      </c>
      <c r="P158" s="138">
        <f t="shared" si="11"/>
        <v>0</v>
      </c>
      <c r="Q158" s="138">
        <v>0</v>
      </c>
      <c r="R158" s="138">
        <f t="shared" si="12"/>
        <v>0</v>
      </c>
      <c r="S158" s="138">
        <v>0</v>
      </c>
      <c r="T158" s="139">
        <f t="shared" si="13"/>
        <v>0</v>
      </c>
      <c r="AR158" s="140" t="s">
        <v>204</v>
      </c>
      <c r="AT158" s="140" t="s">
        <v>653</v>
      </c>
      <c r="AU158" s="140" t="s">
        <v>90</v>
      </c>
      <c r="AY158" s="17" t="s">
        <v>140</v>
      </c>
      <c r="BE158" s="141">
        <f t="shared" si="14"/>
        <v>0</v>
      </c>
      <c r="BF158" s="141">
        <f t="shared" si="15"/>
        <v>0</v>
      </c>
      <c r="BG158" s="141">
        <f t="shared" si="16"/>
        <v>0</v>
      </c>
      <c r="BH158" s="141">
        <f t="shared" si="17"/>
        <v>0</v>
      </c>
      <c r="BI158" s="141">
        <f t="shared" si="18"/>
        <v>0</v>
      </c>
      <c r="BJ158" s="17" t="s">
        <v>90</v>
      </c>
      <c r="BK158" s="141">
        <f t="shared" si="19"/>
        <v>0</v>
      </c>
      <c r="BL158" s="17" t="s">
        <v>173</v>
      </c>
      <c r="BM158" s="140" t="s">
        <v>3010</v>
      </c>
    </row>
    <row r="159" spans="2:65" s="1" customFormat="1" ht="16.5" customHeight="1">
      <c r="B159" s="33"/>
      <c r="C159" s="185" t="s">
        <v>257</v>
      </c>
      <c r="D159" s="185" t="s">
        <v>653</v>
      </c>
      <c r="E159" s="186" t="s">
        <v>3011</v>
      </c>
      <c r="F159" s="187" t="s">
        <v>3012</v>
      </c>
      <c r="G159" s="188" t="s">
        <v>157</v>
      </c>
      <c r="H159" s="189">
        <v>20</v>
      </c>
      <c r="I159" s="190"/>
      <c r="J159" s="191">
        <f t="shared" si="10"/>
        <v>0</v>
      </c>
      <c r="K159" s="192"/>
      <c r="L159" s="193"/>
      <c r="M159" s="194" t="s">
        <v>1</v>
      </c>
      <c r="N159" s="195" t="s">
        <v>47</v>
      </c>
      <c r="P159" s="138">
        <f t="shared" si="11"/>
        <v>0</v>
      </c>
      <c r="Q159" s="138">
        <v>0</v>
      </c>
      <c r="R159" s="138">
        <f t="shared" si="12"/>
        <v>0</v>
      </c>
      <c r="S159" s="138">
        <v>0</v>
      </c>
      <c r="T159" s="139">
        <f t="shared" si="13"/>
        <v>0</v>
      </c>
      <c r="AR159" s="140" t="s">
        <v>204</v>
      </c>
      <c r="AT159" s="140" t="s">
        <v>653</v>
      </c>
      <c r="AU159" s="140" t="s">
        <v>90</v>
      </c>
      <c r="AY159" s="17" t="s">
        <v>140</v>
      </c>
      <c r="BE159" s="141">
        <f t="shared" si="14"/>
        <v>0</v>
      </c>
      <c r="BF159" s="141">
        <f t="shared" si="15"/>
        <v>0</v>
      </c>
      <c r="BG159" s="141">
        <f t="shared" si="16"/>
        <v>0</v>
      </c>
      <c r="BH159" s="141">
        <f t="shared" si="17"/>
        <v>0</v>
      </c>
      <c r="BI159" s="141">
        <f t="shared" si="18"/>
        <v>0</v>
      </c>
      <c r="BJ159" s="17" t="s">
        <v>90</v>
      </c>
      <c r="BK159" s="141">
        <f t="shared" si="19"/>
        <v>0</v>
      </c>
      <c r="BL159" s="17" t="s">
        <v>173</v>
      </c>
      <c r="BM159" s="140" t="s">
        <v>3013</v>
      </c>
    </row>
    <row r="160" spans="2:65" s="1" customFormat="1" ht="16.5" customHeight="1">
      <c r="B160" s="33"/>
      <c r="C160" s="185" t="s">
        <v>204</v>
      </c>
      <c r="D160" s="185" t="s">
        <v>653</v>
      </c>
      <c r="E160" s="186" t="s">
        <v>3014</v>
      </c>
      <c r="F160" s="187" t="s">
        <v>3015</v>
      </c>
      <c r="G160" s="188" t="s">
        <v>150</v>
      </c>
      <c r="H160" s="189">
        <v>500</v>
      </c>
      <c r="I160" s="190"/>
      <c r="J160" s="191">
        <f t="shared" si="10"/>
        <v>0</v>
      </c>
      <c r="K160" s="192"/>
      <c r="L160" s="193"/>
      <c r="M160" s="194" t="s">
        <v>1</v>
      </c>
      <c r="N160" s="195" t="s">
        <v>47</v>
      </c>
      <c r="P160" s="138">
        <f t="shared" si="11"/>
        <v>0</v>
      </c>
      <c r="Q160" s="138">
        <v>0</v>
      </c>
      <c r="R160" s="138">
        <f t="shared" si="12"/>
        <v>0</v>
      </c>
      <c r="S160" s="138">
        <v>0</v>
      </c>
      <c r="T160" s="139">
        <f t="shared" si="13"/>
        <v>0</v>
      </c>
      <c r="AR160" s="140" t="s">
        <v>204</v>
      </c>
      <c r="AT160" s="140" t="s">
        <v>653</v>
      </c>
      <c r="AU160" s="140" t="s">
        <v>90</v>
      </c>
      <c r="AY160" s="17" t="s">
        <v>140</v>
      </c>
      <c r="BE160" s="141">
        <f t="shared" si="14"/>
        <v>0</v>
      </c>
      <c r="BF160" s="141">
        <f t="shared" si="15"/>
        <v>0</v>
      </c>
      <c r="BG160" s="141">
        <f t="shared" si="16"/>
        <v>0</v>
      </c>
      <c r="BH160" s="141">
        <f t="shared" si="17"/>
        <v>0</v>
      </c>
      <c r="BI160" s="141">
        <f t="shared" si="18"/>
        <v>0</v>
      </c>
      <c r="BJ160" s="17" t="s">
        <v>90</v>
      </c>
      <c r="BK160" s="141">
        <f t="shared" si="19"/>
        <v>0</v>
      </c>
      <c r="BL160" s="17" t="s">
        <v>173</v>
      </c>
      <c r="BM160" s="140" t="s">
        <v>3016</v>
      </c>
    </row>
    <row r="161" spans="2:65" s="1" customFormat="1" ht="16.5" customHeight="1">
      <c r="B161" s="33"/>
      <c r="C161" s="185" t="s">
        <v>264</v>
      </c>
      <c r="D161" s="185" t="s">
        <v>653</v>
      </c>
      <c r="E161" s="186" t="s">
        <v>3017</v>
      </c>
      <c r="F161" s="187" t="s">
        <v>3018</v>
      </c>
      <c r="G161" s="188" t="s">
        <v>150</v>
      </c>
      <c r="H161" s="189">
        <v>50</v>
      </c>
      <c r="I161" s="190"/>
      <c r="J161" s="191">
        <f t="shared" si="10"/>
        <v>0</v>
      </c>
      <c r="K161" s="192"/>
      <c r="L161" s="193"/>
      <c r="M161" s="194" t="s">
        <v>1</v>
      </c>
      <c r="N161" s="195" t="s">
        <v>47</v>
      </c>
      <c r="P161" s="138">
        <f t="shared" si="11"/>
        <v>0</v>
      </c>
      <c r="Q161" s="138">
        <v>0</v>
      </c>
      <c r="R161" s="138">
        <f t="shared" si="12"/>
        <v>0</v>
      </c>
      <c r="S161" s="138">
        <v>0</v>
      </c>
      <c r="T161" s="139">
        <f t="shared" si="13"/>
        <v>0</v>
      </c>
      <c r="AR161" s="140" t="s">
        <v>204</v>
      </c>
      <c r="AT161" s="140" t="s">
        <v>653</v>
      </c>
      <c r="AU161" s="140" t="s">
        <v>90</v>
      </c>
      <c r="AY161" s="17" t="s">
        <v>140</v>
      </c>
      <c r="BE161" s="141">
        <f t="shared" si="14"/>
        <v>0</v>
      </c>
      <c r="BF161" s="141">
        <f t="shared" si="15"/>
        <v>0</v>
      </c>
      <c r="BG161" s="141">
        <f t="shared" si="16"/>
        <v>0</v>
      </c>
      <c r="BH161" s="141">
        <f t="shared" si="17"/>
        <v>0</v>
      </c>
      <c r="BI161" s="141">
        <f t="shared" si="18"/>
        <v>0</v>
      </c>
      <c r="BJ161" s="17" t="s">
        <v>90</v>
      </c>
      <c r="BK161" s="141">
        <f t="shared" si="19"/>
        <v>0</v>
      </c>
      <c r="BL161" s="17" t="s">
        <v>173</v>
      </c>
      <c r="BM161" s="140" t="s">
        <v>3019</v>
      </c>
    </row>
    <row r="162" spans="2:65" s="1" customFormat="1" ht="16.5" customHeight="1">
      <c r="B162" s="33"/>
      <c r="C162" s="185" t="s">
        <v>208</v>
      </c>
      <c r="D162" s="185" t="s">
        <v>653</v>
      </c>
      <c r="E162" s="186" t="s">
        <v>3020</v>
      </c>
      <c r="F162" s="187" t="s">
        <v>3021</v>
      </c>
      <c r="G162" s="188" t="s">
        <v>157</v>
      </c>
      <c r="H162" s="189">
        <v>20</v>
      </c>
      <c r="I162" s="190"/>
      <c r="J162" s="191">
        <f t="shared" si="10"/>
        <v>0</v>
      </c>
      <c r="K162" s="192"/>
      <c r="L162" s="193"/>
      <c r="M162" s="194" t="s">
        <v>1</v>
      </c>
      <c r="N162" s="195" t="s">
        <v>47</v>
      </c>
      <c r="P162" s="138">
        <f t="shared" si="11"/>
        <v>0</v>
      </c>
      <c r="Q162" s="138">
        <v>0</v>
      </c>
      <c r="R162" s="138">
        <f t="shared" si="12"/>
        <v>0</v>
      </c>
      <c r="S162" s="138">
        <v>0</v>
      </c>
      <c r="T162" s="139">
        <f t="shared" si="13"/>
        <v>0</v>
      </c>
      <c r="AR162" s="140" t="s">
        <v>204</v>
      </c>
      <c r="AT162" s="140" t="s">
        <v>653</v>
      </c>
      <c r="AU162" s="140" t="s">
        <v>90</v>
      </c>
      <c r="AY162" s="17" t="s">
        <v>140</v>
      </c>
      <c r="BE162" s="141">
        <f t="shared" si="14"/>
        <v>0</v>
      </c>
      <c r="BF162" s="141">
        <f t="shared" si="15"/>
        <v>0</v>
      </c>
      <c r="BG162" s="141">
        <f t="shared" si="16"/>
        <v>0</v>
      </c>
      <c r="BH162" s="141">
        <f t="shared" si="17"/>
        <v>0</v>
      </c>
      <c r="BI162" s="141">
        <f t="shared" si="18"/>
        <v>0</v>
      </c>
      <c r="BJ162" s="17" t="s">
        <v>90</v>
      </c>
      <c r="BK162" s="141">
        <f t="shared" si="19"/>
        <v>0</v>
      </c>
      <c r="BL162" s="17" t="s">
        <v>173</v>
      </c>
      <c r="BM162" s="140" t="s">
        <v>3022</v>
      </c>
    </row>
    <row r="163" spans="2:65" s="1" customFormat="1" ht="24.2" customHeight="1">
      <c r="B163" s="33"/>
      <c r="C163" s="185" t="s">
        <v>271</v>
      </c>
      <c r="D163" s="185" t="s">
        <v>653</v>
      </c>
      <c r="E163" s="186" t="s">
        <v>3023</v>
      </c>
      <c r="F163" s="187" t="s">
        <v>3024</v>
      </c>
      <c r="G163" s="188" t="s">
        <v>150</v>
      </c>
      <c r="H163" s="189">
        <v>55</v>
      </c>
      <c r="I163" s="190"/>
      <c r="J163" s="191">
        <f t="shared" si="10"/>
        <v>0</v>
      </c>
      <c r="K163" s="192"/>
      <c r="L163" s="193"/>
      <c r="M163" s="194" t="s">
        <v>1</v>
      </c>
      <c r="N163" s="195" t="s">
        <v>47</v>
      </c>
      <c r="P163" s="138">
        <f t="shared" si="11"/>
        <v>0</v>
      </c>
      <c r="Q163" s="138">
        <v>0</v>
      </c>
      <c r="R163" s="138">
        <f t="shared" si="12"/>
        <v>0</v>
      </c>
      <c r="S163" s="138">
        <v>0</v>
      </c>
      <c r="T163" s="139">
        <f t="shared" si="13"/>
        <v>0</v>
      </c>
      <c r="AR163" s="140" t="s">
        <v>204</v>
      </c>
      <c r="AT163" s="140" t="s">
        <v>653</v>
      </c>
      <c r="AU163" s="140" t="s">
        <v>90</v>
      </c>
      <c r="AY163" s="17" t="s">
        <v>140</v>
      </c>
      <c r="BE163" s="141">
        <f t="shared" si="14"/>
        <v>0</v>
      </c>
      <c r="BF163" s="141">
        <f t="shared" si="15"/>
        <v>0</v>
      </c>
      <c r="BG163" s="141">
        <f t="shared" si="16"/>
        <v>0</v>
      </c>
      <c r="BH163" s="141">
        <f t="shared" si="17"/>
        <v>0</v>
      </c>
      <c r="BI163" s="141">
        <f t="shared" si="18"/>
        <v>0</v>
      </c>
      <c r="BJ163" s="17" t="s">
        <v>90</v>
      </c>
      <c r="BK163" s="141">
        <f t="shared" si="19"/>
        <v>0</v>
      </c>
      <c r="BL163" s="17" t="s">
        <v>173</v>
      </c>
      <c r="BM163" s="140" t="s">
        <v>3025</v>
      </c>
    </row>
    <row r="164" spans="2:65" s="1" customFormat="1" ht="16.5" customHeight="1">
      <c r="B164" s="33"/>
      <c r="C164" s="185" t="s">
        <v>275</v>
      </c>
      <c r="D164" s="185" t="s">
        <v>653</v>
      </c>
      <c r="E164" s="186" t="s">
        <v>3026</v>
      </c>
      <c r="F164" s="187" t="s">
        <v>3027</v>
      </c>
      <c r="G164" s="188" t="s">
        <v>150</v>
      </c>
      <c r="H164" s="189">
        <v>50</v>
      </c>
      <c r="I164" s="190"/>
      <c r="J164" s="191">
        <f t="shared" si="10"/>
        <v>0</v>
      </c>
      <c r="K164" s="192"/>
      <c r="L164" s="193"/>
      <c r="M164" s="194" t="s">
        <v>1</v>
      </c>
      <c r="N164" s="195" t="s">
        <v>47</v>
      </c>
      <c r="P164" s="138">
        <f t="shared" si="11"/>
        <v>0</v>
      </c>
      <c r="Q164" s="138">
        <v>0</v>
      </c>
      <c r="R164" s="138">
        <f t="shared" si="12"/>
        <v>0</v>
      </c>
      <c r="S164" s="138">
        <v>0</v>
      </c>
      <c r="T164" s="139">
        <f t="shared" si="13"/>
        <v>0</v>
      </c>
      <c r="AR164" s="140" t="s">
        <v>204</v>
      </c>
      <c r="AT164" s="140" t="s">
        <v>653</v>
      </c>
      <c r="AU164" s="140" t="s">
        <v>90</v>
      </c>
      <c r="AY164" s="17" t="s">
        <v>140</v>
      </c>
      <c r="BE164" s="141">
        <f t="shared" si="14"/>
        <v>0</v>
      </c>
      <c r="BF164" s="141">
        <f t="shared" si="15"/>
        <v>0</v>
      </c>
      <c r="BG164" s="141">
        <f t="shared" si="16"/>
        <v>0</v>
      </c>
      <c r="BH164" s="141">
        <f t="shared" si="17"/>
        <v>0</v>
      </c>
      <c r="BI164" s="141">
        <f t="shared" si="18"/>
        <v>0</v>
      </c>
      <c r="BJ164" s="17" t="s">
        <v>90</v>
      </c>
      <c r="BK164" s="141">
        <f t="shared" si="19"/>
        <v>0</v>
      </c>
      <c r="BL164" s="17" t="s">
        <v>173</v>
      </c>
      <c r="BM164" s="140" t="s">
        <v>3028</v>
      </c>
    </row>
    <row r="165" spans="2:65" s="1" customFormat="1" ht="16.5" customHeight="1">
      <c r="B165" s="33"/>
      <c r="C165" s="185" t="s">
        <v>280</v>
      </c>
      <c r="D165" s="185" t="s">
        <v>653</v>
      </c>
      <c r="E165" s="186" t="s">
        <v>3029</v>
      </c>
      <c r="F165" s="187" t="s">
        <v>3030</v>
      </c>
      <c r="G165" s="188" t="s">
        <v>157</v>
      </c>
      <c r="H165" s="189">
        <v>2</v>
      </c>
      <c r="I165" s="190"/>
      <c r="J165" s="191">
        <f t="shared" si="10"/>
        <v>0</v>
      </c>
      <c r="K165" s="192"/>
      <c r="L165" s="193"/>
      <c r="M165" s="194" t="s">
        <v>1</v>
      </c>
      <c r="N165" s="195" t="s">
        <v>47</v>
      </c>
      <c r="P165" s="138">
        <f t="shared" si="11"/>
        <v>0</v>
      </c>
      <c r="Q165" s="138">
        <v>0</v>
      </c>
      <c r="R165" s="138">
        <f t="shared" si="12"/>
        <v>0</v>
      </c>
      <c r="S165" s="138">
        <v>0</v>
      </c>
      <c r="T165" s="139">
        <f t="shared" si="13"/>
        <v>0</v>
      </c>
      <c r="AR165" s="140" t="s">
        <v>204</v>
      </c>
      <c r="AT165" s="140" t="s">
        <v>653</v>
      </c>
      <c r="AU165" s="140" t="s">
        <v>90</v>
      </c>
      <c r="AY165" s="17" t="s">
        <v>140</v>
      </c>
      <c r="BE165" s="141">
        <f t="shared" si="14"/>
        <v>0</v>
      </c>
      <c r="BF165" s="141">
        <f t="shared" si="15"/>
        <v>0</v>
      </c>
      <c r="BG165" s="141">
        <f t="shared" si="16"/>
        <v>0</v>
      </c>
      <c r="BH165" s="141">
        <f t="shared" si="17"/>
        <v>0</v>
      </c>
      <c r="BI165" s="141">
        <f t="shared" si="18"/>
        <v>0</v>
      </c>
      <c r="BJ165" s="17" t="s">
        <v>90</v>
      </c>
      <c r="BK165" s="141">
        <f t="shared" si="19"/>
        <v>0</v>
      </c>
      <c r="BL165" s="17" t="s">
        <v>173</v>
      </c>
      <c r="BM165" s="140" t="s">
        <v>3031</v>
      </c>
    </row>
    <row r="166" spans="2:65" s="1" customFormat="1" ht="16.5" customHeight="1">
      <c r="B166" s="33"/>
      <c r="C166" s="185" t="s">
        <v>211</v>
      </c>
      <c r="D166" s="185" t="s">
        <v>653</v>
      </c>
      <c r="E166" s="186" t="s">
        <v>3032</v>
      </c>
      <c r="F166" s="187" t="s">
        <v>3033</v>
      </c>
      <c r="G166" s="188" t="s">
        <v>157</v>
      </c>
      <c r="H166" s="189">
        <v>2</v>
      </c>
      <c r="I166" s="190"/>
      <c r="J166" s="191">
        <f t="shared" si="10"/>
        <v>0</v>
      </c>
      <c r="K166" s="192"/>
      <c r="L166" s="193"/>
      <c r="M166" s="194" t="s">
        <v>1</v>
      </c>
      <c r="N166" s="195" t="s">
        <v>47</v>
      </c>
      <c r="P166" s="138">
        <f t="shared" si="11"/>
        <v>0</v>
      </c>
      <c r="Q166" s="138">
        <v>0</v>
      </c>
      <c r="R166" s="138">
        <f t="shared" si="12"/>
        <v>0</v>
      </c>
      <c r="S166" s="138">
        <v>0</v>
      </c>
      <c r="T166" s="139">
        <f t="shared" si="13"/>
        <v>0</v>
      </c>
      <c r="AR166" s="140" t="s">
        <v>204</v>
      </c>
      <c r="AT166" s="140" t="s">
        <v>653</v>
      </c>
      <c r="AU166" s="140" t="s">
        <v>90</v>
      </c>
      <c r="AY166" s="17" t="s">
        <v>140</v>
      </c>
      <c r="BE166" s="141">
        <f t="shared" si="14"/>
        <v>0</v>
      </c>
      <c r="BF166" s="141">
        <f t="shared" si="15"/>
        <v>0</v>
      </c>
      <c r="BG166" s="141">
        <f t="shared" si="16"/>
        <v>0</v>
      </c>
      <c r="BH166" s="141">
        <f t="shared" si="17"/>
        <v>0</v>
      </c>
      <c r="BI166" s="141">
        <f t="shared" si="18"/>
        <v>0</v>
      </c>
      <c r="BJ166" s="17" t="s">
        <v>90</v>
      </c>
      <c r="BK166" s="141">
        <f t="shared" si="19"/>
        <v>0</v>
      </c>
      <c r="BL166" s="17" t="s">
        <v>173</v>
      </c>
      <c r="BM166" s="140" t="s">
        <v>3034</v>
      </c>
    </row>
    <row r="167" spans="2:65" s="1" customFormat="1" ht="16.5" customHeight="1">
      <c r="B167" s="33"/>
      <c r="C167" s="185" t="s">
        <v>291</v>
      </c>
      <c r="D167" s="185" t="s">
        <v>653</v>
      </c>
      <c r="E167" s="186" t="s">
        <v>3035</v>
      </c>
      <c r="F167" s="187" t="s">
        <v>3036</v>
      </c>
      <c r="G167" s="188" t="s">
        <v>337</v>
      </c>
      <c r="H167" s="189">
        <v>1</v>
      </c>
      <c r="I167" s="190"/>
      <c r="J167" s="191">
        <f t="shared" si="10"/>
        <v>0</v>
      </c>
      <c r="K167" s="192"/>
      <c r="L167" s="193"/>
      <c r="M167" s="194" t="s">
        <v>1</v>
      </c>
      <c r="N167" s="195" t="s">
        <v>47</v>
      </c>
      <c r="P167" s="138">
        <f t="shared" si="11"/>
        <v>0</v>
      </c>
      <c r="Q167" s="138">
        <v>0</v>
      </c>
      <c r="R167" s="138">
        <f t="shared" si="12"/>
        <v>0</v>
      </c>
      <c r="S167" s="138">
        <v>0</v>
      </c>
      <c r="T167" s="139">
        <f t="shared" si="13"/>
        <v>0</v>
      </c>
      <c r="AR167" s="140" t="s">
        <v>204</v>
      </c>
      <c r="AT167" s="140" t="s">
        <v>653</v>
      </c>
      <c r="AU167" s="140" t="s">
        <v>90</v>
      </c>
      <c r="AY167" s="17" t="s">
        <v>140</v>
      </c>
      <c r="BE167" s="141">
        <f t="shared" si="14"/>
        <v>0</v>
      </c>
      <c r="BF167" s="141">
        <f t="shared" si="15"/>
        <v>0</v>
      </c>
      <c r="BG167" s="141">
        <f t="shared" si="16"/>
        <v>0</v>
      </c>
      <c r="BH167" s="141">
        <f t="shared" si="17"/>
        <v>0</v>
      </c>
      <c r="BI167" s="141">
        <f t="shared" si="18"/>
        <v>0</v>
      </c>
      <c r="BJ167" s="17" t="s">
        <v>90</v>
      </c>
      <c r="BK167" s="141">
        <f t="shared" si="19"/>
        <v>0</v>
      </c>
      <c r="BL167" s="17" t="s">
        <v>173</v>
      </c>
      <c r="BM167" s="140" t="s">
        <v>3037</v>
      </c>
    </row>
    <row r="168" spans="2:65" s="1" customFormat="1" ht="16.5" customHeight="1">
      <c r="B168" s="33"/>
      <c r="C168" s="185" t="s">
        <v>225</v>
      </c>
      <c r="D168" s="185" t="s">
        <v>653</v>
      </c>
      <c r="E168" s="186" t="s">
        <v>3038</v>
      </c>
      <c r="F168" s="187" t="s">
        <v>3039</v>
      </c>
      <c r="G168" s="188" t="s">
        <v>157</v>
      </c>
      <c r="H168" s="189">
        <v>3</v>
      </c>
      <c r="I168" s="190"/>
      <c r="J168" s="191">
        <f t="shared" si="10"/>
        <v>0</v>
      </c>
      <c r="K168" s="192"/>
      <c r="L168" s="193"/>
      <c r="M168" s="194" t="s">
        <v>1</v>
      </c>
      <c r="N168" s="195" t="s">
        <v>47</v>
      </c>
      <c r="P168" s="138">
        <f t="shared" si="11"/>
        <v>0</v>
      </c>
      <c r="Q168" s="138">
        <v>0</v>
      </c>
      <c r="R168" s="138">
        <f t="shared" si="12"/>
        <v>0</v>
      </c>
      <c r="S168" s="138">
        <v>0</v>
      </c>
      <c r="T168" s="139">
        <f t="shared" si="13"/>
        <v>0</v>
      </c>
      <c r="AR168" s="140" t="s">
        <v>204</v>
      </c>
      <c r="AT168" s="140" t="s">
        <v>653</v>
      </c>
      <c r="AU168" s="140" t="s">
        <v>90</v>
      </c>
      <c r="AY168" s="17" t="s">
        <v>140</v>
      </c>
      <c r="BE168" s="141">
        <f t="shared" si="14"/>
        <v>0</v>
      </c>
      <c r="BF168" s="141">
        <f t="shared" si="15"/>
        <v>0</v>
      </c>
      <c r="BG168" s="141">
        <f t="shared" si="16"/>
        <v>0</v>
      </c>
      <c r="BH168" s="141">
        <f t="shared" si="17"/>
        <v>0</v>
      </c>
      <c r="BI168" s="141">
        <f t="shared" si="18"/>
        <v>0</v>
      </c>
      <c r="BJ168" s="17" t="s">
        <v>90</v>
      </c>
      <c r="BK168" s="141">
        <f t="shared" si="19"/>
        <v>0</v>
      </c>
      <c r="BL168" s="17" t="s">
        <v>173</v>
      </c>
      <c r="BM168" s="140" t="s">
        <v>3040</v>
      </c>
    </row>
    <row r="169" spans="2:65" s="1" customFormat="1" ht="16.5" customHeight="1">
      <c r="B169" s="33"/>
      <c r="C169" s="185" t="s">
        <v>299</v>
      </c>
      <c r="D169" s="185" t="s">
        <v>653</v>
      </c>
      <c r="E169" s="186" t="s">
        <v>3041</v>
      </c>
      <c r="F169" s="187" t="s">
        <v>3042</v>
      </c>
      <c r="G169" s="188" t="s">
        <v>157</v>
      </c>
      <c r="H169" s="189">
        <v>2</v>
      </c>
      <c r="I169" s="190"/>
      <c r="J169" s="191">
        <f t="shared" si="10"/>
        <v>0</v>
      </c>
      <c r="K169" s="192"/>
      <c r="L169" s="193"/>
      <c r="M169" s="194" t="s">
        <v>1</v>
      </c>
      <c r="N169" s="195" t="s">
        <v>47</v>
      </c>
      <c r="P169" s="138">
        <f t="shared" si="11"/>
        <v>0</v>
      </c>
      <c r="Q169" s="138">
        <v>0</v>
      </c>
      <c r="R169" s="138">
        <f t="shared" si="12"/>
        <v>0</v>
      </c>
      <c r="S169" s="138">
        <v>0</v>
      </c>
      <c r="T169" s="139">
        <f t="shared" si="13"/>
        <v>0</v>
      </c>
      <c r="AR169" s="140" t="s">
        <v>204</v>
      </c>
      <c r="AT169" s="140" t="s">
        <v>653</v>
      </c>
      <c r="AU169" s="140" t="s">
        <v>90</v>
      </c>
      <c r="AY169" s="17" t="s">
        <v>140</v>
      </c>
      <c r="BE169" s="141">
        <f t="shared" si="14"/>
        <v>0</v>
      </c>
      <c r="BF169" s="141">
        <f t="shared" si="15"/>
        <v>0</v>
      </c>
      <c r="BG169" s="141">
        <f t="shared" si="16"/>
        <v>0</v>
      </c>
      <c r="BH169" s="141">
        <f t="shared" si="17"/>
        <v>0</v>
      </c>
      <c r="BI169" s="141">
        <f t="shared" si="18"/>
        <v>0</v>
      </c>
      <c r="BJ169" s="17" t="s">
        <v>90</v>
      </c>
      <c r="BK169" s="141">
        <f t="shared" si="19"/>
        <v>0</v>
      </c>
      <c r="BL169" s="17" t="s">
        <v>173</v>
      </c>
      <c r="BM169" s="140" t="s">
        <v>3043</v>
      </c>
    </row>
    <row r="170" spans="2:65" s="1" customFormat="1" ht="24.2" customHeight="1">
      <c r="B170" s="33"/>
      <c r="C170" s="185" t="s">
        <v>230</v>
      </c>
      <c r="D170" s="185" t="s">
        <v>653</v>
      </c>
      <c r="E170" s="186" t="s">
        <v>3044</v>
      </c>
      <c r="F170" s="187" t="s">
        <v>3045</v>
      </c>
      <c r="G170" s="188" t="s">
        <v>157</v>
      </c>
      <c r="H170" s="189">
        <v>13</v>
      </c>
      <c r="I170" s="190"/>
      <c r="J170" s="191">
        <f t="shared" si="10"/>
        <v>0</v>
      </c>
      <c r="K170" s="192"/>
      <c r="L170" s="193"/>
      <c r="M170" s="194" t="s">
        <v>1</v>
      </c>
      <c r="N170" s="195" t="s">
        <v>47</v>
      </c>
      <c r="P170" s="138">
        <f t="shared" si="11"/>
        <v>0</v>
      </c>
      <c r="Q170" s="138">
        <v>0</v>
      </c>
      <c r="R170" s="138">
        <f t="shared" si="12"/>
        <v>0</v>
      </c>
      <c r="S170" s="138">
        <v>0</v>
      </c>
      <c r="T170" s="139">
        <f t="shared" si="13"/>
        <v>0</v>
      </c>
      <c r="AR170" s="140" t="s">
        <v>204</v>
      </c>
      <c r="AT170" s="140" t="s">
        <v>653</v>
      </c>
      <c r="AU170" s="140" t="s">
        <v>90</v>
      </c>
      <c r="AY170" s="17" t="s">
        <v>140</v>
      </c>
      <c r="BE170" s="141">
        <f t="shared" si="14"/>
        <v>0</v>
      </c>
      <c r="BF170" s="141">
        <f t="shared" si="15"/>
        <v>0</v>
      </c>
      <c r="BG170" s="141">
        <f t="shared" si="16"/>
        <v>0</v>
      </c>
      <c r="BH170" s="141">
        <f t="shared" si="17"/>
        <v>0</v>
      </c>
      <c r="BI170" s="141">
        <f t="shared" si="18"/>
        <v>0</v>
      </c>
      <c r="BJ170" s="17" t="s">
        <v>90</v>
      </c>
      <c r="BK170" s="141">
        <f t="shared" si="19"/>
        <v>0</v>
      </c>
      <c r="BL170" s="17" t="s">
        <v>173</v>
      </c>
      <c r="BM170" s="140" t="s">
        <v>3046</v>
      </c>
    </row>
    <row r="171" spans="2:65" s="1" customFormat="1" ht="16.5" customHeight="1">
      <c r="B171" s="33"/>
      <c r="C171" s="185" t="s">
        <v>29</v>
      </c>
      <c r="D171" s="185" t="s">
        <v>653</v>
      </c>
      <c r="E171" s="186" t="s">
        <v>3047</v>
      </c>
      <c r="F171" s="187" t="s">
        <v>3048</v>
      </c>
      <c r="G171" s="188" t="s">
        <v>157</v>
      </c>
      <c r="H171" s="189">
        <v>6</v>
      </c>
      <c r="I171" s="190"/>
      <c r="J171" s="191">
        <f t="shared" si="10"/>
        <v>0</v>
      </c>
      <c r="K171" s="192"/>
      <c r="L171" s="193"/>
      <c r="M171" s="194" t="s">
        <v>1</v>
      </c>
      <c r="N171" s="195" t="s">
        <v>47</v>
      </c>
      <c r="P171" s="138">
        <f t="shared" si="11"/>
        <v>0</v>
      </c>
      <c r="Q171" s="138">
        <v>0</v>
      </c>
      <c r="R171" s="138">
        <f t="shared" si="12"/>
        <v>0</v>
      </c>
      <c r="S171" s="138">
        <v>0</v>
      </c>
      <c r="T171" s="139">
        <f t="shared" si="13"/>
        <v>0</v>
      </c>
      <c r="AR171" s="140" t="s">
        <v>204</v>
      </c>
      <c r="AT171" s="140" t="s">
        <v>653</v>
      </c>
      <c r="AU171" s="140" t="s">
        <v>90</v>
      </c>
      <c r="AY171" s="17" t="s">
        <v>140</v>
      </c>
      <c r="BE171" s="141">
        <f t="shared" si="14"/>
        <v>0</v>
      </c>
      <c r="BF171" s="141">
        <f t="shared" si="15"/>
        <v>0</v>
      </c>
      <c r="BG171" s="141">
        <f t="shared" si="16"/>
        <v>0</v>
      </c>
      <c r="BH171" s="141">
        <f t="shared" si="17"/>
        <v>0</v>
      </c>
      <c r="BI171" s="141">
        <f t="shared" si="18"/>
        <v>0</v>
      </c>
      <c r="BJ171" s="17" t="s">
        <v>90</v>
      </c>
      <c r="BK171" s="141">
        <f t="shared" si="19"/>
        <v>0</v>
      </c>
      <c r="BL171" s="17" t="s">
        <v>173</v>
      </c>
      <c r="BM171" s="140" t="s">
        <v>3049</v>
      </c>
    </row>
    <row r="172" spans="2:65" s="1" customFormat="1" ht="24.2" customHeight="1">
      <c r="B172" s="33"/>
      <c r="C172" s="185" t="s">
        <v>233</v>
      </c>
      <c r="D172" s="185" t="s">
        <v>653</v>
      </c>
      <c r="E172" s="186" t="s">
        <v>3050</v>
      </c>
      <c r="F172" s="187" t="s">
        <v>3051</v>
      </c>
      <c r="G172" s="188" t="s">
        <v>157</v>
      </c>
      <c r="H172" s="189">
        <v>2</v>
      </c>
      <c r="I172" s="190"/>
      <c r="J172" s="191">
        <f t="shared" si="10"/>
        <v>0</v>
      </c>
      <c r="K172" s="192"/>
      <c r="L172" s="193"/>
      <c r="M172" s="194" t="s">
        <v>1</v>
      </c>
      <c r="N172" s="195" t="s">
        <v>47</v>
      </c>
      <c r="P172" s="138">
        <f t="shared" si="11"/>
        <v>0</v>
      </c>
      <c r="Q172" s="138">
        <v>0</v>
      </c>
      <c r="R172" s="138">
        <f t="shared" si="12"/>
        <v>0</v>
      </c>
      <c r="S172" s="138">
        <v>0</v>
      </c>
      <c r="T172" s="139">
        <f t="shared" si="13"/>
        <v>0</v>
      </c>
      <c r="AR172" s="140" t="s">
        <v>204</v>
      </c>
      <c r="AT172" s="140" t="s">
        <v>653</v>
      </c>
      <c r="AU172" s="140" t="s">
        <v>90</v>
      </c>
      <c r="AY172" s="17" t="s">
        <v>140</v>
      </c>
      <c r="BE172" s="141">
        <f t="shared" si="14"/>
        <v>0</v>
      </c>
      <c r="BF172" s="141">
        <f t="shared" si="15"/>
        <v>0</v>
      </c>
      <c r="BG172" s="141">
        <f t="shared" si="16"/>
        <v>0</v>
      </c>
      <c r="BH172" s="141">
        <f t="shared" si="17"/>
        <v>0</v>
      </c>
      <c r="BI172" s="141">
        <f t="shared" si="18"/>
        <v>0</v>
      </c>
      <c r="BJ172" s="17" t="s">
        <v>90</v>
      </c>
      <c r="BK172" s="141">
        <f t="shared" si="19"/>
        <v>0</v>
      </c>
      <c r="BL172" s="17" t="s">
        <v>173</v>
      </c>
      <c r="BM172" s="140" t="s">
        <v>3052</v>
      </c>
    </row>
    <row r="173" spans="2:65" s="1" customFormat="1" ht="21.75" customHeight="1">
      <c r="B173" s="33"/>
      <c r="C173" s="185" t="s">
        <v>313</v>
      </c>
      <c r="D173" s="185" t="s">
        <v>653</v>
      </c>
      <c r="E173" s="186" t="s">
        <v>3053</v>
      </c>
      <c r="F173" s="187" t="s">
        <v>3054</v>
      </c>
      <c r="G173" s="188" t="s">
        <v>157</v>
      </c>
      <c r="H173" s="189">
        <v>15</v>
      </c>
      <c r="I173" s="190"/>
      <c r="J173" s="191">
        <f t="shared" si="10"/>
        <v>0</v>
      </c>
      <c r="K173" s="192"/>
      <c r="L173" s="193"/>
      <c r="M173" s="194" t="s">
        <v>1</v>
      </c>
      <c r="N173" s="195" t="s">
        <v>47</v>
      </c>
      <c r="P173" s="138">
        <f t="shared" si="11"/>
        <v>0</v>
      </c>
      <c r="Q173" s="138">
        <v>0</v>
      </c>
      <c r="R173" s="138">
        <f t="shared" si="12"/>
        <v>0</v>
      </c>
      <c r="S173" s="138">
        <v>0</v>
      </c>
      <c r="T173" s="139">
        <f t="shared" si="13"/>
        <v>0</v>
      </c>
      <c r="AR173" s="140" t="s">
        <v>204</v>
      </c>
      <c r="AT173" s="140" t="s">
        <v>653</v>
      </c>
      <c r="AU173" s="140" t="s">
        <v>90</v>
      </c>
      <c r="AY173" s="17" t="s">
        <v>140</v>
      </c>
      <c r="BE173" s="141">
        <f t="shared" si="14"/>
        <v>0</v>
      </c>
      <c r="BF173" s="141">
        <f t="shared" si="15"/>
        <v>0</v>
      </c>
      <c r="BG173" s="141">
        <f t="shared" si="16"/>
        <v>0</v>
      </c>
      <c r="BH173" s="141">
        <f t="shared" si="17"/>
        <v>0</v>
      </c>
      <c r="BI173" s="141">
        <f t="shared" si="18"/>
        <v>0</v>
      </c>
      <c r="BJ173" s="17" t="s">
        <v>90</v>
      </c>
      <c r="BK173" s="141">
        <f t="shared" si="19"/>
        <v>0</v>
      </c>
      <c r="BL173" s="17" t="s">
        <v>173</v>
      </c>
      <c r="BM173" s="140" t="s">
        <v>3055</v>
      </c>
    </row>
    <row r="174" spans="2:65" s="10" customFormat="1" ht="25.9" customHeight="1">
      <c r="B174" s="118"/>
      <c r="D174" s="119" t="s">
        <v>81</v>
      </c>
      <c r="E174" s="120" t="s">
        <v>3056</v>
      </c>
      <c r="F174" s="120" t="s">
        <v>3057</v>
      </c>
      <c r="I174" s="121"/>
      <c r="J174" s="122">
        <f>BK174</f>
        <v>0</v>
      </c>
      <c r="L174" s="118"/>
      <c r="M174" s="123"/>
      <c r="P174" s="124">
        <f>SUM(P175:P211)</f>
        <v>0</v>
      </c>
      <c r="R174" s="124">
        <f>SUM(R175:R211)</f>
        <v>0</v>
      </c>
      <c r="T174" s="125">
        <f>SUM(T175:T211)</f>
        <v>0</v>
      </c>
      <c r="AR174" s="119" t="s">
        <v>90</v>
      </c>
      <c r="AT174" s="126" t="s">
        <v>81</v>
      </c>
      <c r="AU174" s="126" t="s">
        <v>82</v>
      </c>
      <c r="AY174" s="119" t="s">
        <v>140</v>
      </c>
      <c r="BK174" s="127">
        <f>SUM(BK175:BK211)</f>
        <v>0</v>
      </c>
    </row>
    <row r="175" spans="2:65" s="1" customFormat="1" ht="16.5" customHeight="1">
      <c r="B175" s="33"/>
      <c r="C175" s="128" t="s">
        <v>237</v>
      </c>
      <c r="D175" s="128" t="s">
        <v>141</v>
      </c>
      <c r="E175" s="129" t="s">
        <v>3058</v>
      </c>
      <c r="F175" s="130" t="s">
        <v>3059</v>
      </c>
      <c r="G175" s="131" t="s">
        <v>150</v>
      </c>
      <c r="H175" s="132">
        <v>50</v>
      </c>
      <c r="I175" s="133"/>
      <c r="J175" s="134">
        <f t="shared" ref="J175:J211" si="20">ROUND(I175*H175,2)</f>
        <v>0</v>
      </c>
      <c r="K175" s="135"/>
      <c r="L175" s="33"/>
      <c r="M175" s="136" t="s">
        <v>1</v>
      </c>
      <c r="N175" s="137" t="s">
        <v>47</v>
      </c>
      <c r="P175" s="138">
        <f t="shared" ref="P175:P211" si="21">O175*H175</f>
        <v>0</v>
      </c>
      <c r="Q175" s="138">
        <v>0</v>
      </c>
      <c r="R175" s="138">
        <f t="shared" ref="R175:R211" si="22">Q175*H175</f>
        <v>0</v>
      </c>
      <c r="S175" s="138">
        <v>0</v>
      </c>
      <c r="T175" s="139">
        <f t="shared" ref="T175:T211" si="23">S175*H175</f>
        <v>0</v>
      </c>
      <c r="AR175" s="140" t="s">
        <v>173</v>
      </c>
      <c r="AT175" s="140" t="s">
        <v>141</v>
      </c>
      <c r="AU175" s="140" t="s">
        <v>90</v>
      </c>
      <c r="AY175" s="17" t="s">
        <v>140</v>
      </c>
      <c r="BE175" s="141">
        <f t="shared" ref="BE175:BE211" si="24">IF(N175="základní",J175,0)</f>
        <v>0</v>
      </c>
      <c r="BF175" s="141">
        <f t="shared" ref="BF175:BF211" si="25">IF(N175="snížená",J175,0)</f>
        <v>0</v>
      </c>
      <c r="BG175" s="141">
        <f t="shared" ref="BG175:BG211" si="26">IF(N175="zákl. přenesená",J175,0)</f>
        <v>0</v>
      </c>
      <c r="BH175" s="141">
        <f t="shared" ref="BH175:BH211" si="27">IF(N175="sníž. přenesená",J175,0)</f>
        <v>0</v>
      </c>
      <c r="BI175" s="141">
        <f t="shared" ref="BI175:BI211" si="28">IF(N175="nulová",J175,0)</f>
        <v>0</v>
      </c>
      <c r="BJ175" s="17" t="s">
        <v>90</v>
      </c>
      <c r="BK175" s="141">
        <f t="shared" ref="BK175:BK211" si="29">ROUND(I175*H175,2)</f>
        <v>0</v>
      </c>
      <c r="BL175" s="17" t="s">
        <v>173</v>
      </c>
      <c r="BM175" s="140" t="s">
        <v>3060</v>
      </c>
    </row>
    <row r="176" spans="2:65" s="1" customFormat="1" ht="16.5" customHeight="1">
      <c r="B176" s="33"/>
      <c r="C176" s="128" t="s">
        <v>320</v>
      </c>
      <c r="D176" s="128" t="s">
        <v>141</v>
      </c>
      <c r="E176" s="129" t="s">
        <v>3061</v>
      </c>
      <c r="F176" s="130" t="s">
        <v>3062</v>
      </c>
      <c r="G176" s="131" t="s">
        <v>157</v>
      </c>
      <c r="H176" s="132">
        <v>6</v>
      </c>
      <c r="I176" s="133"/>
      <c r="J176" s="134">
        <f t="shared" si="20"/>
        <v>0</v>
      </c>
      <c r="K176" s="135"/>
      <c r="L176" s="33"/>
      <c r="M176" s="136" t="s">
        <v>1</v>
      </c>
      <c r="N176" s="137" t="s">
        <v>47</v>
      </c>
      <c r="P176" s="138">
        <f t="shared" si="21"/>
        <v>0</v>
      </c>
      <c r="Q176" s="138">
        <v>0</v>
      </c>
      <c r="R176" s="138">
        <f t="shared" si="22"/>
        <v>0</v>
      </c>
      <c r="S176" s="138">
        <v>0</v>
      </c>
      <c r="T176" s="139">
        <f t="shared" si="23"/>
        <v>0</v>
      </c>
      <c r="AR176" s="140" t="s">
        <v>173</v>
      </c>
      <c r="AT176" s="140" t="s">
        <v>141</v>
      </c>
      <c r="AU176" s="140" t="s">
        <v>90</v>
      </c>
      <c r="AY176" s="17" t="s">
        <v>140</v>
      </c>
      <c r="BE176" s="141">
        <f t="shared" si="24"/>
        <v>0</v>
      </c>
      <c r="BF176" s="141">
        <f t="shared" si="25"/>
        <v>0</v>
      </c>
      <c r="BG176" s="141">
        <f t="shared" si="26"/>
        <v>0</v>
      </c>
      <c r="BH176" s="141">
        <f t="shared" si="27"/>
        <v>0</v>
      </c>
      <c r="BI176" s="141">
        <f t="shared" si="28"/>
        <v>0</v>
      </c>
      <c r="BJ176" s="17" t="s">
        <v>90</v>
      </c>
      <c r="BK176" s="141">
        <f t="shared" si="29"/>
        <v>0</v>
      </c>
      <c r="BL176" s="17" t="s">
        <v>173</v>
      </c>
      <c r="BM176" s="140" t="s">
        <v>3063</v>
      </c>
    </row>
    <row r="177" spans="2:65" s="1" customFormat="1" ht="16.5" customHeight="1">
      <c r="B177" s="33"/>
      <c r="C177" s="128" t="s">
        <v>240</v>
      </c>
      <c r="D177" s="128" t="s">
        <v>141</v>
      </c>
      <c r="E177" s="129" t="s">
        <v>3064</v>
      </c>
      <c r="F177" s="130" t="s">
        <v>3065</v>
      </c>
      <c r="G177" s="131" t="s">
        <v>150</v>
      </c>
      <c r="H177" s="132">
        <v>880</v>
      </c>
      <c r="I177" s="133"/>
      <c r="J177" s="134">
        <f t="shared" si="20"/>
        <v>0</v>
      </c>
      <c r="K177" s="135"/>
      <c r="L177" s="33"/>
      <c r="M177" s="136" t="s">
        <v>1</v>
      </c>
      <c r="N177" s="137" t="s">
        <v>47</v>
      </c>
      <c r="P177" s="138">
        <f t="shared" si="21"/>
        <v>0</v>
      </c>
      <c r="Q177" s="138">
        <v>0</v>
      </c>
      <c r="R177" s="138">
        <f t="shared" si="22"/>
        <v>0</v>
      </c>
      <c r="S177" s="138">
        <v>0</v>
      </c>
      <c r="T177" s="139">
        <f t="shared" si="23"/>
        <v>0</v>
      </c>
      <c r="AR177" s="140" t="s">
        <v>173</v>
      </c>
      <c r="AT177" s="140" t="s">
        <v>141</v>
      </c>
      <c r="AU177" s="140" t="s">
        <v>90</v>
      </c>
      <c r="AY177" s="17" t="s">
        <v>140</v>
      </c>
      <c r="BE177" s="141">
        <f t="shared" si="24"/>
        <v>0</v>
      </c>
      <c r="BF177" s="141">
        <f t="shared" si="25"/>
        <v>0</v>
      </c>
      <c r="BG177" s="141">
        <f t="shared" si="26"/>
        <v>0</v>
      </c>
      <c r="BH177" s="141">
        <f t="shared" si="27"/>
        <v>0</v>
      </c>
      <c r="BI177" s="141">
        <f t="shared" si="28"/>
        <v>0</v>
      </c>
      <c r="BJ177" s="17" t="s">
        <v>90</v>
      </c>
      <c r="BK177" s="141">
        <f t="shared" si="29"/>
        <v>0</v>
      </c>
      <c r="BL177" s="17" t="s">
        <v>173</v>
      </c>
      <c r="BM177" s="140" t="s">
        <v>3066</v>
      </c>
    </row>
    <row r="178" spans="2:65" s="1" customFormat="1" ht="21.75" customHeight="1">
      <c r="B178" s="33"/>
      <c r="C178" s="128" t="s">
        <v>327</v>
      </c>
      <c r="D178" s="128" t="s">
        <v>141</v>
      </c>
      <c r="E178" s="129" t="s">
        <v>3067</v>
      </c>
      <c r="F178" s="130" t="s">
        <v>3068</v>
      </c>
      <c r="G178" s="131" t="s">
        <v>150</v>
      </c>
      <c r="H178" s="132">
        <v>500</v>
      </c>
      <c r="I178" s="133"/>
      <c r="J178" s="134">
        <f t="shared" si="20"/>
        <v>0</v>
      </c>
      <c r="K178" s="135"/>
      <c r="L178" s="33"/>
      <c r="M178" s="136" t="s">
        <v>1</v>
      </c>
      <c r="N178" s="137" t="s">
        <v>47</v>
      </c>
      <c r="P178" s="138">
        <f t="shared" si="21"/>
        <v>0</v>
      </c>
      <c r="Q178" s="138">
        <v>0</v>
      </c>
      <c r="R178" s="138">
        <f t="shared" si="22"/>
        <v>0</v>
      </c>
      <c r="S178" s="138">
        <v>0</v>
      </c>
      <c r="T178" s="139">
        <f t="shared" si="23"/>
        <v>0</v>
      </c>
      <c r="AR178" s="140" t="s">
        <v>173</v>
      </c>
      <c r="AT178" s="140" t="s">
        <v>141</v>
      </c>
      <c r="AU178" s="140" t="s">
        <v>90</v>
      </c>
      <c r="AY178" s="17" t="s">
        <v>140</v>
      </c>
      <c r="BE178" s="141">
        <f t="shared" si="24"/>
        <v>0</v>
      </c>
      <c r="BF178" s="141">
        <f t="shared" si="25"/>
        <v>0</v>
      </c>
      <c r="BG178" s="141">
        <f t="shared" si="26"/>
        <v>0</v>
      </c>
      <c r="BH178" s="141">
        <f t="shared" si="27"/>
        <v>0</v>
      </c>
      <c r="BI178" s="141">
        <f t="shared" si="28"/>
        <v>0</v>
      </c>
      <c r="BJ178" s="17" t="s">
        <v>90</v>
      </c>
      <c r="BK178" s="141">
        <f t="shared" si="29"/>
        <v>0</v>
      </c>
      <c r="BL178" s="17" t="s">
        <v>173</v>
      </c>
      <c r="BM178" s="140" t="s">
        <v>3069</v>
      </c>
    </row>
    <row r="179" spans="2:65" s="1" customFormat="1" ht="16.5" customHeight="1">
      <c r="B179" s="33"/>
      <c r="C179" s="128" t="s">
        <v>244</v>
      </c>
      <c r="D179" s="128" t="s">
        <v>141</v>
      </c>
      <c r="E179" s="129" t="s">
        <v>3070</v>
      </c>
      <c r="F179" s="130" t="s">
        <v>3071</v>
      </c>
      <c r="G179" s="131" t="s">
        <v>150</v>
      </c>
      <c r="H179" s="132">
        <v>40</v>
      </c>
      <c r="I179" s="133"/>
      <c r="J179" s="134">
        <f t="shared" si="20"/>
        <v>0</v>
      </c>
      <c r="K179" s="135"/>
      <c r="L179" s="33"/>
      <c r="M179" s="136" t="s">
        <v>1</v>
      </c>
      <c r="N179" s="137" t="s">
        <v>47</v>
      </c>
      <c r="P179" s="138">
        <f t="shared" si="21"/>
        <v>0</v>
      </c>
      <c r="Q179" s="138">
        <v>0</v>
      </c>
      <c r="R179" s="138">
        <f t="shared" si="22"/>
        <v>0</v>
      </c>
      <c r="S179" s="138">
        <v>0</v>
      </c>
      <c r="T179" s="139">
        <f t="shared" si="23"/>
        <v>0</v>
      </c>
      <c r="AR179" s="140" t="s">
        <v>173</v>
      </c>
      <c r="AT179" s="140" t="s">
        <v>141</v>
      </c>
      <c r="AU179" s="140" t="s">
        <v>90</v>
      </c>
      <c r="AY179" s="17" t="s">
        <v>140</v>
      </c>
      <c r="BE179" s="141">
        <f t="shared" si="24"/>
        <v>0</v>
      </c>
      <c r="BF179" s="141">
        <f t="shared" si="25"/>
        <v>0</v>
      </c>
      <c r="BG179" s="141">
        <f t="shared" si="26"/>
        <v>0</v>
      </c>
      <c r="BH179" s="141">
        <f t="shared" si="27"/>
        <v>0</v>
      </c>
      <c r="BI179" s="141">
        <f t="shared" si="28"/>
        <v>0</v>
      </c>
      <c r="BJ179" s="17" t="s">
        <v>90</v>
      </c>
      <c r="BK179" s="141">
        <f t="shared" si="29"/>
        <v>0</v>
      </c>
      <c r="BL179" s="17" t="s">
        <v>173</v>
      </c>
      <c r="BM179" s="140" t="s">
        <v>3072</v>
      </c>
    </row>
    <row r="180" spans="2:65" s="1" customFormat="1" ht="16.5" customHeight="1">
      <c r="B180" s="33"/>
      <c r="C180" s="128" t="s">
        <v>334</v>
      </c>
      <c r="D180" s="128" t="s">
        <v>141</v>
      </c>
      <c r="E180" s="129" t="s">
        <v>3073</v>
      </c>
      <c r="F180" s="130" t="s">
        <v>3074</v>
      </c>
      <c r="G180" s="131" t="s">
        <v>157</v>
      </c>
      <c r="H180" s="132">
        <v>100</v>
      </c>
      <c r="I180" s="133"/>
      <c r="J180" s="134">
        <f t="shared" si="20"/>
        <v>0</v>
      </c>
      <c r="K180" s="135"/>
      <c r="L180" s="33"/>
      <c r="M180" s="136" t="s">
        <v>1</v>
      </c>
      <c r="N180" s="137" t="s">
        <v>47</v>
      </c>
      <c r="P180" s="138">
        <f t="shared" si="21"/>
        <v>0</v>
      </c>
      <c r="Q180" s="138">
        <v>0</v>
      </c>
      <c r="R180" s="138">
        <f t="shared" si="22"/>
        <v>0</v>
      </c>
      <c r="S180" s="138">
        <v>0</v>
      </c>
      <c r="T180" s="139">
        <f t="shared" si="23"/>
        <v>0</v>
      </c>
      <c r="AR180" s="140" t="s">
        <v>173</v>
      </c>
      <c r="AT180" s="140" t="s">
        <v>141</v>
      </c>
      <c r="AU180" s="140" t="s">
        <v>90</v>
      </c>
      <c r="AY180" s="17" t="s">
        <v>140</v>
      </c>
      <c r="BE180" s="141">
        <f t="shared" si="24"/>
        <v>0</v>
      </c>
      <c r="BF180" s="141">
        <f t="shared" si="25"/>
        <v>0</v>
      </c>
      <c r="BG180" s="141">
        <f t="shared" si="26"/>
        <v>0</v>
      </c>
      <c r="BH180" s="141">
        <f t="shared" si="27"/>
        <v>0</v>
      </c>
      <c r="BI180" s="141">
        <f t="shared" si="28"/>
        <v>0</v>
      </c>
      <c r="BJ180" s="17" t="s">
        <v>90</v>
      </c>
      <c r="BK180" s="141">
        <f t="shared" si="29"/>
        <v>0</v>
      </c>
      <c r="BL180" s="17" t="s">
        <v>173</v>
      </c>
      <c r="BM180" s="140" t="s">
        <v>3075</v>
      </c>
    </row>
    <row r="181" spans="2:65" s="1" customFormat="1" ht="16.5" customHeight="1">
      <c r="B181" s="33"/>
      <c r="C181" s="128" t="s">
        <v>247</v>
      </c>
      <c r="D181" s="128" t="s">
        <v>141</v>
      </c>
      <c r="E181" s="129" t="s">
        <v>3076</v>
      </c>
      <c r="F181" s="130" t="s">
        <v>3077</v>
      </c>
      <c r="G181" s="131" t="s">
        <v>157</v>
      </c>
      <c r="H181" s="132">
        <v>10</v>
      </c>
      <c r="I181" s="133"/>
      <c r="J181" s="134">
        <f t="shared" si="20"/>
        <v>0</v>
      </c>
      <c r="K181" s="135"/>
      <c r="L181" s="33"/>
      <c r="M181" s="136" t="s">
        <v>1</v>
      </c>
      <c r="N181" s="137" t="s">
        <v>47</v>
      </c>
      <c r="P181" s="138">
        <f t="shared" si="21"/>
        <v>0</v>
      </c>
      <c r="Q181" s="138">
        <v>0</v>
      </c>
      <c r="R181" s="138">
        <f t="shared" si="22"/>
        <v>0</v>
      </c>
      <c r="S181" s="138">
        <v>0</v>
      </c>
      <c r="T181" s="139">
        <f t="shared" si="23"/>
        <v>0</v>
      </c>
      <c r="AR181" s="140" t="s">
        <v>173</v>
      </c>
      <c r="AT181" s="140" t="s">
        <v>141</v>
      </c>
      <c r="AU181" s="140" t="s">
        <v>90</v>
      </c>
      <c r="AY181" s="17" t="s">
        <v>140</v>
      </c>
      <c r="BE181" s="141">
        <f t="shared" si="24"/>
        <v>0</v>
      </c>
      <c r="BF181" s="141">
        <f t="shared" si="25"/>
        <v>0</v>
      </c>
      <c r="BG181" s="141">
        <f t="shared" si="26"/>
        <v>0</v>
      </c>
      <c r="BH181" s="141">
        <f t="shared" si="27"/>
        <v>0</v>
      </c>
      <c r="BI181" s="141">
        <f t="shared" si="28"/>
        <v>0</v>
      </c>
      <c r="BJ181" s="17" t="s">
        <v>90</v>
      </c>
      <c r="BK181" s="141">
        <f t="shared" si="29"/>
        <v>0</v>
      </c>
      <c r="BL181" s="17" t="s">
        <v>173</v>
      </c>
      <c r="BM181" s="140" t="s">
        <v>3078</v>
      </c>
    </row>
    <row r="182" spans="2:65" s="1" customFormat="1" ht="16.5" customHeight="1">
      <c r="B182" s="33"/>
      <c r="C182" s="128" t="s">
        <v>342</v>
      </c>
      <c r="D182" s="128" t="s">
        <v>141</v>
      </c>
      <c r="E182" s="129" t="s">
        <v>3079</v>
      </c>
      <c r="F182" s="130" t="s">
        <v>3080</v>
      </c>
      <c r="G182" s="131" t="s">
        <v>157</v>
      </c>
      <c r="H182" s="132">
        <v>20</v>
      </c>
      <c r="I182" s="133"/>
      <c r="J182" s="134">
        <f t="shared" si="20"/>
        <v>0</v>
      </c>
      <c r="K182" s="135"/>
      <c r="L182" s="33"/>
      <c r="M182" s="136" t="s">
        <v>1</v>
      </c>
      <c r="N182" s="137" t="s">
        <v>47</v>
      </c>
      <c r="P182" s="138">
        <f t="shared" si="21"/>
        <v>0</v>
      </c>
      <c r="Q182" s="138">
        <v>0</v>
      </c>
      <c r="R182" s="138">
        <f t="shared" si="22"/>
        <v>0</v>
      </c>
      <c r="S182" s="138">
        <v>0</v>
      </c>
      <c r="T182" s="139">
        <f t="shared" si="23"/>
        <v>0</v>
      </c>
      <c r="AR182" s="140" t="s">
        <v>173</v>
      </c>
      <c r="AT182" s="140" t="s">
        <v>141</v>
      </c>
      <c r="AU182" s="140" t="s">
        <v>90</v>
      </c>
      <c r="AY182" s="17" t="s">
        <v>140</v>
      </c>
      <c r="BE182" s="141">
        <f t="shared" si="24"/>
        <v>0</v>
      </c>
      <c r="BF182" s="141">
        <f t="shared" si="25"/>
        <v>0</v>
      </c>
      <c r="BG182" s="141">
        <f t="shared" si="26"/>
        <v>0</v>
      </c>
      <c r="BH182" s="141">
        <f t="shared" si="27"/>
        <v>0</v>
      </c>
      <c r="BI182" s="141">
        <f t="shared" si="28"/>
        <v>0</v>
      </c>
      <c r="BJ182" s="17" t="s">
        <v>90</v>
      </c>
      <c r="BK182" s="141">
        <f t="shared" si="29"/>
        <v>0</v>
      </c>
      <c r="BL182" s="17" t="s">
        <v>173</v>
      </c>
      <c r="BM182" s="140" t="s">
        <v>3081</v>
      </c>
    </row>
    <row r="183" spans="2:65" s="1" customFormat="1" ht="16.5" customHeight="1">
      <c r="B183" s="33"/>
      <c r="C183" s="128" t="s">
        <v>251</v>
      </c>
      <c r="D183" s="128" t="s">
        <v>141</v>
      </c>
      <c r="E183" s="129" t="s">
        <v>3020</v>
      </c>
      <c r="F183" s="130" t="s">
        <v>3021</v>
      </c>
      <c r="G183" s="131" t="s">
        <v>157</v>
      </c>
      <c r="H183" s="132">
        <v>20</v>
      </c>
      <c r="I183" s="133"/>
      <c r="J183" s="134">
        <f t="shared" si="20"/>
        <v>0</v>
      </c>
      <c r="K183" s="135"/>
      <c r="L183" s="33"/>
      <c r="M183" s="136" t="s">
        <v>1</v>
      </c>
      <c r="N183" s="137" t="s">
        <v>47</v>
      </c>
      <c r="P183" s="138">
        <f t="shared" si="21"/>
        <v>0</v>
      </c>
      <c r="Q183" s="138">
        <v>0</v>
      </c>
      <c r="R183" s="138">
        <f t="shared" si="22"/>
        <v>0</v>
      </c>
      <c r="S183" s="138">
        <v>0</v>
      </c>
      <c r="T183" s="139">
        <f t="shared" si="23"/>
        <v>0</v>
      </c>
      <c r="AR183" s="140" t="s">
        <v>173</v>
      </c>
      <c r="AT183" s="140" t="s">
        <v>141</v>
      </c>
      <c r="AU183" s="140" t="s">
        <v>90</v>
      </c>
      <c r="AY183" s="17" t="s">
        <v>140</v>
      </c>
      <c r="BE183" s="141">
        <f t="shared" si="24"/>
        <v>0</v>
      </c>
      <c r="BF183" s="141">
        <f t="shared" si="25"/>
        <v>0</v>
      </c>
      <c r="BG183" s="141">
        <f t="shared" si="26"/>
        <v>0</v>
      </c>
      <c r="BH183" s="141">
        <f t="shared" si="27"/>
        <v>0</v>
      </c>
      <c r="BI183" s="141">
        <f t="shared" si="28"/>
        <v>0</v>
      </c>
      <c r="BJ183" s="17" t="s">
        <v>90</v>
      </c>
      <c r="BK183" s="141">
        <f t="shared" si="29"/>
        <v>0</v>
      </c>
      <c r="BL183" s="17" t="s">
        <v>173</v>
      </c>
      <c r="BM183" s="140" t="s">
        <v>3082</v>
      </c>
    </row>
    <row r="184" spans="2:65" s="1" customFormat="1" ht="16.5" customHeight="1">
      <c r="B184" s="33"/>
      <c r="C184" s="128" t="s">
        <v>350</v>
      </c>
      <c r="D184" s="128" t="s">
        <v>141</v>
      </c>
      <c r="E184" s="129" t="s">
        <v>3083</v>
      </c>
      <c r="F184" s="130" t="s">
        <v>3084</v>
      </c>
      <c r="G184" s="131" t="s">
        <v>157</v>
      </c>
      <c r="H184" s="132">
        <v>20</v>
      </c>
      <c r="I184" s="133"/>
      <c r="J184" s="134">
        <f t="shared" si="20"/>
        <v>0</v>
      </c>
      <c r="K184" s="135"/>
      <c r="L184" s="33"/>
      <c r="M184" s="136" t="s">
        <v>1</v>
      </c>
      <c r="N184" s="137" t="s">
        <v>47</v>
      </c>
      <c r="P184" s="138">
        <f t="shared" si="21"/>
        <v>0</v>
      </c>
      <c r="Q184" s="138">
        <v>0</v>
      </c>
      <c r="R184" s="138">
        <f t="shared" si="22"/>
        <v>0</v>
      </c>
      <c r="S184" s="138">
        <v>0</v>
      </c>
      <c r="T184" s="139">
        <f t="shared" si="23"/>
        <v>0</v>
      </c>
      <c r="AR184" s="140" t="s">
        <v>173</v>
      </c>
      <c r="AT184" s="140" t="s">
        <v>141</v>
      </c>
      <c r="AU184" s="140" t="s">
        <v>90</v>
      </c>
      <c r="AY184" s="17" t="s">
        <v>140</v>
      </c>
      <c r="BE184" s="141">
        <f t="shared" si="24"/>
        <v>0</v>
      </c>
      <c r="BF184" s="141">
        <f t="shared" si="25"/>
        <v>0</v>
      </c>
      <c r="BG184" s="141">
        <f t="shared" si="26"/>
        <v>0</v>
      </c>
      <c r="BH184" s="141">
        <f t="shared" si="27"/>
        <v>0</v>
      </c>
      <c r="BI184" s="141">
        <f t="shared" si="28"/>
        <v>0</v>
      </c>
      <c r="BJ184" s="17" t="s">
        <v>90</v>
      </c>
      <c r="BK184" s="141">
        <f t="shared" si="29"/>
        <v>0</v>
      </c>
      <c r="BL184" s="17" t="s">
        <v>173</v>
      </c>
      <c r="BM184" s="140" t="s">
        <v>3085</v>
      </c>
    </row>
    <row r="185" spans="2:65" s="1" customFormat="1" ht="16.5" customHeight="1">
      <c r="B185" s="33"/>
      <c r="C185" s="128" t="s">
        <v>260</v>
      </c>
      <c r="D185" s="128" t="s">
        <v>141</v>
      </c>
      <c r="E185" s="129" t="s">
        <v>3086</v>
      </c>
      <c r="F185" s="130" t="s">
        <v>3087</v>
      </c>
      <c r="G185" s="131" t="s">
        <v>157</v>
      </c>
      <c r="H185" s="132">
        <v>10</v>
      </c>
      <c r="I185" s="133"/>
      <c r="J185" s="134">
        <f t="shared" si="20"/>
        <v>0</v>
      </c>
      <c r="K185" s="135"/>
      <c r="L185" s="33"/>
      <c r="M185" s="136" t="s">
        <v>1</v>
      </c>
      <c r="N185" s="137" t="s">
        <v>47</v>
      </c>
      <c r="P185" s="138">
        <f t="shared" si="21"/>
        <v>0</v>
      </c>
      <c r="Q185" s="138">
        <v>0</v>
      </c>
      <c r="R185" s="138">
        <f t="shared" si="22"/>
        <v>0</v>
      </c>
      <c r="S185" s="138">
        <v>0</v>
      </c>
      <c r="T185" s="139">
        <f t="shared" si="23"/>
        <v>0</v>
      </c>
      <c r="AR185" s="140" t="s">
        <v>173</v>
      </c>
      <c r="AT185" s="140" t="s">
        <v>141</v>
      </c>
      <c r="AU185" s="140" t="s">
        <v>90</v>
      </c>
      <c r="AY185" s="17" t="s">
        <v>140</v>
      </c>
      <c r="BE185" s="141">
        <f t="shared" si="24"/>
        <v>0</v>
      </c>
      <c r="BF185" s="141">
        <f t="shared" si="25"/>
        <v>0</v>
      </c>
      <c r="BG185" s="141">
        <f t="shared" si="26"/>
        <v>0</v>
      </c>
      <c r="BH185" s="141">
        <f t="shared" si="27"/>
        <v>0</v>
      </c>
      <c r="BI185" s="141">
        <f t="shared" si="28"/>
        <v>0</v>
      </c>
      <c r="BJ185" s="17" t="s">
        <v>90</v>
      </c>
      <c r="BK185" s="141">
        <f t="shared" si="29"/>
        <v>0</v>
      </c>
      <c r="BL185" s="17" t="s">
        <v>173</v>
      </c>
      <c r="BM185" s="140" t="s">
        <v>3088</v>
      </c>
    </row>
    <row r="186" spans="2:65" s="1" customFormat="1" ht="16.5" customHeight="1">
      <c r="B186" s="33"/>
      <c r="C186" s="128" t="s">
        <v>357</v>
      </c>
      <c r="D186" s="128" t="s">
        <v>141</v>
      </c>
      <c r="E186" s="129" t="s">
        <v>3089</v>
      </c>
      <c r="F186" s="130" t="s">
        <v>3090</v>
      </c>
      <c r="G186" s="131" t="s">
        <v>157</v>
      </c>
      <c r="H186" s="132">
        <v>64</v>
      </c>
      <c r="I186" s="133"/>
      <c r="J186" s="134">
        <f t="shared" si="20"/>
        <v>0</v>
      </c>
      <c r="K186" s="135"/>
      <c r="L186" s="33"/>
      <c r="M186" s="136" t="s">
        <v>1</v>
      </c>
      <c r="N186" s="137" t="s">
        <v>47</v>
      </c>
      <c r="P186" s="138">
        <f t="shared" si="21"/>
        <v>0</v>
      </c>
      <c r="Q186" s="138">
        <v>0</v>
      </c>
      <c r="R186" s="138">
        <f t="shared" si="22"/>
        <v>0</v>
      </c>
      <c r="S186" s="138">
        <v>0</v>
      </c>
      <c r="T186" s="139">
        <f t="shared" si="23"/>
        <v>0</v>
      </c>
      <c r="AR186" s="140" t="s">
        <v>173</v>
      </c>
      <c r="AT186" s="140" t="s">
        <v>141</v>
      </c>
      <c r="AU186" s="140" t="s">
        <v>90</v>
      </c>
      <c r="AY186" s="17" t="s">
        <v>140</v>
      </c>
      <c r="BE186" s="141">
        <f t="shared" si="24"/>
        <v>0</v>
      </c>
      <c r="BF186" s="141">
        <f t="shared" si="25"/>
        <v>0</v>
      </c>
      <c r="BG186" s="141">
        <f t="shared" si="26"/>
        <v>0</v>
      </c>
      <c r="BH186" s="141">
        <f t="shared" si="27"/>
        <v>0</v>
      </c>
      <c r="BI186" s="141">
        <f t="shared" si="28"/>
        <v>0</v>
      </c>
      <c r="BJ186" s="17" t="s">
        <v>90</v>
      </c>
      <c r="BK186" s="141">
        <f t="shared" si="29"/>
        <v>0</v>
      </c>
      <c r="BL186" s="17" t="s">
        <v>173</v>
      </c>
      <c r="BM186" s="140" t="s">
        <v>3091</v>
      </c>
    </row>
    <row r="187" spans="2:65" s="1" customFormat="1" ht="16.5" customHeight="1">
      <c r="B187" s="33"/>
      <c r="C187" s="128" t="s">
        <v>263</v>
      </c>
      <c r="D187" s="128" t="s">
        <v>141</v>
      </c>
      <c r="E187" s="129" t="s">
        <v>3092</v>
      </c>
      <c r="F187" s="130" t="s">
        <v>3093</v>
      </c>
      <c r="G187" s="131" t="s">
        <v>157</v>
      </c>
      <c r="H187" s="132">
        <v>10</v>
      </c>
      <c r="I187" s="133"/>
      <c r="J187" s="134">
        <f t="shared" si="20"/>
        <v>0</v>
      </c>
      <c r="K187" s="135"/>
      <c r="L187" s="33"/>
      <c r="M187" s="136" t="s">
        <v>1</v>
      </c>
      <c r="N187" s="137" t="s">
        <v>47</v>
      </c>
      <c r="P187" s="138">
        <f t="shared" si="21"/>
        <v>0</v>
      </c>
      <c r="Q187" s="138">
        <v>0</v>
      </c>
      <c r="R187" s="138">
        <f t="shared" si="22"/>
        <v>0</v>
      </c>
      <c r="S187" s="138">
        <v>0</v>
      </c>
      <c r="T187" s="139">
        <f t="shared" si="23"/>
        <v>0</v>
      </c>
      <c r="AR187" s="140" t="s">
        <v>173</v>
      </c>
      <c r="AT187" s="140" t="s">
        <v>141</v>
      </c>
      <c r="AU187" s="140" t="s">
        <v>90</v>
      </c>
      <c r="AY187" s="17" t="s">
        <v>140</v>
      </c>
      <c r="BE187" s="141">
        <f t="shared" si="24"/>
        <v>0</v>
      </c>
      <c r="BF187" s="141">
        <f t="shared" si="25"/>
        <v>0</v>
      </c>
      <c r="BG187" s="141">
        <f t="shared" si="26"/>
        <v>0</v>
      </c>
      <c r="BH187" s="141">
        <f t="shared" si="27"/>
        <v>0</v>
      </c>
      <c r="BI187" s="141">
        <f t="shared" si="28"/>
        <v>0</v>
      </c>
      <c r="BJ187" s="17" t="s">
        <v>90</v>
      </c>
      <c r="BK187" s="141">
        <f t="shared" si="29"/>
        <v>0</v>
      </c>
      <c r="BL187" s="17" t="s">
        <v>173</v>
      </c>
      <c r="BM187" s="140" t="s">
        <v>3094</v>
      </c>
    </row>
    <row r="188" spans="2:65" s="1" customFormat="1" ht="16.5" customHeight="1">
      <c r="B188" s="33"/>
      <c r="C188" s="128" t="s">
        <v>364</v>
      </c>
      <c r="D188" s="128" t="s">
        <v>141</v>
      </c>
      <c r="E188" s="129" t="s">
        <v>3095</v>
      </c>
      <c r="F188" s="130" t="s">
        <v>3096</v>
      </c>
      <c r="G188" s="131" t="s">
        <v>157</v>
      </c>
      <c r="H188" s="132">
        <v>15</v>
      </c>
      <c r="I188" s="133"/>
      <c r="J188" s="134">
        <f t="shared" si="20"/>
        <v>0</v>
      </c>
      <c r="K188" s="135"/>
      <c r="L188" s="33"/>
      <c r="M188" s="136" t="s">
        <v>1</v>
      </c>
      <c r="N188" s="137" t="s">
        <v>47</v>
      </c>
      <c r="P188" s="138">
        <f t="shared" si="21"/>
        <v>0</v>
      </c>
      <c r="Q188" s="138">
        <v>0</v>
      </c>
      <c r="R188" s="138">
        <f t="shared" si="22"/>
        <v>0</v>
      </c>
      <c r="S188" s="138">
        <v>0</v>
      </c>
      <c r="T188" s="139">
        <f t="shared" si="23"/>
        <v>0</v>
      </c>
      <c r="AR188" s="140" t="s">
        <v>173</v>
      </c>
      <c r="AT188" s="140" t="s">
        <v>141</v>
      </c>
      <c r="AU188" s="140" t="s">
        <v>90</v>
      </c>
      <c r="AY188" s="17" t="s">
        <v>140</v>
      </c>
      <c r="BE188" s="141">
        <f t="shared" si="24"/>
        <v>0</v>
      </c>
      <c r="BF188" s="141">
        <f t="shared" si="25"/>
        <v>0</v>
      </c>
      <c r="BG188" s="141">
        <f t="shared" si="26"/>
        <v>0</v>
      </c>
      <c r="BH188" s="141">
        <f t="shared" si="27"/>
        <v>0</v>
      </c>
      <c r="BI188" s="141">
        <f t="shared" si="28"/>
        <v>0</v>
      </c>
      <c r="BJ188" s="17" t="s">
        <v>90</v>
      </c>
      <c r="BK188" s="141">
        <f t="shared" si="29"/>
        <v>0</v>
      </c>
      <c r="BL188" s="17" t="s">
        <v>173</v>
      </c>
      <c r="BM188" s="140" t="s">
        <v>3097</v>
      </c>
    </row>
    <row r="189" spans="2:65" s="1" customFormat="1" ht="16.5" customHeight="1">
      <c r="B189" s="33"/>
      <c r="C189" s="128" t="s">
        <v>267</v>
      </c>
      <c r="D189" s="128" t="s">
        <v>141</v>
      </c>
      <c r="E189" s="129" t="s">
        <v>3098</v>
      </c>
      <c r="F189" s="130" t="s">
        <v>3099</v>
      </c>
      <c r="G189" s="131" t="s">
        <v>157</v>
      </c>
      <c r="H189" s="132">
        <v>3</v>
      </c>
      <c r="I189" s="133"/>
      <c r="J189" s="134">
        <f t="shared" si="20"/>
        <v>0</v>
      </c>
      <c r="K189" s="135"/>
      <c r="L189" s="33"/>
      <c r="M189" s="136" t="s">
        <v>1</v>
      </c>
      <c r="N189" s="137" t="s">
        <v>47</v>
      </c>
      <c r="P189" s="138">
        <f t="shared" si="21"/>
        <v>0</v>
      </c>
      <c r="Q189" s="138">
        <v>0</v>
      </c>
      <c r="R189" s="138">
        <f t="shared" si="22"/>
        <v>0</v>
      </c>
      <c r="S189" s="138">
        <v>0</v>
      </c>
      <c r="T189" s="139">
        <f t="shared" si="23"/>
        <v>0</v>
      </c>
      <c r="AR189" s="140" t="s">
        <v>173</v>
      </c>
      <c r="AT189" s="140" t="s">
        <v>141</v>
      </c>
      <c r="AU189" s="140" t="s">
        <v>90</v>
      </c>
      <c r="AY189" s="17" t="s">
        <v>140</v>
      </c>
      <c r="BE189" s="141">
        <f t="shared" si="24"/>
        <v>0</v>
      </c>
      <c r="BF189" s="141">
        <f t="shared" si="25"/>
        <v>0</v>
      </c>
      <c r="BG189" s="141">
        <f t="shared" si="26"/>
        <v>0</v>
      </c>
      <c r="BH189" s="141">
        <f t="shared" si="27"/>
        <v>0</v>
      </c>
      <c r="BI189" s="141">
        <f t="shared" si="28"/>
        <v>0</v>
      </c>
      <c r="BJ189" s="17" t="s">
        <v>90</v>
      </c>
      <c r="BK189" s="141">
        <f t="shared" si="29"/>
        <v>0</v>
      </c>
      <c r="BL189" s="17" t="s">
        <v>173</v>
      </c>
      <c r="BM189" s="140" t="s">
        <v>3100</v>
      </c>
    </row>
    <row r="190" spans="2:65" s="1" customFormat="1" ht="16.5" customHeight="1">
      <c r="B190" s="33"/>
      <c r="C190" s="128" t="s">
        <v>371</v>
      </c>
      <c r="D190" s="128" t="s">
        <v>141</v>
      </c>
      <c r="E190" s="129" t="s">
        <v>3101</v>
      </c>
      <c r="F190" s="130" t="s">
        <v>3102</v>
      </c>
      <c r="G190" s="131" t="s">
        <v>157</v>
      </c>
      <c r="H190" s="132">
        <v>2</v>
      </c>
      <c r="I190" s="133"/>
      <c r="J190" s="134">
        <f t="shared" si="20"/>
        <v>0</v>
      </c>
      <c r="K190" s="135"/>
      <c r="L190" s="33"/>
      <c r="M190" s="136" t="s">
        <v>1</v>
      </c>
      <c r="N190" s="137" t="s">
        <v>47</v>
      </c>
      <c r="P190" s="138">
        <f t="shared" si="21"/>
        <v>0</v>
      </c>
      <c r="Q190" s="138">
        <v>0</v>
      </c>
      <c r="R190" s="138">
        <f t="shared" si="22"/>
        <v>0</v>
      </c>
      <c r="S190" s="138">
        <v>0</v>
      </c>
      <c r="T190" s="139">
        <f t="shared" si="23"/>
        <v>0</v>
      </c>
      <c r="AR190" s="140" t="s">
        <v>173</v>
      </c>
      <c r="AT190" s="140" t="s">
        <v>141</v>
      </c>
      <c r="AU190" s="140" t="s">
        <v>90</v>
      </c>
      <c r="AY190" s="17" t="s">
        <v>140</v>
      </c>
      <c r="BE190" s="141">
        <f t="shared" si="24"/>
        <v>0</v>
      </c>
      <c r="BF190" s="141">
        <f t="shared" si="25"/>
        <v>0</v>
      </c>
      <c r="BG190" s="141">
        <f t="shared" si="26"/>
        <v>0</v>
      </c>
      <c r="BH190" s="141">
        <f t="shared" si="27"/>
        <v>0</v>
      </c>
      <c r="BI190" s="141">
        <f t="shared" si="28"/>
        <v>0</v>
      </c>
      <c r="BJ190" s="17" t="s">
        <v>90</v>
      </c>
      <c r="BK190" s="141">
        <f t="shared" si="29"/>
        <v>0</v>
      </c>
      <c r="BL190" s="17" t="s">
        <v>173</v>
      </c>
      <c r="BM190" s="140" t="s">
        <v>3103</v>
      </c>
    </row>
    <row r="191" spans="2:65" s="1" customFormat="1" ht="16.5" customHeight="1">
      <c r="B191" s="33"/>
      <c r="C191" s="128" t="s">
        <v>270</v>
      </c>
      <c r="D191" s="128" t="s">
        <v>141</v>
      </c>
      <c r="E191" s="129" t="s">
        <v>3104</v>
      </c>
      <c r="F191" s="130" t="s">
        <v>3105</v>
      </c>
      <c r="G191" s="131" t="s">
        <v>157</v>
      </c>
      <c r="H191" s="132">
        <v>13</v>
      </c>
      <c r="I191" s="133"/>
      <c r="J191" s="134">
        <f t="shared" si="20"/>
        <v>0</v>
      </c>
      <c r="K191" s="135"/>
      <c r="L191" s="33"/>
      <c r="M191" s="136" t="s">
        <v>1</v>
      </c>
      <c r="N191" s="137" t="s">
        <v>47</v>
      </c>
      <c r="P191" s="138">
        <f t="shared" si="21"/>
        <v>0</v>
      </c>
      <c r="Q191" s="138">
        <v>0</v>
      </c>
      <c r="R191" s="138">
        <f t="shared" si="22"/>
        <v>0</v>
      </c>
      <c r="S191" s="138">
        <v>0</v>
      </c>
      <c r="T191" s="139">
        <f t="shared" si="23"/>
        <v>0</v>
      </c>
      <c r="AR191" s="140" t="s">
        <v>173</v>
      </c>
      <c r="AT191" s="140" t="s">
        <v>141</v>
      </c>
      <c r="AU191" s="140" t="s">
        <v>90</v>
      </c>
      <c r="AY191" s="17" t="s">
        <v>140</v>
      </c>
      <c r="BE191" s="141">
        <f t="shared" si="24"/>
        <v>0</v>
      </c>
      <c r="BF191" s="141">
        <f t="shared" si="25"/>
        <v>0</v>
      </c>
      <c r="BG191" s="141">
        <f t="shared" si="26"/>
        <v>0</v>
      </c>
      <c r="BH191" s="141">
        <f t="shared" si="27"/>
        <v>0</v>
      </c>
      <c r="BI191" s="141">
        <f t="shared" si="28"/>
        <v>0</v>
      </c>
      <c r="BJ191" s="17" t="s">
        <v>90</v>
      </c>
      <c r="BK191" s="141">
        <f t="shared" si="29"/>
        <v>0</v>
      </c>
      <c r="BL191" s="17" t="s">
        <v>173</v>
      </c>
      <c r="BM191" s="140" t="s">
        <v>3106</v>
      </c>
    </row>
    <row r="192" spans="2:65" s="1" customFormat="1" ht="16.5" customHeight="1">
      <c r="B192" s="33"/>
      <c r="C192" s="128" t="s">
        <v>379</v>
      </c>
      <c r="D192" s="128" t="s">
        <v>141</v>
      </c>
      <c r="E192" s="129" t="s">
        <v>3107</v>
      </c>
      <c r="F192" s="130" t="s">
        <v>3108</v>
      </c>
      <c r="G192" s="131" t="s">
        <v>157</v>
      </c>
      <c r="H192" s="132">
        <v>19</v>
      </c>
      <c r="I192" s="133"/>
      <c r="J192" s="134">
        <f t="shared" si="20"/>
        <v>0</v>
      </c>
      <c r="K192" s="135"/>
      <c r="L192" s="33"/>
      <c r="M192" s="136" t="s">
        <v>1</v>
      </c>
      <c r="N192" s="137" t="s">
        <v>47</v>
      </c>
      <c r="P192" s="138">
        <f t="shared" si="21"/>
        <v>0</v>
      </c>
      <c r="Q192" s="138">
        <v>0</v>
      </c>
      <c r="R192" s="138">
        <f t="shared" si="22"/>
        <v>0</v>
      </c>
      <c r="S192" s="138">
        <v>0</v>
      </c>
      <c r="T192" s="139">
        <f t="shared" si="23"/>
        <v>0</v>
      </c>
      <c r="AR192" s="140" t="s">
        <v>173</v>
      </c>
      <c r="AT192" s="140" t="s">
        <v>141</v>
      </c>
      <c r="AU192" s="140" t="s">
        <v>90</v>
      </c>
      <c r="AY192" s="17" t="s">
        <v>140</v>
      </c>
      <c r="BE192" s="141">
        <f t="shared" si="24"/>
        <v>0</v>
      </c>
      <c r="BF192" s="141">
        <f t="shared" si="25"/>
        <v>0</v>
      </c>
      <c r="BG192" s="141">
        <f t="shared" si="26"/>
        <v>0</v>
      </c>
      <c r="BH192" s="141">
        <f t="shared" si="27"/>
        <v>0</v>
      </c>
      <c r="BI192" s="141">
        <f t="shared" si="28"/>
        <v>0</v>
      </c>
      <c r="BJ192" s="17" t="s">
        <v>90</v>
      </c>
      <c r="BK192" s="141">
        <f t="shared" si="29"/>
        <v>0</v>
      </c>
      <c r="BL192" s="17" t="s">
        <v>173</v>
      </c>
      <c r="BM192" s="140" t="s">
        <v>3109</v>
      </c>
    </row>
    <row r="193" spans="2:65" s="1" customFormat="1" ht="16.5" customHeight="1">
      <c r="B193" s="33"/>
      <c r="C193" s="128" t="s">
        <v>274</v>
      </c>
      <c r="D193" s="128" t="s">
        <v>141</v>
      </c>
      <c r="E193" s="129" t="s">
        <v>3110</v>
      </c>
      <c r="F193" s="130" t="s">
        <v>3111</v>
      </c>
      <c r="G193" s="131" t="s">
        <v>157</v>
      </c>
      <c r="H193" s="132">
        <v>2</v>
      </c>
      <c r="I193" s="133"/>
      <c r="J193" s="134">
        <f t="shared" si="20"/>
        <v>0</v>
      </c>
      <c r="K193" s="135"/>
      <c r="L193" s="33"/>
      <c r="M193" s="136" t="s">
        <v>1</v>
      </c>
      <c r="N193" s="137" t="s">
        <v>47</v>
      </c>
      <c r="P193" s="138">
        <f t="shared" si="21"/>
        <v>0</v>
      </c>
      <c r="Q193" s="138">
        <v>0</v>
      </c>
      <c r="R193" s="138">
        <f t="shared" si="22"/>
        <v>0</v>
      </c>
      <c r="S193" s="138">
        <v>0</v>
      </c>
      <c r="T193" s="139">
        <f t="shared" si="23"/>
        <v>0</v>
      </c>
      <c r="AR193" s="140" t="s">
        <v>173</v>
      </c>
      <c r="AT193" s="140" t="s">
        <v>141</v>
      </c>
      <c r="AU193" s="140" t="s">
        <v>90</v>
      </c>
      <c r="AY193" s="17" t="s">
        <v>140</v>
      </c>
      <c r="BE193" s="141">
        <f t="shared" si="24"/>
        <v>0</v>
      </c>
      <c r="BF193" s="141">
        <f t="shared" si="25"/>
        <v>0</v>
      </c>
      <c r="BG193" s="141">
        <f t="shared" si="26"/>
        <v>0</v>
      </c>
      <c r="BH193" s="141">
        <f t="shared" si="27"/>
        <v>0</v>
      </c>
      <c r="BI193" s="141">
        <f t="shared" si="28"/>
        <v>0</v>
      </c>
      <c r="BJ193" s="17" t="s">
        <v>90</v>
      </c>
      <c r="BK193" s="141">
        <f t="shared" si="29"/>
        <v>0</v>
      </c>
      <c r="BL193" s="17" t="s">
        <v>173</v>
      </c>
      <c r="BM193" s="140" t="s">
        <v>3112</v>
      </c>
    </row>
    <row r="194" spans="2:65" s="1" customFormat="1" ht="16.5" customHeight="1">
      <c r="B194" s="33"/>
      <c r="C194" s="128" t="s">
        <v>387</v>
      </c>
      <c r="D194" s="128" t="s">
        <v>141</v>
      </c>
      <c r="E194" s="129" t="s">
        <v>3113</v>
      </c>
      <c r="F194" s="130" t="s">
        <v>3114</v>
      </c>
      <c r="G194" s="131" t="s">
        <v>157</v>
      </c>
      <c r="H194" s="132">
        <v>30</v>
      </c>
      <c r="I194" s="133"/>
      <c r="J194" s="134">
        <f t="shared" si="20"/>
        <v>0</v>
      </c>
      <c r="K194" s="135"/>
      <c r="L194" s="33"/>
      <c r="M194" s="136" t="s">
        <v>1</v>
      </c>
      <c r="N194" s="137" t="s">
        <v>47</v>
      </c>
      <c r="P194" s="138">
        <f t="shared" si="21"/>
        <v>0</v>
      </c>
      <c r="Q194" s="138">
        <v>0</v>
      </c>
      <c r="R194" s="138">
        <f t="shared" si="22"/>
        <v>0</v>
      </c>
      <c r="S194" s="138">
        <v>0</v>
      </c>
      <c r="T194" s="139">
        <f t="shared" si="23"/>
        <v>0</v>
      </c>
      <c r="AR194" s="140" t="s">
        <v>173</v>
      </c>
      <c r="AT194" s="140" t="s">
        <v>141</v>
      </c>
      <c r="AU194" s="140" t="s">
        <v>90</v>
      </c>
      <c r="AY194" s="17" t="s">
        <v>140</v>
      </c>
      <c r="BE194" s="141">
        <f t="shared" si="24"/>
        <v>0</v>
      </c>
      <c r="BF194" s="141">
        <f t="shared" si="25"/>
        <v>0</v>
      </c>
      <c r="BG194" s="141">
        <f t="shared" si="26"/>
        <v>0</v>
      </c>
      <c r="BH194" s="141">
        <f t="shared" si="27"/>
        <v>0</v>
      </c>
      <c r="BI194" s="141">
        <f t="shared" si="28"/>
        <v>0</v>
      </c>
      <c r="BJ194" s="17" t="s">
        <v>90</v>
      </c>
      <c r="BK194" s="141">
        <f t="shared" si="29"/>
        <v>0</v>
      </c>
      <c r="BL194" s="17" t="s">
        <v>173</v>
      </c>
      <c r="BM194" s="140" t="s">
        <v>3115</v>
      </c>
    </row>
    <row r="195" spans="2:65" s="1" customFormat="1" ht="16.5" customHeight="1">
      <c r="B195" s="33"/>
      <c r="C195" s="128" t="s">
        <v>279</v>
      </c>
      <c r="D195" s="128" t="s">
        <v>141</v>
      </c>
      <c r="E195" s="129" t="s">
        <v>3116</v>
      </c>
      <c r="F195" s="130" t="s">
        <v>3117</v>
      </c>
      <c r="G195" s="131" t="s">
        <v>157</v>
      </c>
      <c r="H195" s="132">
        <v>10</v>
      </c>
      <c r="I195" s="133"/>
      <c r="J195" s="134">
        <f t="shared" si="20"/>
        <v>0</v>
      </c>
      <c r="K195" s="135"/>
      <c r="L195" s="33"/>
      <c r="M195" s="136" t="s">
        <v>1</v>
      </c>
      <c r="N195" s="137" t="s">
        <v>47</v>
      </c>
      <c r="P195" s="138">
        <f t="shared" si="21"/>
        <v>0</v>
      </c>
      <c r="Q195" s="138">
        <v>0</v>
      </c>
      <c r="R195" s="138">
        <f t="shared" si="22"/>
        <v>0</v>
      </c>
      <c r="S195" s="138">
        <v>0</v>
      </c>
      <c r="T195" s="139">
        <f t="shared" si="23"/>
        <v>0</v>
      </c>
      <c r="AR195" s="140" t="s">
        <v>173</v>
      </c>
      <c r="AT195" s="140" t="s">
        <v>141</v>
      </c>
      <c r="AU195" s="140" t="s">
        <v>90</v>
      </c>
      <c r="AY195" s="17" t="s">
        <v>140</v>
      </c>
      <c r="BE195" s="141">
        <f t="shared" si="24"/>
        <v>0</v>
      </c>
      <c r="BF195" s="141">
        <f t="shared" si="25"/>
        <v>0</v>
      </c>
      <c r="BG195" s="141">
        <f t="shared" si="26"/>
        <v>0</v>
      </c>
      <c r="BH195" s="141">
        <f t="shared" si="27"/>
        <v>0</v>
      </c>
      <c r="BI195" s="141">
        <f t="shared" si="28"/>
        <v>0</v>
      </c>
      <c r="BJ195" s="17" t="s">
        <v>90</v>
      </c>
      <c r="BK195" s="141">
        <f t="shared" si="29"/>
        <v>0</v>
      </c>
      <c r="BL195" s="17" t="s">
        <v>173</v>
      </c>
      <c r="BM195" s="140" t="s">
        <v>3118</v>
      </c>
    </row>
    <row r="196" spans="2:65" s="1" customFormat="1" ht="16.5" customHeight="1">
      <c r="B196" s="33"/>
      <c r="C196" s="128" t="s">
        <v>394</v>
      </c>
      <c r="D196" s="128" t="s">
        <v>141</v>
      </c>
      <c r="E196" s="129" t="s">
        <v>3119</v>
      </c>
      <c r="F196" s="130" t="s">
        <v>3120</v>
      </c>
      <c r="G196" s="131" t="s">
        <v>157</v>
      </c>
      <c r="H196" s="132">
        <v>15</v>
      </c>
      <c r="I196" s="133"/>
      <c r="J196" s="134">
        <f t="shared" si="20"/>
        <v>0</v>
      </c>
      <c r="K196" s="135"/>
      <c r="L196" s="33"/>
      <c r="M196" s="136" t="s">
        <v>1</v>
      </c>
      <c r="N196" s="137" t="s">
        <v>47</v>
      </c>
      <c r="P196" s="138">
        <f t="shared" si="21"/>
        <v>0</v>
      </c>
      <c r="Q196" s="138">
        <v>0</v>
      </c>
      <c r="R196" s="138">
        <f t="shared" si="22"/>
        <v>0</v>
      </c>
      <c r="S196" s="138">
        <v>0</v>
      </c>
      <c r="T196" s="139">
        <f t="shared" si="23"/>
        <v>0</v>
      </c>
      <c r="AR196" s="140" t="s">
        <v>173</v>
      </c>
      <c r="AT196" s="140" t="s">
        <v>141</v>
      </c>
      <c r="AU196" s="140" t="s">
        <v>90</v>
      </c>
      <c r="AY196" s="17" t="s">
        <v>140</v>
      </c>
      <c r="BE196" s="141">
        <f t="shared" si="24"/>
        <v>0</v>
      </c>
      <c r="BF196" s="141">
        <f t="shared" si="25"/>
        <v>0</v>
      </c>
      <c r="BG196" s="141">
        <f t="shared" si="26"/>
        <v>0</v>
      </c>
      <c r="BH196" s="141">
        <f t="shared" si="27"/>
        <v>0</v>
      </c>
      <c r="BI196" s="141">
        <f t="shared" si="28"/>
        <v>0</v>
      </c>
      <c r="BJ196" s="17" t="s">
        <v>90</v>
      </c>
      <c r="BK196" s="141">
        <f t="shared" si="29"/>
        <v>0</v>
      </c>
      <c r="BL196" s="17" t="s">
        <v>173</v>
      </c>
      <c r="BM196" s="140" t="s">
        <v>3121</v>
      </c>
    </row>
    <row r="197" spans="2:65" s="1" customFormat="1" ht="16.5" customHeight="1">
      <c r="B197" s="33"/>
      <c r="C197" s="128" t="s">
        <v>298</v>
      </c>
      <c r="D197" s="128" t="s">
        <v>141</v>
      </c>
      <c r="E197" s="129" t="s">
        <v>3122</v>
      </c>
      <c r="F197" s="130" t="s">
        <v>3123</v>
      </c>
      <c r="G197" s="131" t="s">
        <v>150</v>
      </c>
      <c r="H197" s="132">
        <v>120</v>
      </c>
      <c r="I197" s="133"/>
      <c r="J197" s="134">
        <f t="shared" si="20"/>
        <v>0</v>
      </c>
      <c r="K197" s="135"/>
      <c r="L197" s="33"/>
      <c r="M197" s="136" t="s">
        <v>1</v>
      </c>
      <c r="N197" s="137" t="s">
        <v>47</v>
      </c>
      <c r="P197" s="138">
        <f t="shared" si="21"/>
        <v>0</v>
      </c>
      <c r="Q197" s="138">
        <v>0</v>
      </c>
      <c r="R197" s="138">
        <f t="shared" si="22"/>
        <v>0</v>
      </c>
      <c r="S197" s="138">
        <v>0</v>
      </c>
      <c r="T197" s="139">
        <f t="shared" si="23"/>
        <v>0</v>
      </c>
      <c r="AR197" s="140" t="s">
        <v>173</v>
      </c>
      <c r="AT197" s="140" t="s">
        <v>141</v>
      </c>
      <c r="AU197" s="140" t="s">
        <v>90</v>
      </c>
      <c r="AY197" s="17" t="s">
        <v>140</v>
      </c>
      <c r="BE197" s="141">
        <f t="shared" si="24"/>
        <v>0</v>
      </c>
      <c r="BF197" s="141">
        <f t="shared" si="25"/>
        <v>0</v>
      </c>
      <c r="BG197" s="141">
        <f t="shared" si="26"/>
        <v>0</v>
      </c>
      <c r="BH197" s="141">
        <f t="shared" si="27"/>
        <v>0</v>
      </c>
      <c r="BI197" s="141">
        <f t="shared" si="28"/>
        <v>0</v>
      </c>
      <c r="BJ197" s="17" t="s">
        <v>90</v>
      </c>
      <c r="BK197" s="141">
        <f t="shared" si="29"/>
        <v>0</v>
      </c>
      <c r="BL197" s="17" t="s">
        <v>173</v>
      </c>
      <c r="BM197" s="140" t="s">
        <v>3124</v>
      </c>
    </row>
    <row r="198" spans="2:65" s="1" customFormat="1" ht="16.5" customHeight="1">
      <c r="B198" s="33"/>
      <c r="C198" s="128" t="s">
        <v>400</v>
      </c>
      <c r="D198" s="128" t="s">
        <v>141</v>
      </c>
      <c r="E198" s="129" t="s">
        <v>3125</v>
      </c>
      <c r="F198" s="130" t="s">
        <v>3126</v>
      </c>
      <c r="G198" s="131" t="s">
        <v>150</v>
      </c>
      <c r="H198" s="132">
        <v>126</v>
      </c>
      <c r="I198" s="133"/>
      <c r="J198" s="134">
        <f t="shared" si="20"/>
        <v>0</v>
      </c>
      <c r="K198" s="135"/>
      <c r="L198" s="33"/>
      <c r="M198" s="136" t="s">
        <v>1</v>
      </c>
      <c r="N198" s="137" t="s">
        <v>47</v>
      </c>
      <c r="P198" s="138">
        <f t="shared" si="21"/>
        <v>0</v>
      </c>
      <c r="Q198" s="138">
        <v>0</v>
      </c>
      <c r="R198" s="138">
        <f t="shared" si="22"/>
        <v>0</v>
      </c>
      <c r="S198" s="138">
        <v>0</v>
      </c>
      <c r="T198" s="139">
        <f t="shared" si="23"/>
        <v>0</v>
      </c>
      <c r="AR198" s="140" t="s">
        <v>173</v>
      </c>
      <c r="AT198" s="140" t="s">
        <v>141</v>
      </c>
      <c r="AU198" s="140" t="s">
        <v>90</v>
      </c>
      <c r="AY198" s="17" t="s">
        <v>140</v>
      </c>
      <c r="BE198" s="141">
        <f t="shared" si="24"/>
        <v>0</v>
      </c>
      <c r="BF198" s="141">
        <f t="shared" si="25"/>
        <v>0</v>
      </c>
      <c r="BG198" s="141">
        <f t="shared" si="26"/>
        <v>0</v>
      </c>
      <c r="BH198" s="141">
        <f t="shared" si="27"/>
        <v>0</v>
      </c>
      <c r="BI198" s="141">
        <f t="shared" si="28"/>
        <v>0</v>
      </c>
      <c r="BJ198" s="17" t="s">
        <v>90</v>
      </c>
      <c r="BK198" s="141">
        <f t="shared" si="29"/>
        <v>0</v>
      </c>
      <c r="BL198" s="17" t="s">
        <v>173</v>
      </c>
      <c r="BM198" s="140" t="s">
        <v>3127</v>
      </c>
    </row>
    <row r="199" spans="2:65" s="1" customFormat="1" ht="16.5" customHeight="1">
      <c r="B199" s="33"/>
      <c r="C199" s="128" t="s">
        <v>302</v>
      </c>
      <c r="D199" s="128" t="s">
        <v>141</v>
      </c>
      <c r="E199" s="129" t="s">
        <v>3128</v>
      </c>
      <c r="F199" s="130" t="s">
        <v>3129</v>
      </c>
      <c r="G199" s="131" t="s">
        <v>150</v>
      </c>
      <c r="H199" s="132">
        <v>55</v>
      </c>
      <c r="I199" s="133"/>
      <c r="J199" s="134">
        <f t="shared" si="20"/>
        <v>0</v>
      </c>
      <c r="K199" s="135"/>
      <c r="L199" s="33"/>
      <c r="M199" s="136" t="s">
        <v>1</v>
      </c>
      <c r="N199" s="137" t="s">
        <v>47</v>
      </c>
      <c r="P199" s="138">
        <f t="shared" si="21"/>
        <v>0</v>
      </c>
      <c r="Q199" s="138">
        <v>0</v>
      </c>
      <c r="R199" s="138">
        <f t="shared" si="22"/>
        <v>0</v>
      </c>
      <c r="S199" s="138">
        <v>0</v>
      </c>
      <c r="T199" s="139">
        <f t="shared" si="23"/>
        <v>0</v>
      </c>
      <c r="AR199" s="140" t="s">
        <v>173</v>
      </c>
      <c r="AT199" s="140" t="s">
        <v>141</v>
      </c>
      <c r="AU199" s="140" t="s">
        <v>90</v>
      </c>
      <c r="AY199" s="17" t="s">
        <v>140</v>
      </c>
      <c r="BE199" s="141">
        <f t="shared" si="24"/>
        <v>0</v>
      </c>
      <c r="BF199" s="141">
        <f t="shared" si="25"/>
        <v>0</v>
      </c>
      <c r="BG199" s="141">
        <f t="shared" si="26"/>
        <v>0</v>
      </c>
      <c r="BH199" s="141">
        <f t="shared" si="27"/>
        <v>0</v>
      </c>
      <c r="BI199" s="141">
        <f t="shared" si="28"/>
        <v>0</v>
      </c>
      <c r="BJ199" s="17" t="s">
        <v>90</v>
      </c>
      <c r="BK199" s="141">
        <f t="shared" si="29"/>
        <v>0</v>
      </c>
      <c r="BL199" s="17" t="s">
        <v>173</v>
      </c>
      <c r="BM199" s="140" t="s">
        <v>3130</v>
      </c>
    </row>
    <row r="200" spans="2:65" s="1" customFormat="1" ht="16.5" customHeight="1">
      <c r="B200" s="33"/>
      <c r="C200" s="128" t="s">
        <v>407</v>
      </c>
      <c r="D200" s="128" t="s">
        <v>141</v>
      </c>
      <c r="E200" s="129" t="s">
        <v>3131</v>
      </c>
      <c r="F200" s="130" t="s">
        <v>3132</v>
      </c>
      <c r="G200" s="131" t="s">
        <v>150</v>
      </c>
      <c r="H200" s="132">
        <v>500</v>
      </c>
      <c r="I200" s="133"/>
      <c r="J200" s="134">
        <f t="shared" si="20"/>
        <v>0</v>
      </c>
      <c r="K200" s="135"/>
      <c r="L200" s="33"/>
      <c r="M200" s="136" t="s">
        <v>1</v>
      </c>
      <c r="N200" s="137" t="s">
        <v>47</v>
      </c>
      <c r="P200" s="138">
        <f t="shared" si="21"/>
        <v>0</v>
      </c>
      <c r="Q200" s="138">
        <v>0</v>
      </c>
      <c r="R200" s="138">
        <f t="shared" si="22"/>
        <v>0</v>
      </c>
      <c r="S200" s="138">
        <v>0</v>
      </c>
      <c r="T200" s="139">
        <f t="shared" si="23"/>
        <v>0</v>
      </c>
      <c r="AR200" s="140" t="s">
        <v>173</v>
      </c>
      <c r="AT200" s="140" t="s">
        <v>141</v>
      </c>
      <c r="AU200" s="140" t="s">
        <v>90</v>
      </c>
      <c r="AY200" s="17" t="s">
        <v>140</v>
      </c>
      <c r="BE200" s="141">
        <f t="shared" si="24"/>
        <v>0</v>
      </c>
      <c r="BF200" s="141">
        <f t="shared" si="25"/>
        <v>0</v>
      </c>
      <c r="BG200" s="141">
        <f t="shared" si="26"/>
        <v>0</v>
      </c>
      <c r="BH200" s="141">
        <f t="shared" si="27"/>
        <v>0</v>
      </c>
      <c r="BI200" s="141">
        <f t="shared" si="28"/>
        <v>0</v>
      </c>
      <c r="BJ200" s="17" t="s">
        <v>90</v>
      </c>
      <c r="BK200" s="141">
        <f t="shared" si="29"/>
        <v>0</v>
      </c>
      <c r="BL200" s="17" t="s">
        <v>173</v>
      </c>
      <c r="BM200" s="140" t="s">
        <v>3133</v>
      </c>
    </row>
    <row r="201" spans="2:65" s="1" customFormat="1" ht="16.5" customHeight="1">
      <c r="B201" s="33"/>
      <c r="C201" s="128" t="s">
        <v>306</v>
      </c>
      <c r="D201" s="128" t="s">
        <v>141</v>
      </c>
      <c r="E201" s="129" t="s">
        <v>3134</v>
      </c>
      <c r="F201" s="130" t="s">
        <v>3135</v>
      </c>
      <c r="G201" s="131" t="s">
        <v>150</v>
      </c>
      <c r="H201" s="132">
        <v>250</v>
      </c>
      <c r="I201" s="133"/>
      <c r="J201" s="134">
        <f t="shared" si="20"/>
        <v>0</v>
      </c>
      <c r="K201" s="135"/>
      <c r="L201" s="33"/>
      <c r="M201" s="136" t="s">
        <v>1</v>
      </c>
      <c r="N201" s="137" t="s">
        <v>47</v>
      </c>
      <c r="P201" s="138">
        <f t="shared" si="21"/>
        <v>0</v>
      </c>
      <c r="Q201" s="138">
        <v>0</v>
      </c>
      <c r="R201" s="138">
        <f t="shared" si="22"/>
        <v>0</v>
      </c>
      <c r="S201" s="138">
        <v>0</v>
      </c>
      <c r="T201" s="139">
        <f t="shared" si="23"/>
        <v>0</v>
      </c>
      <c r="AR201" s="140" t="s">
        <v>173</v>
      </c>
      <c r="AT201" s="140" t="s">
        <v>141</v>
      </c>
      <c r="AU201" s="140" t="s">
        <v>90</v>
      </c>
      <c r="AY201" s="17" t="s">
        <v>140</v>
      </c>
      <c r="BE201" s="141">
        <f t="shared" si="24"/>
        <v>0</v>
      </c>
      <c r="BF201" s="141">
        <f t="shared" si="25"/>
        <v>0</v>
      </c>
      <c r="BG201" s="141">
        <f t="shared" si="26"/>
        <v>0</v>
      </c>
      <c r="BH201" s="141">
        <f t="shared" si="27"/>
        <v>0</v>
      </c>
      <c r="BI201" s="141">
        <f t="shared" si="28"/>
        <v>0</v>
      </c>
      <c r="BJ201" s="17" t="s">
        <v>90</v>
      </c>
      <c r="BK201" s="141">
        <f t="shared" si="29"/>
        <v>0</v>
      </c>
      <c r="BL201" s="17" t="s">
        <v>173</v>
      </c>
      <c r="BM201" s="140" t="s">
        <v>3136</v>
      </c>
    </row>
    <row r="202" spans="2:65" s="1" customFormat="1" ht="16.5" customHeight="1">
      <c r="B202" s="33"/>
      <c r="C202" s="128" t="s">
        <v>415</v>
      </c>
      <c r="D202" s="128" t="s">
        <v>141</v>
      </c>
      <c r="E202" s="129" t="s">
        <v>3137</v>
      </c>
      <c r="F202" s="130" t="s">
        <v>3138</v>
      </c>
      <c r="G202" s="131" t="s">
        <v>157</v>
      </c>
      <c r="H202" s="132">
        <v>10</v>
      </c>
      <c r="I202" s="133"/>
      <c r="J202" s="134">
        <f t="shared" si="20"/>
        <v>0</v>
      </c>
      <c r="K202" s="135"/>
      <c r="L202" s="33"/>
      <c r="M202" s="136" t="s">
        <v>1</v>
      </c>
      <c r="N202" s="137" t="s">
        <v>47</v>
      </c>
      <c r="P202" s="138">
        <f t="shared" si="21"/>
        <v>0</v>
      </c>
      <c r="Q202" s="138">
        <v>0</v>
      </c>
      <c r="R202" s="138">
        <f t="shared" si="22"/>
        <v>0</v>
      </c>
      <c r="S202" s="138">
        <v>0</v>
      </c>
      <c r="T202" s="139">
        <f t="shared" si="23"/>
        <v>0</v>
      </c>
      <c r="AR202" s="140" t="s">
        <v>173</v>
      </c>
      <c r="AT202" s="140" t="s">
        <v>141</v>
      </c>
      <c r="AU202" s="140" t="s">
        <v>90</v>
      </c>
      <c r="AY202" s="17" t="s">
        <v>140</v>
      </c>
      <c r="BE202" s="141">
        <f t="shared" si="24"/>
        <v>0</v>
      </c>
      <c r="BF202" s="141">
        <f t="shared" si="25"/>
        <v>0</v>
      </c>
      <c r="BG202" s="141">
        <f t="shared" si="26"/>
        <v>0</v>
      </c>
      <c r="BH202" s="141">
        <f t="shared" si="27"/>
        <v>0</v>
      </c>
      <c r="BI202" s="141">
        <f t="shared" si="28"/>
        <v>0</v>
      </c>
      <c r="BJ202" s="17" t="s">
        <v>90</v>
      </c>
      <c r="BK202" s="141">
        <f t="shared" si="29"/>
        <v>0</v>
      </c>
      <c r="BL202" s="17" t="s">
        <v>173</v>
      </c>
      <c r="BM202" s="140" t="s">
        <v>3139</v>
      </c>
    </row>
    <row r="203" spans="2:65" s="1" customFormat="1" ht="16.5" customHeight="1">
      <c r="B203" s="33"/>
      <c r="C203" s="128" t="s">
        <v>309</v>
      </c>
      <c r="D203" s="128" t="s">
        <v>141</v>
      </c>
      <c r="E203" s="129" t="s">
        <v>3140</v>
      </c>
      <c r="F203" s="130" t="s">
        <v>3141</v>
      </c>
      <c r="G203" s="131" t="s">
        <v>157</v>
      </c>
      <c r="H203" s="132">
        <v>21</v>
      </c>
      <c r="I203" s="133"/>
      <c r="J203" s="134">
        <f t="shared" si="20"/>
        <v>0</v>
      </c>
      <c r="K203" s="135"/>
      <c r="L203" s="33"/>
      <c r="M203" s="136" t="s">
        <v>1</v>
      </c>
      <c r="N203" s="137" t="s">
        <v>47</v>
      </c>
      <c r="P203" s="138">
        <f t="shared" si="21"/>
        <v>0</v>
      </c>
      <c r="Q203" s="138">
        <v>0</v>
      </c>
      <c r="R203" s="138">
        <f t="shared" si="22"/>
        <v>0</v>
      </c>
      <c r="S203" s="138">
        <v>0</v>
      </c>
      <c r="T203" s="139">
        <f t="shared" si="23"/>
        <v>0</v>
      </c>
      <c r="AR203" s="140" t="s">
        <v>173</v>
      </c>
      <c r="AT203" s="140" t="s">
        <v>141</v>
      </c>
      <c r="AU203" s="140" t="s">
        <v>90</v>
      </c>
      <c r="AY203" s="17" t="s">
        <v>140</v>
      </c>
      <c r="BE203" s="141">
        <f t="shared" si="24"/>
        <v>0</v>
      </c>
      <c r="BF203" s="141">
        <f t="shared" si="25"/>
        <v>0</v>
      </c>
      <c r="BG203" s="141">
        <f t="shared" si="26"/>
        <v>0</v>
      </c>
      <c r="BH203" s="141">
        <f t="shared" si="27"/>
        <v>0</v>
      </c>
      <c r="BI203" s="141">
        <f t="shared" si="28"/>
        <v>0</v>
      </c>
      <c r="BJ203" s="17" t="s">
        <v>90</v>
      </c>
      <c r="BK203" s="141">
        <f t="shared" si="29"/>
        <v>0</v>
      </c>
      <c r="BL203" s="17" t="s">
        <v>173</v>
      </c>
      <c r="BM203" s="140" t="s">
        <v>3142</v>
      </c>
    </row>
    <row r="204" spans="2:65" s="1" customFormat="1" ht="24.2" customHeight="1">
      <c r="B204" s="33"/>
      <c r="C204" s="128" t="s">
        <v>422</v>
      </c>
      <c r="D204" s="128" t="s">
        <v>141</v>
      </c>
      <c r="E204" s="129" t="s">
        <v>3143</v>
      </c>
      <c r="F204" s="130" t="s">
        <v>3144</v>
      </c>
      <c r="G204" s="131" t="s">
        <v>157</v>
      </c>
      <c r="H204" s="132">
        <v>6</v>
      </c>
      <c r="I204" s="133"/>
      <c r="J204" s="134">
        <f t="shared" si="20"/>
        <v>0</v>
      </c>
      <c r="K204" s="135"/>
      <c r="L204" s="33"/>
      <c r="M204" s="136" t="s">
        <v>1</v>
      </c>
      <c r="N204" s="137" t="s">
        <v>47</v>
      </c>
      <c r="P204" s="138">
        <f t="shared" si="21"/>
        <v>0</v>
      </c>
      <c r="Q204" s="138">
        <v>0</v>
      </c>
      <c r="R204" s="138">
        <f t="shared" si="22"/>
        <v>0</v>
      </c>
      <c r="S204" s="138">
        <v>0</v>
      </c>
      <c r="T204" s="139">
        <f t="shared" si="23"/>
        <v>0</v>
      </c>
      <c r="AR204" s="140" t="s">
        <v>173</v>
      </c>
      <c r="AT204" s="140" t="s">
        <v>141</v>
      </c>
      <c r="AU204" s="140" t="s">
        <v>90</v>
      </c>
      <c r="AY204" s="17" t="s">
        <v>140</v>
      </c>
      <c r="BE204" s="141">
        <f t="shared" si="24"/>
        <v>0</v>
      </c>
      <c r="BF204" s="141">
        <f t="shared" si="25"/>
        <v>0</v>
      </c>
      <c r="BG204" s="141">
        <f t="shared" si="26"/>
        <v>0</v>
      </c>
      <c r="BH204" s="141">
        <f t="shared" si="27"/>
        <v>0</v>
      </c>
      <c r="BI204" s="141">
        <f t="shared" si="28"/>
        <v>0</v>
      </c>
      <c r="BJ204" s="17" t="s">
        <v>90</v>
      </c>
      <c r="BK204" s="141">
        <f t="shared" si="29"/>
        <v>0</v>
      </c>
      <c r="BL204" s="17" t="s">
        <v>173</v>
      </c>
      <c r="BM204" s="140" t="s">
        <v>3145</v>
      </c>
    </row>
    <row r="205" spans="2:65" s="1" customFormat="1" ht="16.5" customHeight="1">
      <c r="B205" s="33"/>
      <c r="C205" s="128" t="s">
        <v>312</v>
      </c>
      <c r="D205" s="128" t="s">
        <v>141</v>
      </c>
      <c r="E205" s="129" t="s">
        <v>3146</v>
      </c>
      <c r="F205" s="130" t="s">
        <v>3147</v>
      </c>
      <c r="G205" s="131" t="s">
        <v>3148</v>
      </c>
      <c r="H205" s="132">
        <v>24</v>
      </c>
      <c r="I205" s="133"/>
      <c r="J205" s="134">
        <f t="shared" si="20"/>
        <v>0</v>
      </c>
      <c r="K205" s="135"/>
      <c r="L205" s="33"/>
      <c r="M205" s="136" t="s">
        <v>1</v>
      </c>
      <c r="N205" s="137" t="s">
        <v>47</v>
      </c>
      <c r="P205" s="138">
        <f t="shared" si="21"/>
        <v>0</v>
      </c>
      <c r="Q205" s="138">
        <v>0</v>
      </c>
      <c r="R205" s="138">
        <f t="shared" si="22"/>
        <v>0</v>
      </c>
      <c r="S205" s="138">
        <v>0</v>
      </c>
      <c r="T205" s="139">
        <f t="shared" si="23"/>
        <v>0</v>
      </c>
      <c r="AR205" s="140" t="s">
        <v>173</v>
      </c>
      <c r="AT205" s="140" t="s">
        <v>141</v>
      </c>
      <c r="AU205" s="140" t="s">
        <v>90</v>
      </c>
      <c r="AY205" s="17" t="s">
        <v>140</v>
      </c>
      <c r="BE205" s="141">
        <f t="shared" si="24"/>
        <v>0</v>
      </c>
      <c r="BF205" s="141">
        <f t="shared" si="25"/>
        <v>0</v>
      </c>
      <c r="BG205" s="141">
        <f t="shared" si="26"/>
        <v>0</v>
      </c>
      <c r="BH205" s="141">
        <f t="shared" si="27"/>
        <v>0</v>
      </c>
      <c r="BI205" s="141">
        <f t="shared" si="28"/>
        <v>0</v>
      </c>
      <c r="BJ205" s="17" t="s">
        <v>90</v>
      </c>
      <c r="BK205" s="141">
        <f t="shared" si="29"/>
        <v>0</v>
      </c>
      <c r="BL205" s="17" t="s">
        <v>173</v>
      </c>
      <c r="BM205" s="140" t="s">
        <v>3149</v>
      </c>
    </row>
    <row r="206" spans="2:65" s="1" customFormat="1" ht="16.5" customHeight="1">
      <c r="B206" s="33"/>
      <c r="C206" s="128" t="s">
        <v>429</v>
      </c>
      <c r="D206" s="128" t="s">
        <v>141</v>
      </c>
      <c r="E206" s="129" t="s">
        <v>3150</v>
      </c>
      <c r="F206" s="130" t="s">
        <v>3151</v>
      </c>
      <c r="G206" s="131" t="s">
        <v>3148</v>
      </c>
      <c r="H206" s="132">
        <v>9</v>
      </c>
      <c r="I206" s="133"/>
      <c r="J206" s="134">
        <f t="shared" si="20"/>
        <v>0</v>
      </c>
      <c r="K206" s="135"/>
      <c r="L206" s="33"/>
      <c r="M206" s="136" t="s">
        <v>1</v>
      </c>
      <c r="N206" s="137" t="s">
        <v>47</v>
      </c>
      <c r="P206" s="138">
        <f t="shared" si="21"/>
        <v>0</v>
      </c>
      <c r="Q206" s="138">
        <v>0</v>
      </c>
      <c r="R206" s="138">
        <f t="shared" si="22"/>
        <v>0</v>
      </c>
      <c r="S206" s="138">
        <v>0</v>
      </c>
      <c r="T206" s="139">
        <f t="shared" si="23"/>
        <v>0</v>
      </c>
      <c r="AR206" s="140" t="s">
        <v>173</v>
      </c>
      <c r="AT206" s="140" t="s">
        <v>141</v>
      </c>
      <c r="AU206" s="140" t="s">
        <v>90</v>
      </c>
      <c r="AY206" s="17" t="s">
        <v>140</v>
      </c>
      <c r="BE206" s="141">
        <f t="shared" si="24"/>
        <v>0</v>
      </c>
      <c r="BF206" s="141">
        <f t="shared" si="25"/>
        <v>0</v>
      </c>
      <c r="BG206" s="141">
        <f t="shared" si="26"/>
        <v>0</v>
      </c>
      <c r="BH206" s="141">
        <f t="shared" si="27"/>
        <v>0</v>
      </c>
      <c r="BI206" s="141">
        <f t="shared" si="28"/>
        <v>0</v>
      </c>
      <c r="BJ206" s="17" t="s">
        <v>90</v>
      </c>
      <c r="BK206" s="141">
        <f t="shared" si="29"/>
        <v>0</v>
      </c>
      <c r="BL206" s="17" t="s">
        <v>173</v>
      </c>
      <c r="BM206" s="140" t="s">
        <v>3152</v>
      </c>
    </row>
    <row r="207" spans="2:65" s="1" customFormat="1" ht="16.5" customHeight="1">
      <c r="B207" s="33"/>
      <c r="C207" s="128" t="s">
        <v>316</v>
      </c>
      <c r="D207" s="128" t="s">
        <v>141</v>
      </c>
      <c r="E207" s="129" t="s">
        <v>3153</v>
      </c>
      <c r="F207" s="130" t="s">
        <v>3154</v>
      </c>
      <c r="G207" s="131" t="s">
        <v>157</v>
      </c>
      <c r="H207" s="132">
        <v>1</v>
      </c>
      <c r="I207" s="133"/>
      <c r="J207" s="134">
        <f t="shared" si="20"/>
        <v>0</v>
      </c>
      <c r="K207" s="135"/>
      <c r="L207" s="33"/>
      <c r="M207" s="136" t="s">
        <v>1</v>
      </c>
      <c r="N207" s="137" t="s">
        <v>47</v>
      </c>
      <c r="P207" s="138">
        <f t="shared" si="21"/>
        <v>0</v>
      </c>
      <c r="Q207" s="138">
        <v>0</v>
      </c>
      <c r="R207" s="138">
        <f t="shared" si="22"/>
        <v>0</v>
      </c>
      <c r="S207" s="138">
        <v>0</v>
      </c>
      <c r="T207" s="139">
        <f t="shared" si="23"/>
        <v>0</v>
      </c>
      <c r="AR207" s="140" t="s">
        <v>173</v>
      </c>
      <c r="AT207" s="140" t="s">
        <v>141</v>
      </c>
      <c r="AU207" s="140" t="s">
        <v>90</v>
      </c>
      <c r="AY207" s="17" t="s">
        <v>140</v>
      </c>
      <c r="BE207" s="141">
        <f t="shared" si="24"/>
        <v>0</v>
      </c>
      <c r="BF207" s="141">
        <f t="shared" si="25"/>
        <v>0</v>
      </c>
      <c r="BG207" s="141">
        <f t="shared" si="26"/>
        <v>0</v>
      </c>
      <c r="BH207" s="141">
        <f t="shared" si="27"/>
        <v>0</v>
      </c>
      <c r="BI207" s="141">
        <f t="shared" si="28"/>
        <v>0</v>
      </c>
      <c r="BJ207" s="17" t="s">
        <v>90</v>
      </c>
      <c r="BK207" s="141">
        <f t="shared" si="29"/>
        <v>0</v>
      </c>
      <c r="BL207" s="17" t="s">
        <v>173</v>
      </c>
      <c r="BM207" s="140" t="s">
        <v>3155</v>
      </c>
    </row>
    <row r="208" spans="2:65" s="1" customFormat="1" ht="24.2" customHeight="1">
      <c r="B208" s="33"/>
      <c r="C208" s="128" t="s">
        <v>436</v>
      </c>
      <c r="D208" s="128" t="s">
        <v>141</v>
      </c>
      <c r="E208" s="129" t="s">
        <v>3156</v>
      </c>
      <c r="F208" s="130" t="s">
        <v>3157</v>
      </c>
      <c r="G208" s="131" t="s">
        <v>3158</v>
      </c>
      <c r="H208" s="132">
        <v>1</v>
      </c>
      <c r="I208" s="133"/>
      <c r="J208" s="134">
        <f t="shared" si="20"/>
        <v>0</v>
      </c>
      <c r="K208" s="135"/>
      <c r="L208" s="33"/>
      <c r="M208" s="136" t="s">
        <v>1</v>
      </c>
      <c r="N208" s="137" t="s">
        <v>47</v>
      </c>
      <c r="P208" s="138">
        <f t="shared" si="21"/>
        <v>0</v>
      </c>
      <c r="Q208" s="138">
        <v>0</v>
      </c>
      <c r="R208" s="138">
        <f t="shared" si="22"/>
        <v>0</v>
      </c>
      <c r="S208" s="138">
        <v>0</v>
      </c>
      <c r="T208" s="139">
        <f t="shared" si="23"/>
        <v>0</v>
      </c>
      <c r="AR208" s="140" t="s">
        <v>173</v>
      </c>
      <c r="AT208" s="140" t="s">
        <v>141</v>
      </c>
      <c r="AU208" s="140" t="s">
        <v>90</v>
      </c>
      <c r="AY208" s="17" t="s">
        <v>140</v>
      </c>
      <c r="BE208" s="141">
        <f t="shared" si="24"/>
        <v>0</v>
      </c>
      <c r="BF208" s="141">
        <f t="shared" si="25"/>
        <v>0</v>
      </c>
      <c r="BG208" s="141">
        <f t="shared" si="26"/>
        <v>0</v>
      </c>
      <c r="BH208" s="141">
        <f t="shared" si="27"/>
        <v>0</v>
      </c>
      <c r="BI208" s="141">
        <f t="shared" si="28"/>
        <v>0</v>
      </c>
      <c r="BJ208" s="17" t="s">
        <v>90</v>
      </c>
      <c r="BK208" s="141">
        <f t="shared" si="29"/>
        <v>0</v>
      </c>
      <c r="BL208" s="17" t="s">
        <v>173</v>
      </c>
      <c r="BM208" s="140" t="s">
        <v>3159</v>
      </c>
    </row>
    <row r="209" spans="2:65" s="1" customFormat="1" ht="21.75" customHeight="1">
      <c r="B209" s="33"/>
      <c r="C209" s="128" t="s">
        <v>319</v>
      </c>
      <c r="D209" s="128" t="s">
        <v>141</v>
      </c>
      <c r="E209" s="129" t="s">
        <v>3160</v>
      </c>
      <c r="F209" s="130" t="s">
        <v>3161</v>
      </c>
      <c r="G209" s="131" t="s">
        <v>3148</v>
      </c>
      <c r="H209" s="132">
        <v>24</v>
      </c>
      <c r="I209" s="133"/>
      <c r="J209" s="134">
        <f t="shared" si="20"/>
        <v>0</v>
      </c>
      <c r="K209" s="135"/>
      <c r="L209" s="33"/>
      <c r="M209" s="136" t="s">
        <v>1</v>
      </c>
      <c r="N209" s="137" t="s">
        <v>47</v>
      </c>
      <c r="P209" s="138">
        <f t="shared" si="21"/>
        <v>0</v>
      </c>
      <c r="Q209" s="138">
        <v>0</v>
      </c>
      <c r="R209" s="138">
        <f t="shared" si="22"/>
        <v>0</v>
      </c>
      <c r="S209" s="138">
        <v>0</v>
      </c>
      <c r="T209" s="139">
        <f t="shared" si="23"/>
        <v>0</v>
      </c>
      <c r="AR209" s="140" t="s">
        <v>173</v>
      </c>
      <c r="AT209" s="140" t="s">
        <v>141</v>
      </c>
      <c r="AU209" s="140" t="s">
        <v>90</v>
      </c>
      <c r="AY209" s="17" t="s">
        <v>140</v>
      </c>
      <c r="BE209" s="141">
        <f t="shared" si="24"/>
        <v>0</v>
      </c>
      <c r="BF209" s="141">
        <f t="shared" si="25"/>
        <v>0</v>
      </c>
      <c r="BG209" s="141">
        <f t="shared" si="26"/>
        <v>0</v>
      </c>
      <c r="BH209" s="141">
        <f t="shared" si="27"/>
        <v>0</v>
      </c>
      <c r="BI209" s="141">
        <f t="shared" si="28"/>
        <v>0</v>
      </c>
      <c r="BJ209" s="17" t="s">
        <v>90</v>
      </c>
      <c r="BK209" s="141">
        <f t="shared" si="29"/>
        <v>0</v>
      </c>
      <c r="BL209" s="17" t="s">
        <v>173</v>
      </c>
      <c r="BM209" s="140" t="s">
        <v>3162</v>
      </c>
    </row>
    <row r="210" spans="2:65" s="1" customFormat="1" ht="16.5" customHeight="1">
      <c r="B210" s="33"/>
      <c r="C210" s="128" t="s">
        <v>443</v>
      </c>
      <c r="D210" s="128" t="s">
        <v>141</v>
      </c>
      <c r="E210" s="129" t="s">
        <v>3163</v>
      </c>
      <c r="F210" s="130" t="s">
        <v>3164</v>
      </c>
      <c r="G210" s="131" t="s">
        <v>3148</v>
      </c>
      <c r="H210" s="132">
        <v>8</v>
      </c>
      <c r="I210" s="133"/>
      <c r="J210" s="134">
        <f t="shared" si="20"/>
        <v>0</v>
      </c>
      <c r="K210" s="135"/>
      <c r="L210" s="33"/>
      <c r="M210" s="136" t="s">
        <v>1</v>
      </c>
      <c r="N210" s="137" t="s">
        <v>47</v>
      </c>
      <c r="P210" s="138">
        <f t="shared" si="21"/>
        <v>0</v>
      </c>
      <c r="Q210" s="138">
        <v>0</v>
      </c>
      <c r="R210" s="138">
        <f t="shared" si="22"/>
        <v>0</v>
      </c>
      <c r="S210" s="138">
        <v>0</v>
      </c>
      <c r="T210" s="139">
        <f t="shared" si="23"/>
        <v>0</v>
      </c>
      <c r="AR210" s="140" t="s">
        <v>173</v>
      </c>
      <c r="AT210" s="140" t="s">
        <v>141</v>
      </c>
      <c r="AU210" s="140" t="s">
        <v>90</v>
      </c>
      <c r="AY210" s="17" t="s">
        <v>140</v>
      </c>
      <c r="BE210" s="141">
        <f t="shared" si="24"/>
        <v>0</v>
      </c>
      <c r="BF210" s="141">
        <f t="shared" si="25"/>
        <v>0</v>
      </c>
      <c r="BG210" s="141">
        <f t="shared" si="26"/>
        <v>0</v>
      </c>
      <c r="BH210" s="141">
        <f t="shared" si="27"/>
        <v>0</v>
      </c>
      <c r="BI210" s="141">
        <f t="shared" si="28"/>
        <v>0</v>
      </c>
      <c r="BJ210" s="17" t="s">
        <v>90</v>
      </c>
      <c r="BK210" s="141">
        <f t="shared" si="29"/>
        <v>0</v>
      </c>
      <c r="BL210" s="17" t="s">
        <v>173</v>
      </c>
      <c r="BM210" s="140" t="s">
        <v>3165</v>
      </c>
    </row>
    <row r="211" spans="2:65" s="1" customFormat="1" ht="16.5" customHeight="1">
      <c r="B211" s="33"/>
      <c r="C211" s="128" t="s">
        <v>323</v>
      </c>
      <c r="D211" s="128" t="s">
        <v>141</v>
      </c>
      <c r="E211" s="129" t="s">
        <v>3166</v>
      </c>
      <c r="F211" s="130" t="s">
        <v>3167</v>
      </c>
      <c r="G211" s="131" t="s">
        <v>157</v>
      </c>
      <c r="H211" s="132">
        <v>17</v>
      </c>
      <c r="I211" s="133"/>
      <c r="J211" s="134">
        <f t="shared" si="20"/>
        <v>0</v>
      </c>
      <c r="K211" s="135"/>
      <c r="L211" s="33"/>
      <c r="M211" s="136" t="s">
        <v>1</v>
      </c>
      <c r="N211" s="137" t="s">
        <v>47</v>
      </c>
      <c r="P211" s="138">
        <f t="shared" si="21"/>
        <v>0</v>
      </c>
      <c r="Q211" s="138">
        <v>0</v>
      </c>
      <c r="R211" s="138">
        <f t="shared" si="22"/>
        <v>0</v>
      </c>
      <c r="S211" s="138">
        <v>0</v>
      </c>
      <c r="T211" s="139">
        <f t="shared" si="23"/>
        <v>0</v>
      </c>
      <c r="AR211" s="140" t="s">
        <v>173</v>
      </c>
      <c r="AT211" s="140" t="s">
        <v>141</v>
      </c>
      <c r="AU211" s="140" t="s">
        <v>90</v>
      </c>
      <c r="AY211" s="17" t="s">
        <v>140</v>
      </c>
      <c r="BE211" s="141">
        <f t="shared" si="24"/>
        <v>0</v>
      </c>
      <c r="BF211" s="141">
        <f t="shared" si="25"/>
        <v>0</v>
      </c>
      <c r="BG211" s="141">
        <f t="shared" si="26"/>
        <v>0</v>
      </c>
      <c r="BH211" s="141">
        <f t="shared" si="27"/>
        <v>0</v>
      </c>
      <c r="BI211" s="141">
        <f t="shared" si="28"/>
        <v>0</v>
      </c>
      <c r="BJ211" s="17" t="s">
        <v>90</v>
      </c>
      <c r="BK211" s="141">
        <f t="shared" si="29"/>
        <v>0</v>
      </c>
      <c r="BL211" s="17" t="s">
        <v>173</v>
      </c>
      <c r="BM211" s="140" t="s">
        <v>3168</v>
      </c>
    </row>
    <row r="212" spans="2:65" s="10" customFormat="1" ht="25.9" customHeight="1">
      <c r="B212" s="118"/>
      <c r="D212" s="119" t="s">
        <v>81</v>
      </c>
      <c r="E212" s="120" t="s">
        <v>3169</v>
      </c>
      <c r="F212" s="120" t="s">
        <v>3170</v>
      </c>
      <c r="I212" s="121"/>
      <c r="J212" s="122">
        <f>BK212</f>
        <v>0</v>
      </c>
      <c r="L212" s="118"/>
      <c r="M212" s="123"/>
      <c r="P212" s="124">
        <f>SUM(P213:P218)</f>
        <v>0</v>
      </c>
      <c r="R212" s="124">
        <f>SUM(R213:R218)</f>
        <v>0</v>
      </c>
      <c r="T212" s="125">
        <f>SUM(T213:T218)</f>
        <v>0</v>
      </c>
      <c r="AR212" s="119" t="s">
        <v>90</v>
      </c>
      <c r="AT212" s="126" t="s">
        <v>81</v>
      </c>
      <c r="AU212" s="126" t="s">
        <v>82</v>
      </c>
      <c r="AY212" s="119" t="s">
        <v>140</v>
      </c>
      <c r="BK212" s="127">
        <f>SUM(BK213:BK218)</f>
        <v>0</v>
      </c>
    </row>
    <row r="213" spans="2:65" s="1" customFormat="1" ht="16.5" customHeight="1">
      <c r="B213" s="33"/>
      <c r="C213" s="128" t="s">
        <v>450</v>
      </c>
      <c r="D213" s="128" t="s">
        <v>141</v>
      </c>
      <c r="E213" s="129" t="s">
        <v>3171</v>
      </c>
      <c r="F213" s="130" t="s">
        <v>3172</v>
      </c>
      <c r="G213" s="131" t="s">
        <v>157</v>
      </c>
      <c r="H213" s="132">
        <v>50</v>
      </c>
      <c r="I213" s="133"/>
      <c r="J213" s="134">
        <f t="shared" ref="J213:J218" si="30">ROUND(I213*H213,2)</f>
        <v>0</v>
      </c>
      <c r="K213" s="135"/>
      <c r="L213" s="33"/>
      <c r="M213" s="136" t="s">
        <v>1</v>
      </c>
      <c r="N213" s="137" t="s">
        <v>47</v>
      </c>
      <c r="P213" s="138">
        <f t="shared" ref="P213:P218" si="31">O213*H213</f>
        <v>0</v>
      </c>
      <c r="Q213" s="138">
        <v>0</v>
      </c>
      <c r="R213" s="138">
        <f t="shared" ref="R213:R218" si="32">Q213*H213</f>
        <v>0</v>
      </c>
      <c r="S213" s="138">
        <v>0</v>
      </c>
      <c r="T213" s="139">
        <f t="shared" ref="T213:T218" si="33">S213*H213</f>
        <v>0</v>
      </c>
      <c r="AR213" s="140" t="s">
        <v>173</v>
      </c>
      <c r="AT213" s="140" t="s">
        <v>141</v>
      </c>
      <c r="AU213" s="140" t="s">
        <v>90</v>
      </c>
      <c r="AY213" s="17" t="s">
        <v>140</v>
      </c>
      <c r="BE213" s="141">
        <f t="shared" ref="BE213:BE218" si="34">IF(N213="základní",J213,0)</f>
        <v>0</v>
      </c>
      <c r="BF213" s="141">
        <f t="shared" ref="BF213:BF218" si="35">IF(N213="snížená",J213,0)</f>
        <v>0</v>
      </c>
      <c r="BG213" s="141">
        <f t="shared" ref="BG213:BG218" si="36">IF(N213="zákl. přenesená",J213,0)</f>
        <v>0</v>
      </c>
      <c r="BH213" s="141">
        <f t="shared" ref="BH213:BH218" si="37">IF(N213="sníž. přenesená",J213,0)</f>
        <v>0</v>
      </c>
      <c r="BI213" s="141">
        <f t="shared" ref="BI213:BI218" si="38">IF(N213="nulová",J213,0)</f>
        <v>0</v>
      </c>
      <c r="BJ213" s="17" t="s">
        <v>90</v>
      </c>
      <c r="BK213" s="141">
        <f t="shared" ref="BK213:BK218" si="39">ROUND(I213*H213,2)</f>
        <v>0</v>
      </c>
      <c r="BL213" s="17" t="s">
        <v>173</v>
      </c>
      <c r="BM213" s="140" t="s">
        <v>3173</v>
      </c>
    </row>
    <row r="214" spans="2:65" s="1" customFormat="1" ht="21.75" customHeight="1">
      <c r="B214" s="33"/>
      <c r="C214" s="128" t="s">
        <v>326</v>
      </c>
      <c r="D214" s="128" t="s">
        <v>141</v>
      </c>
      <c r="E214" s="129" t="s">
        <v>3174</v>
      </c>
      <c r="F214" s="130" t="s">
        <v>3175</v>
      </c>
      <c r="G214" s="131" t="s">
        <v>157</v>
      </c>
      <c r="H214" s="132">
        <v>2</v>
      </c>
      <c r="I214" s="133"/>
      <c r="J214" s="134">
        <f t="shared" si="30"/>
        <v>0</v>
      </c>
      <c r="K214" s="135"/>
      <c r="L214" s="33"/>
      <c r="M214" s="136" t="s">
        <v>1</v>
      </c>
      <c r="N214" s="137" t="s">
        <v>47</v>
      </c>
      <c r="P214" s="138">
        <f t="shared" si="31"/>
        <v>0</v>
      </c>
      <c r="Q214" s="138">
        <v>0</v>
      </c>
      <c r="R214" s="138">
        <f t="shared" si="32"/>
        <v>0</v>
      </c>
      <c r="S214" s="138">
        <v>0</v>
      </c>
      <c r="T214" s="139">
        <f t="shared" si="33"/>
        <v>0</v>
      </c>
      <c r="AR214" s="140" t="s">
        <v>173</v>
      </c>
      <c r="AT214" s="140" t="s">
        <v>141</v>
      </c>
      <c r="AU214" s="140" t="s">
        <v>90</v>
      </c>
      <c r="AY214" s="17" t="s">
        <v>140</v>
      </c>
      <c r="BE214" s="141">
        <f t="shared" si="34"/>
        <v>0</v>
      </c>
      <c r="BF214" s="141">
        <f t="shared" si="35"/>
        <v>0</v>
      </c>
      <c r="BG214" s="141">
        <f t="shared" si="36"/>
        <v>0</v>
      </c>
      <c r="BH214" s="141">
        <f t="shared" si="37"/>
        <v>0</v>
      </c>
      <c r="BI214" s="141">
        <f t="shared" si="38"/>
        <v>0</v>
      </c>
      <c r="BJ214" s="17" t="s">
        <v>90</v>
      </c>
      <c r="BK214" s="141">
        <f t="shared" si="39"/>
        <v>0</v>
      </c>
      <c r="BL214" s="17" t="s">
        <v>173</v>
      </c>
      <c r="BM214" s="140" t="s">
        <v>3176</v>
      </c>
    </row>
    <row r="215" spans="2:65" s="1" customFormat="1" ht="16.5" customHeight="1">
      <c r="B215" s="33"/>
      <c r="C215" s="128" t="s">
        <v>457</v>
      </c>
      <c r="D215" s="128" t="s">
        <v>141</v>
      </c>
      <c r="E215" s="129" t="s">
        <v>3177</v>
      </c>
      <c r="F215" s="130" t="s">
        <v>3178</v>
      </c>
      <c r="G215" s="131" t="s">
        <v>150</v>
      </c>
      <c r="H215" s="132">
        <v>250</v>
      </c>
      <c r="I215" s="133"/>
      <c r="J215" s="134">
        <f t="shared" si="30"/>
        <v>0</v>
      </c>
      <c r="K215" s="135"/>
      <c r="L215" s="33"/>
      <c r="M215" s="136" t="s">
        <v>1</v>
      </c>
      <c r="N215" s="137" t="s">
        <v>47</v>
      </c>
      <c r="P215" s="138">
        <f t="shared" si="31"/>
        <v>0</v>
      </c>
      <c r="Q215" s="138">
        <v>0</v>
      </c>
      <c r="R215" s="138">
        <f t="shared" si="32"/>
        <v>0</v>
      </c>
      <c r="S215" s="138">
        <v>0</v>
      </c>
      <c r="T215" s="139">
        <f t="shared" si="33"/>
        <v>0</v>
      </c>
      <c r="AR215" s="140" t="s">
        <v>173</v>
      </c>
      <c r="AT215" s="140" t="s">
        <v>141</v>
      </c>
      <c r="AU215" s="140" t="s">
        <v>90</v>
      </c>
      <c r="AY215" s="17" t="s">
        <v>140</v>
      </c>
      <c r="BE215" s="141">
        <f t="shared" si="34"/>
        <v>0</v>
      </c>
      <c r="BF215" s="141">
        <f t="shared" si="35"/>
        <v>0</v>
      </c>
      <c r="BG215" s="141">
        <f t="shared" si="36"/>
        <v>0</v>
      </c>
      <c r="BH215" s="141">
        <f t="shared" si="37"/>
        <v>0</v>
      </c>
      <c r="BI215" s="141">
        <f t="shared" si="38"/>
        <v>0</v>
      </c>
      <c r="BJ215" s="17" t="s">
        <v>90</v>
      </c>
      <c r="BK215" s="141">
        <f t="shared" si="39"/>
        <v>0</v>
      </c>
      <c r="BL215" s="17" t="s">
        <v>173</v>
      </c>
      <c r="BM215" s="140" t="s">
        <v>3179</v>
      </c>
    </row>
    <row r="216" spans="2:65" s="1" customFormat="1" ht="16.5" customHeight="1">
      <c r="B216" s="33"/>
      <c r="C216" s="128" t="s">
        <v>330</v>
      </c>
      <c r="D216" s="128" t="s">
        <v>141</v>
      </c>
      <c r="E216" s="129" t="s">
        <v>3180</v>
      </c>
      <c r="F216" s="130" t="s">
        <v>3181</v>
      </c>
      <c r="G216" s="131" t="s">
        <v>150</v>
      </c>
      <c r="H216" s="132">
        <v>230</v>
      </c>
      <c r="I216" s="133"/>
      <c r="J216" s="134">
        <f t="shared" si="30"/>
        <v>0</v>
      </c>
      <c r="K216" s="135"/>
      <c r="L216" s="33"/>
      <c r="M216" s="136" t="s">
        <v>1</v>
      </c>
      <c r="N216" s="137" t="s">
        <v>47</v>
      </c>
      <c r="P216" s="138">
        <f t="shared" si="31"/>
        <v>0</v>
      </c>
      <c r="Q216" s="138">
        <v>0</v>
      </c>
      <c r="R216" s="138">
        <f t="shared" si="32"/>
        <v>0</v>
      </c>
      <c r="S216" s="138">
        <v>0</v>
      </c>
      <c r="T216" s="139">
        <f t="shared" si="33"/>
        <v>0</v>
      </c>
      <c r="AR216" s="140" t="s">
        <v>173</v>
      </c>
      <c r="AT216" s="140" t="s">
        <v>141</v>
      </c>
      <c r="AU216" s="140" t="s">
        <v>90</v>
      </c>
      <c r="AY216" s="17" t="s">
        <v>140</v>
      </c>
      <c r="BE216" s="141">
        <f t="shared" si="34"/>
        <v>0</v>
      </c>
      <c r="BF216" s="141">
        <f t="shared" si="35"/>
        <v>0</v>
      </c>
      <c r="BG216" s="141">
        <f t="shared" si="36"/>
        <v>0</v>
      </c>
      <c r="BH216" s="141">
        <f t="shared" si="37"/>
        <v>0</v>
      </c>
      <c r="BI216" s="141">
        <f t="shared" si="38"/>
        <v>0</v>
      </c>
      <c r="BJ216" s="17" t="s">
        <v>90</v>
      </c>
      <c r="BK216" s="141">
        <f t="shared" si="39"/>
        <v>0</v>
      </c>
      <c r="BL216" s="17" t="s">
        <v>173</v>
      </c>
      <c r="BM216" s="140" t="s">
        <v>3182</v>
      </c>
    </row>
    <row r="217" spans="2:65" s="1" customFormat="1" ht="21.75" customHeight="1">
      <c r="B217" s="33"/>
      <c r="C217" s="128" t="s">
        <v>464</v>
      </c>
      <c r="D217" s="128" t="s">
        <v>141</v>
      </c>
      <c r="E217" s="129" t="s">
        <v>3183</v>
      </c>
      <c r="F217" s="130" t="s">
        <v>3184</v>
      </c>
      <c r="G217" s="131" t="s">
        <v>150</v>
      </c>
      <c r="H217" s="132">
        <v>68</v>
      </c>
      <c r="I217" s="133"/>
      <c r="J217" s="134">
        <f t="shared" si="30"/>
        <v>0</v>
      </c>
      <c r="K217" s="135"/>
      <c r="L217" s="33"/>
      <c r="M217" s="136" t="s">
        <v>1</v>
      </c>
      <c r="N217" s="137" t="s">
        <v>47</v>
      </c>
      <c r="P217" s="138">
        <f t="shared" si="31"/>
        <v>0</v>
      </c>
      <c r="Q217" s="138">
        <v>0</v>
      </c>
      <c r="R217" s="138">
        <f t="shared" si="32"/>
        <v>0</v>
      </c>
      <c r="S217" s="138">
        <v>0</v>
      </c>
      <c r="T217" s="139">
        <f t="shared" si="33"/>
        <v>0</v>
      </c>
      <c r="AR217" s="140" t="s">
        <v>173</v>
      </c>
      <c r="AT217" s="140" t="s">
        <v>141</v>
      </c>
      <c r="AU217" s="140" t="s">
        <v>90</v>
      </c>
      <c r="AY217" s="17" t="s">
        <v>140</v>
      </c>
      <c r="BE217" s="141">
        <f t="shared" si="34"/>
        <v>0</v>
      </c>
      <c r="BF217" s="141">
        <f t="shared" si="35"/>
        <v>0</v>
      </c>
      <c r="BG217" s="141">
        <f t="shared" si="36"/>
        <v>0</v>
      </c>
      <c r="BH217" s="141">
        <f t="shared" si="37"/>
        <v>0</v>
      </c>
      <c r="BI217" s="141">
        <f t="shared" si="38"/>
        <v>0</v>
      </c>
      <c r="BJ217" s="17" t="s">
        <v>90</v>
      </c>
      <c r="BK217" s="141">
        <f t="shared" si="39"/>
        <v>0</v>
      </c>
      <c r="BL217" s="17" t="s">
        <v>173</v>
      </c>
      <c r="BM217" s="140" t="s">
        <v>3185</v>
      </c>
    </row>
    <row r="218" spans="2:65" s="1" customFormat="1" ht="16.5" customHeight="1">
      <c r="B218" s="33"/>
      <c r="C218" s="128" t="s">
        <v>333</v>
      </c>
      <c r="D218" s="128" t="s">
        <v>141</v>
      </c>
      <c r="E218" s="129" t="s">
        <v>3186</v>
      </c>
      <c r="F218" s="130" t="s">
        <v>3187</v>
      </c>
      <c r="G218" s="131" t="s">
        <v>144</v>
      </c>
      <c r="H218" s="132">
        <v>26</v>
      </c>
      <c r="I218" s="133"/>
      <c r="J218" s="134">
        <f t="shared" si="30"/>
        <v>0</v>
      </c>
      <c r="K218" s="135"/>
      <c r="L218" s="33"/>
      <c r="M218" s="136" t="s">
        <v>1</v>
      </c>
      <c r="N218" s="137" t="s">
        <v>47</v>
      </c>
      <c r="P218" s="138">
        <f t="shared" si="31"/>
        <v>0</v>
      </c>
      <c r="Q218" s="138">
        <v>0</v>
      </c>
      <c r="R218" s="138">
        <f t="shared" si="32"/>
        <v>0</v>
      </c>
      <c r="S218" s="138">
        <v>0</v>
      </c>
      <c r="T218" s="139">
        <f t="shared" si="33"/>
        <v>0</v>
      </c>
      <c r="AR218" s="140" t="s">
        <v>173</v>
      </c>
      <c r="AT218" s="140" t="s">
        <v>141</v>
      </c>
      <c r="AU218" s="140" t="s">
        <v>90</v>
      </c>
      <c r="AY218" s="17" t="s">
        <v>140</v>
      </c>
      <c r="BE218" s="141">
        <f t="shared" si="34"/>
        <v>0</v>
      </c>
      <c r="BF218" s="141">
        <f t="shared" si="35"/>
        <v>0</v>
      </c>
      <c r="BG218" s="141">
        <f t="shared" si="36"/>
        <v>0</v>
      </c>
      <c r="BH218" s="141">
        <f t="shared" si="37"/>
        <v>0</v>
      </c>
      <c r="BI218" s="141">
        <f t="shared" si="38"/>
        <v>0</v>
      </c>
      <c r="BJ218" s="17" t="s">
        <v>90</v>
      </c>
      <c r="BK218" s="141">
        <f t="shared" si="39"/>
        <v>0</v>
      </c>
      <c r="BL218" s="17" t="s">
        <v>173</v>
      </c>
      <c r="BM218" s="140" t="s">
        <v>3188</v>
      </c>
    </row>
    <row r="219" spans="2:65" s="10" customFormat="1" ht="25.9" customHeight="1">
      <c r="B219" s="118"/>
      <c r="D219" s="119" t="s">
        <v>81</v>
      </c>
      <c r="E219" s="120" t="s">
        <v>3189</v>
      </c>
      <c r="F219" s="120" t="s">
        <v>3190</v>
      </c>
      <c r="I219" s="121"/>
      <c r="J219" s="122">
        <f>BK219</f>
        <v>0</v>
      </c>
      <c r="L219" s="118"/>
      <c r="M219" s="123"/>
      <c r="P219" s="124">
        <f>SUM(P220:P226)</f>
        <v>0</v>
      </c>
      <c r="R219" s="124">
        <f>SUM(R220:R226)</f>
        <v>0</v>
      </c>
      <c r="T219" s="125">
        <f>SUM(T220:T226)</f>
        <v>0</v>
      </c>
      <c r="AR219" s="119" t="s">
        <v>90</v>
      </c>
      <c r="AT219" s="126" t="s">
        <v>81</v>
      </c>
      <c r="AU219" s="126" t="s">
        <v>82</v>
      </c>
      <c r="AY219" s="119" t="s">
        <v>140</v>
      </c>
      <c r="BK219" s="127">
        <f>SUM(BK220:BK226)</f>
        <v>0</v>
      </c>
    </row>
    <row r="220" spans="2:65" s="1" customFormat="1" ht="16.5" customHeight="1">
      <c r="B220" s="33"/>
      <c r="C220" s="185" t="s">
        <v>472</v>
      </c>
      <c r="D220" s="185" t="s">
        <v>653</v>
      </c>
      <c r="E220" s="186" t="s">
        <v>2963</v>
      </c>
      <c r="F220" s="187" t="s">
        <v>2964</v>
      </c>
      <c r="G220" s="188" t="s">
        <v>150</v>
      </c>
      <c r="H220" s="189">
        <v>450</v>
      </c>
      <c r="I220" s="190"/>
      <c r="J220" s="191">
        <f t="shared" ref="J220:J226" si="40">ROUND(I220*H220,2)</f>
        <v>0</v>
      </c>
      <c r="K220" s="192"/>
      <c r="L220" s="193"/>
      <c r="M220" s="194" t="s">
        <v>1</v>
      </c>
      <c r="N220" s="195" t="s">
        <v>47</v>
      </c>
      <c r="P220" s="138">
        <f t="shared" ref="P220:P226" si="41">O220*H220</f>
        <v>0</v>
      </c>
      <c r="Q220" s="138">
        <v>0</v>
      </c>
      <c r="R220" s="138">
        <f t="shared" ref="R220:R226" si="42">Q220*H220</f>
        <v>0</v>
      </c>
      <c r="S220" s="138">
        <v>0</v>
      </c>
      <c r="T220" s="139">
        <f t="shared" ref="T220:T226" si="43">S220*H220</f>
        <v>0</v>
      </c>
      <c r="AR220" s="140" t="s">
        <v>204</v>
      </c>
      <c r="AT220" s="140" t="s">
        <v>653</v>
      </c>
      <c r="AU220" s="140" t="s">
        <v>90</v>
      </c>
      <c r="AY220" s="17" t="s">
        <v>140</v>
      </c>
      <c r="BE220" s="141">
        <f t="shared" ref="BE220:BE226" si="44">IF(N220="základní",J220,0)</f>
        <v>0</v>
      </c>
      <c r="BF220" s="141">
        <f t="shared" ref="BF220:BF226" si="45">IF(N220="snížená",J220,0)</f>
        <v>0</v>
      </c>
      <c r="BG220" s="141">
        <f t="shared" ref="BG220:BG226" si="46">IF(N220="zákl. přenesená",J220,0)</f>
        <v>0</v>
      </c>
      <c r="BH220" s="141">
        <f t="shared" ref="BH220:BH226" si="47">IF(N220="sníž. přenesená",J220,0)</f>
        <v>0</v>
      </c>
      <c r="BI220" s="141">
        <f t="shared" ref="BI220:BI226" si="48">IF(N220="nulová",J220,0)</f>
        <v>0</v>
      </c>
      <c r="BJ220" s="17" t="s">
        <v>90</v>
      </c>
      <c r="BK220" s="141">
        <f t="shared" ref="BK220:BK226" si="49">ROUND(I220*H220,2)</f>
        <v>0</v>
      </c>
      <c r="BL220" s="17" t="s">
        <v>173</v>
      </c>
      <c r="BM220" s="140" t="s">
        <v>3191</v>
      </c>
    </row>
    <row r="221" spans="2:65" s="1" customFormat="1" ht="16.5" customHeight="1">
      <c r="B221" s="33"/>
      <c r="C221" s="185" t="s">
        <v>338</v>
      </c>
      <c r="D221" s="185" t="s">
        <v>653</v>
      </c>
      <c r="E221" s="186" t="s">
        <v>2966</v>
      </c>
      <c r="F221" s="187" t="s">
        <v>2967</v>
      </c>
      <c r="G221" s="188" t="s">
        <v>150</v>
      </c>
      <c r="H221" s="189">
        <v>100</v>
      </c>
      <c r="I221" s="190"/>
      <c r="J221" s="191">
        <f t="shared" si="40"/>
        <v>0</v>
      </c>
      <c r="K221" s="192"/>
      <c r="L221" s="193"/>
      <c r="M221" s="194" t="s">
        <v>1</v>
      </c>
      <c r="N221" s="195" t="s">
        <v>47</v>
      </c>
      <c r="P221" s="138">
        <f t="shared" si="41"/>
        <v>0</v>
      </c>
      <c r="Q221" s="138">
        <v>0</v>
      </c>
      <c r="R221" s="138">
        <f t="shared" si="42"/>
        <v>0</v>
      </c>
      <c r="S221" s="138">
        <v>0</v>
      </c>
      <c r="T221" s="139">
        <f t="shared" si="43"/>
        <v>0</v>
      </c>
      <c r="AR221" s="140" t="s">
        <v>204</v>
      </c>
      <c r="AT221" s="140" t="s">
        <v>653</v>
      </c>
      <c r="AU221" s="140" t="s">
        <v>90</v>
      </c>
      <c r="AY221" s="17" t="s">
        <v>140</v>
      </c>
      <c r="BE221" s="141">
        <f t="shared" si="44"/>
        <v>0</v>
      </c>
      <c r="BF221" s="141">
        <f t="shared" si="45"/>
        <v>0</v>
      </c>
      <c r="BG221" s="141">
        <f t="shared" si="46"/>
        <v>0</v>
      </c>
      <c r="BH221" s="141">
        <f t="shared" si="47"/>
        <v>0</v>
      </c>
      <c r="BI221" s="141">
        <f t="shared" si="48"/>
        <v>0</v>
      </c>
      <c r="BJ221" s="17" t="s">
        <v>90</v>
      </c>
      <c r="BK221" s="141">
        <f t="shared" si="49"/>
        <v>0</v>
      </c>
      <c r="BL221" s="17" t="s">
        <v>173</v>
      </c>
      <c r="BM221" s="140" t="s">
        <v>3192</v>
      </c>
    </row>
    <row r="222" spans="2:65" s="1" customFormat="1" ht="16.5" customHeight="1">
      <c r="B222" s="33"/>
      <c r="C222" s="185" t="s">
        <v>479</v>
      </c>
      <c r="D222" s="185" t="s">
        <v>653</v>
      </c>
      <c r="E222" s="186" t="s">
        <v>2972</v>
      </c>
      <c r="F222" s="187" t="s">
        <v>2973</v>
      </c>
      <c r="G222" s="188" t="s">
        <v>150</v>
      </c>
      <c r="H222" s="189">
        <v>250</v>
      </c>
      <c r="I222" s="190"/>
      <c r="J222" s="191">
        <f t="shared" si="40"/>
        <v>0</v>
      </c>
      <c r="K222" s="192"/>
      <c r="L222" s="193"/>
      <c r="M222" s="194" t="s">
        <v>1</v>
      </c>
      <c r="N222" s="195" t="s">
        <v>47</v>
      </c>
      <c r="P222" s="138">
        <f t="shared" si="41"/>
        <v>0</v>
      </c>
      <c r="Q222" s="138">
        <v>0</v>
      </c>
      <c r="R222" s="138">
        <f t="shared" si="42"/>
        <v>0</v>
      </c>
      <c r="S222" s="138">
        <v>0</v>
      </c>
      <c r="T222" s="139">
        <f t="shared" si="43"/>
        <v>0</v>
      </c>
      <c r="AR222" s="140" t="s">
        <v>204</v>
      </c>
      <c r="AT222" s="140" t="s">
        <v>653</v>
      </c>
      <c r="AU222" s="140" t="s">
        <v>90</v>
      </c>
      <c r="AY222" s="17" t="s">
        <v>140</v>
      </c>
      <c r="BE222" s="141">
        <f t="shared" si="44"/>
        <v>0</v>
      </c>
      <c r="BF222" s="141">
        <f t="shared" si="45"/>
        <v>0</v>
      </c>
      <c r="BG222" s="141">
        <f t="shared" si="46"/>
        <v>0</v>
      </c>
      <c r="BH222" s="141">
        <f t="shared" si="47"/>
        <v>0</v>
      </c>
      <c r="BI222" s="141">
        <f t="shared" si="48"/>
        <v>0</v>
      </c>
      <c r="BJ222" s="17" t="s">
        <v>90</v>
      </c>
      <c r="BK222" s="141">
        <f t="shared" si="49"/>
        <v>0</v>
      </c>
      <c r="BL222" s="17" t="s">
        <v>173</v>
      </c>
      <c r="BM222" s="140" t="s">
        <v>3193</v>
      </c>
    </row>
    <row r="223" spans="2:65" s="1" customFormat="1" ht="16.5" customHeight="1">
      <c r="B223" s="33"/>
      <c r="C223" s="185" t="s">
        <v>341</v>
      </c>
      <c r="D223" s="185" t="s">
        <v>653</v>
      </c>
      <c r="E223" s="186" t="s">
        <v>3014</v>
      </c>
      <c r="F223" s="187" t="s">
        <v>3015</v>
      </c>
      <c r="G223" s="188" t="s">
        <v>150</v>
      </c>
      <c r="H223" s="189">
        <v>50</v>
      </c>
      <c r="I223" s="190"/>
      <c r="J223" s="191">
        <f t="shared" si="40"/>
        <v>0</v>
      </c>
      <c r="K223" s="192"/>
      <c r="L223" s="193"/>
      <c r="M223" s="194" t="s">
        <v>1</v>
      </c>
      <c r="N223" s="195" t="s">
        <v>47</v>
      </c>
      <c r="P223" s="138">
        <f t="shared" si="41"/>
        <v>0</v>
      </c>
      <c r="Q223" s="138">
        <v>0</v>
      </c>
      <c r="R223" s="138">
        <f t="shared" si="42"/>
        <v>0</v>
      </c>
      <c r="S223" s="138">
        <v>0</v>
      </c>
      <c r="T223" s="139">
        <f t="shared" si="43"/>
        <v>0</v>
      </c>
      <c r="AR223" s="140" t="s">
        <v>204</v>
      </c>
      <c r="AT223" s="140" t="s">
        <v>653</v>
      </c>
      <c r="AU223" s="140" t="s">
        <v>90</v>
      </c>
      <c r="AY223" s="17" t="s">
        <v>140</v>
      </c>
      <c r="BE223" s="141">
        <f t="shared" si="44"/>
        <v>0</v>
      </c>
      <c r="BF223" s="141">
        <f t="shared" si="45"/>
        <v>0</v>
      </c>
      <c r="BG223" s="141">
        <f t="shared" si="46"/>
        <v>0</v>
      </c>
      <c r="BH223" s="141">
        <f t="shared" si="47"/>
        <v>0</v>
      </c>
      <c r="BI223" s="141">
        <f t="shared" si="48"/>
        <v>0</v>
      </c>
      <c r="BJ223" s="17" t="s">
        <v>90</v>
      </c>
      <c r="BK223" s="141">
        <f t="shared" si="49"/>
        <v>0</v>
      </c>
      <c r="BL223" s="17" t="s">
        <v>173</v>
      </c>
      <c r="BM223" s="140" t="s">
        <v>3194</v>
      </c>
    </row>
    <row r="224" spans="2:65" s="1" customFormat="1" ht="16.5" customHeight="1">
      <c r="B224" s="33"/>
      <c r="C224" s="185" t="s">
        <v>486</v>
      </c>
      <c r="D224" s="185" t="s">
        <v>653</v>
      </c>
      <c r="E224" s="186" t="s">
        <v>3020</v>
      </c>
      <c r="F224" s="187" t="s">
        <v>3021</v>
      </c>
      <c r="G224" s="188" t="s">
        <v>157</v>
      </c>
      <c r="H224" s="189">
        <v>264</v>
      </c>
      <c r="I224" s="190"/>
      <c r="J224" s="191">
        <f t="shared" si="40"/>
        <v>0</v>
      </c>
      <c r="K224" s="192"/>
      <c r="L224" s="193"/>
      <c r="M224" s="194" t="s">
        <v>1</v>
      </c>
      <c r="N224" s="195" t="s">
        <v>47</v>
      </c>
      <c r="P224" s="138">
        <f t="shared" si="41"/>
        <v>0</v>
      </c>
      <c r="Q224" s="138">
        <v>0</v>
      </c>
      <c r="R224" s="138">
        <f t="shared" si="42"/>
        <v>0</v>
      </c>
      <c r="S224" s="138">
        <v>0</v>
      </c>
      <c r="T224" s="139">
        <f t="shared" si="43"/>
        <v>0</v>
      </c>
      <c r="AR224" s="140" t="s">
        <v>204</v>
      </c>
      <c r="AT224" s="140" t="s">
        <v>653</v>
      </c>
      <c r="AU224" s="140" t="s">
        <v>90</v>
      </c>
      <c r="AY224" s="17" t="s">
        <v>140</v>
      </c>
      <c r="BE224" s="141">
        <f t="shared" si="44"/>
        <v>0</v>
      </c>
      <c r="BF224" s="141">
        <f t="shared" si="45"/>
        <v>0</v>
      </c>
      <c r="BG224" s="141">
        <f t="shared" si="46"/>
        <v>0</v>
      </c>
      <c r="BH224" s="141">
        <f t="shared" si="47"/>
        <v>0</v>
      </c>
      <c r="BI224" s="141">
        <f t="shared" si="48"/>
        <v>0</v>
      </c>
      <c r="BJ224" s="17" t="s">
        <v>90</v>
      </c>
      <c r="BK224" s="141">
        <f t="shared" si="49"/>
        <v>0</v>
      </c>
      <c r="BL224" s="17" t="s">
        <v>173</v>
      </c>
      <c r="BM224" s="140" t="s">
        <v>3195</v>
      </c>
    </row>
    <row r="225" spans="2:65" s="1" customFormat="1" ht="16.5" customHeight="1">
      <c r="B225" s="33"/>
      <c r="C225" s="185" t="s">
        <v>345</v>
      </c>
      <c r="D225" s="185" t="s">
        <v>653</v>
      </c>
      <c r="E225" s="186" t="s">
        <v>3196</v>
      </c>
      <c r="F225" s="187" t="s">
        <v>3197</v>
      </c>
      <c r="G225" s="188" t="s">
        <v>157</v>
      </c>
      <c r="H225" s="189">
        <v>90</v>
      </c>
      <c r="I225" s="190"/>
      <c r="J225" s="191">
        <f t="shared" si="40"/>
        <v>0</v>
      </c>
      <c r="K225" s="192"/>
      <c r="L225" s="193"/>
      <c r="M225" s="194" t="s">
        <v>1</v>
      </c>
      <c r="N225" s="195" t="s">
        <v>47</v>
      </c>
      <c r="P225" s="138">
        <f t="shared" si="41"/>
        <v>0</v>
      </c>
      <c r="Q225" s="138">
        <v>0</v>
      </c>
      <c r="R225" s="138">
        <f t="shared" si="42"/>
        <v>0</v>
      </c>
      <c r="S225" s="138">
        <v>0</v>
      </c>
      <c r="T225" s="139">
        <f t="shared" si="43"/>
        <v>0</v>
      </c>
      <c r="AR225" s="140" t="s">
        <v>204</v>
      </c>
      <c r="AT225" s="140" t="s">
        <v>653</v>
      </c>
      <c r="AU225" s="140" t="s">
        <v>90</v>
      </c>
      <c r="AY225" s="17" t="s">
        <v>140</v>
      </c>
      <c r="BE225" s="141">
        <f t="shared" si="44"/>
        <v>0</v>
      </c>
      <c r="BF225" s="141">
        <f t="shared" si="45"/>
        <v>0</v>
      </c>
      <c r="BG225" s="141">
        <f t="shared" si="46"/>
        <v>0</v>
      </c>
      <c r="BH225" s="141">
        <f t="shared" si="47"/>
        <v>0</v>
      </c>
      <c r="BI225" s="141">
        <f t="shared" si="48"/>
        <v>0</v>
      </c>
      <c r="BJ225" s="17" t="s">
        <v>90</v>
      </c>
      <c r="BK225" s="141">
        <f t="shared" si="49"/>
        <v>0</v>
      </c>
      <c r="BL225" s="17" t="s">
        <v>173</v>
      </c>
      <c r="BM225" s="140" t="s">
        <v>3198</v>
      </c>
    </row>
    <row r="226" spans="2:65" s="1" customFormat="1" ht="16.5" customHeight="1">
      <c r="B226" s="33"/>
      <c r="C226" s="185" t="s">
        <v>493</v>
      </c>
      <c r="D226" s="185" t="s">
        <v>653</v>
      </c>
      <c r="E226" s="186" t="s">
        <v>3199</v>
      </c>
      <c r="F226" s="187" t="s">
        <v>3200</v>
      </c>
      <c r="G226" s="188" t="s">
        <v>157</v>
      </c>
      <c r="H226" s="189">
        <v>25</v>
      </c>
      <c r="I226" s="190"/>
      <c r="J226" s="191">
        <f t="shared" si="40"/>
        <v>0</v>
      </c>
      <c r="K226" s="192"/>
      <c r="L226" s="193"/>
      <c r="M226" s="194" t="s">
        <v>1</v>
      </c>
      <c r="N226" s="195" t="s">
        <v>47</v>
      </c>
      <c r="P226" s="138">
        <f t="shared" si="41"/>
        <v>0</v>
      </c>
      <c r="Q226" s="138">
        <v>0</v>
      </c>
      <c r="R226" s="138">
        <f t="shared" si="42"/>
        <v>0</v>
      </c>
      <c r="S226" s="138">
        <v>0</v>
      </c>
      <c r="T226" s="139">
        <f t="shared" si="43"/>
        <v>0</v>
      </c>
      <c r="AR226" s="140" t="s">
        <v>204</v>
      </c>
      <c r="AT226" s="140" t="s">
        <v>653</v>
      </c>
      <c r="AU226" s="140" t="s">
        <v>90</v>
      </c>
      <c r="AY226" s="17" t="s">
        <v>140</v>
      </c>
      <c r="BE226" s="141">
        <f t="shared" si="44"/>
        <v>0</v>
      </c>
      <c r="BF226" s="141">
        <f t="shared" si="45"/>
        <v>0</v>
      </c>
      <c r="BG226" s="141">
        <f t="shared" si="46"/>
        <v>0</v>
      </c>
      <c r="BH226" s="141">
        <f t="shared" si="47"/>
        <v>0</v>
      </c>
      <c r="BI226" s="141">
        <f t="shared" si="48"/>
        <v>0</v>
      </c>
      <c r="BJ226" s="17" t="s">
        <v>90</v>
      </c>
      <c r="BK226" s="141">
        <f t="shared" si="49"/>
        <v>0</v>
      </c>
      <c r="BL226" s="17" t="s">
        <v>173</v>
      </c>
      <c r="BM226" s="140" t="s">
        <v>3201</v>
      </c>
    </row>
    <row r="227" spans="2:65" s="10" customFormat="1" ht="25.9" customHeight="1">
      <c r="B227" s="118"/>
      <c r="D227" s="119" t="s">
        <v>81</v>
      </c>
      <c r="E227" s="120" t="s">
        <v>3202</v>
      </c>
      <c r="F227" s="120" t="s">
        <v>3203</v>
      </c>
      <c r="I227" s="121"/>
      <c r="J227" s="122">
        <f>BK227</f>
        <v>0</v>
      </c>
      <c r="L227" s="118"/>
      <c r="M227" s="123"/>
      <c r="P227" s="124">
        <f>SUM(P228:P241)</f>
        <v>0</v>
      </c>
      <c r="R227" s="124">
        <f>SUM(R228:R241)</f>
        <v>0</v>
      </c>
      <c r="T227" s="125">
        <f>SUM(T228:T241)</f>
        <v>0</v>
      </c>
      <c r="AR227" s="119" t="s">
        <v>90</v>
      </c>
      <c r="AT227" s="126" t="s">
        <v>81</v>
      </c>
      <c r="AU227" s="126" t="s">
        <v>82</v>
      </c>
      <c r="AY227" s="119" t="s">
        <v>140</v>
      </c>
      <c r="BK227" s="127">
        <f>SUM(BK228:BK241)</f>
        <v>0</v>
      </c>
    </row>
    <row r="228" spans="2:65" s="1" customFormat="1" ht="16.5" customHeight="1">
      <c r="B228" s="33"/>
      <c r="C228" s="128" t="s">
        <v>349</v>
      </c>
      <c r="D228" s="128" t="s">
        <v>141</v>
      </c>
      <c r="E228" s="129" t="s">
        <v>3064</v>
      </c>
      <c r="F228" s="130" t="s">
        <v>3065</v>
      </c>
      <c r="G228" s="131" t="s">
        <v>150</v>
      </c>
      <c r="H228" s="132">
        <v>800</v>
      </c>
      <c r="I228" s="133"/>
      <c r="J228" s="134">
        <f t="shared" ref="J228:J241" si="50">ROUND(I228*H228,2)</f>
        <v>0</v>
      </c>
      <c r="K228" s="135"/>
      <c r="L228" s="33"/>
      <c r="M228" s="136" t="s">
        <v>1</v>
      </c>
      <c r="N228" s="137" t="s">
        <v>47</v>
      </c>
      <c r="P228" s="138">
        <f t="shared" ref="P228:P241" si="51">O228*H228</f>
        <v>0</v>
      </c>
      <c r="Q228" s="138">
        <v>0</v>
      </c>
      <c r="R228" s="138">
        <f t="shared" ref="R228:R241" si="52">Q228*H228</f>
        <v>0</v>
      </c>
      <c r="S228" s="138">
        <v>0</v>
      </c>
      <c r="T228" s="139">
        <f t="shared" ref="T228:T241" si="53">S228*H228</f>
        <v>0</v>
      </c>
      <c r="AR228" s="140" t="s">
        <v>173</v>
      </c>
      <c r="AT228" s="140" t="s">
        <v>141</v>
      </c>
      <c r="AU228" s="140" t="s">
        <v>90</v>
      </c>
      <c r="AY228" s="17" t="s">
        <v>140</v>
      </c>
      <c r="BE228" s="141">
        <f t="shared" ref="BE228:BE241" si="54">IF(N228="základní",J228,0)</f>
        <v>0</v>
      </c>
      <c r="BF228" s="141">
        <f t="shared" ref="BF228:BF241" si="55">IF(N228="snížená",J228,0)</f>
        <v>0</v>
      </c>
      <c r="BG228" s="141">
        <f t="shared" ref="BG228:BG241" si="56">IF(N228="zákl. přenesená",J228,0)</f>
        <v>0</v>
      </c>
      <c r="BH228" s="141">
        <f t="shared" ref="BH228:BH241" si="57">IF(N228="sníž. přenesená",J228,0)</f>
        <v>0</v>
      </c>
      <c r="BI228" s="141">
        <f t="shared" ref="BI228:BI241" si="58">IF(N228="nulová",J228,0)</f>
        <v>0</v>
      </c>
      <c r="BJ228" s="17" t="s">
        <v>90</v>
      </c>
      <c r="BK228" s="141">
        <f t="shared" ref="BK228:BK241" si="59">ROUND(I228*H228,2)</f>
        <v>0</v>
      </c>
      <c r="BL228" s="17" t="s">
        <v>173</v>
      </c>
      <c r="BM228" s="140" t="s">
        <v>3204</v>
      </c>
    </row>
    <row r="229" spans="2:65" s="1" customFormat="1" ht="21.75" customHeight="1">
      <c r="B229" s="33"/>
      <c r="C229" s="128" t="s">
        <v>500</v>
      </c>
      <c r="D229" s="128" t="s">
        <v>141</v>
      </c>
      <c r="E229" s="129" t="s">
        <v>3067</v>
      </c>
      <c r="F229" s="130" t="s">
        <v>3068</v>
      </c>
      <c r="G229" s="131" t="s">
        <v>150</v>
      </c>
      <c r="H229" s="132">
        <v>50</v>
      </c>
      <c r="I229" s="133"/>
      <c r="J229" s="134">
        <f t="shared" si="50"/>
        <v>0</v>
      </c>
      <c r="K229" s="135"/>
      <c r="L229" s="33"/>
      <c r="M229" s="136" t="s">
        <v>1</v>
      </c>
      <c r="N229" s="137" t="s">
        <v>47</v>
      </c>
      <c r="P229" s="138">
        <f t="shared" si="51"/>
        <v>0</v>
      </c>
      <c r="Q229" s="138">
        <v>0</v>
      </c>
      <c r="R229" s="138">
        <f t="shared" si="52"/>
        <v>0</v>
      </c>
      <c r="S229" s="138">
        <v>0</v>
      </c>
      <c r="T229" s="139">
        <f t="shared" si="53"/>
        <v>0</v>
      </c>
      <c r="AR229" s="140" t="s">
        <v>173</v>
      </c>
      <c r="AT229" s="140" t="s">
        <v>141</v>
      </c>
      <c r="AU229" s="140" t="s">
        <v>90</v>
      </c>
      <c r="AY229" s="17" t="s">
        <v>140</v>
      </c>
      <c r="BE229" s="141">
        <f t="shared" si="54"/>
        <v>0</v>
      </c>
      <c r="BF229" s="141">
        <f t="shared" si="55"/>
        <v>0</v>
      </c>
      <c r="BG229" s="141">
        <f t="shared" si="56"/>
        <v>0</v>
      </c>
      <c r="BH229" s="141">
        <f t="shared" si="57"/>
        <v>0</v>
      </c>
      <c r="BI229" s="141">
        <f t="shared" si="58"/>
        <v>0</v>
      </c>
      <c r="BJ229" s="17" t="s">
        <v>90</v>
      </c>
      <c r="BK229" s="141">
        <f t="shared" si="59"/>
        <v>0</v>
      </c>
      <c r="BL229" s="17" t="s">
        <v>173</v>
      </c>
      <c r="BM229" s="140" t="s">
        <v>3205</v>
      </c>
    </row>
    <row r="230" spans="2:65" s="1" customFormat="1" ht="16.5" customHeight="1">
      <c r="B230" s="33"/>
      <c r="C230" s="128" t="s">
        <v>353</v>
      </c>
      <c r="D230" s="128" t="s">
        <v>141</v>
      </c>
      <c r="E230" s="129" t="s">
        <v>3206</v>
      </c>
      <c r="F230" s="130" t="s">
        <v>3207</v>
      </c>
      <c r="G230" s="131" t="s">
        <v>157</v>
      </c>
      <c r="H230" s="132">
        <v>22</v>
      </c>
      <c r="I230" s="133"/>
      <c r="J230" s="134">
        <f t="shared" si="50"/>
        <v>0</v>
      </c>
      <c r="K230" s="135"/>
      <c r="L230" s="33"/>
      <c r="M230" s="136" t="s">
        <v>1</v>
      </c>
      <c r="N230" s="137" t="s">
        <v>47</v>
      </c>
      <c r="P230" s="138">
        <f t="shared" si="51"/>
        <v>0</v>
      </c>
      <c r="Q230" s="138">
        <v>0</v>
      </c>
      <c r="R230" s="138">
        <f t="shared" si="52"/>
        <v>0</v>
      </c>
      <c r="S230" s="138">
        <v>0</v>
      </c>
      <c r="T230" s="139">
        <f t="shared" si="53"/>
        <v>0</v>
      </c>
      <c r="AR230" s="140" t="s">
        <v>173</v>
      </c>
      <c r="AT230" s="140" t="s">
        <v>141</v>
      </c>
      <c r="AU230" s="140" t="s">
        <v>90</v>
      </c>
      <c r="AY230" s="17" t="s">
        <v>140</v>
      </c>
      <c r="BE230" s="141">
        <f t="shared" si="54"/>
        <v>0</v>
      </c>
      <c r="BF230" s="141">
        <f t="shared" si="55"/>
        <v>0</v>
      </c>
      <c r="BG230" s="141">
        <f t="shared" si="56"/>
        <v>0</v>
      </c>
      <c r="BH230" s="141">
        <f t="shared" si="57"/>
        <v>0</v>
      </c>
      <c r="BI230" s="141">
        <f t="shared" si="58"/>
        <v>0</v>
      </c>
      <c r="BJ230" s="17" t="s">
        <v>90</v>
      </c>
      <c r="BK230" s="141">
        <f t="shared" si="59"/>
        <v>0</v>
      </c>
      <c r="BL230" s="17" t="s">
        <v>173</v>
      </c>
      <c r="BM230" s="140" t="s">
        <v>3208</v>
      </c>
    </row>
    <row r="231" spans="2:65" s="1" customFormat="1" ht="16.5" customHeight="1">
      <c r="B231" s="33"/>
      <c r="C231" s="128" t="s">
        <v>507</v>
      </c>
      <c r="D231" s="128" t="s">
        <v>141</v>
      </c>
      <c r="E231" s="129" t="s">
        <v>3209</v>
      </c>
      <c r="F231" s="130" t="s">
        <v>3210</v>
      </c>
      <c r="G231" s="131" t="s">
        <v>157</v>
      </c>
      <c r="H231" s="132">
        <v>110</v>
      </c>
      <c r="I231" s="133"/>
      <c r="J231" s="134">
        <f t="shared" si="50"/>
        <v>0</v>
      </c>
      <c r="K231" s="135"/>
      <c r="L231" s="33"/>
      <c r="M231" s="136" t="s">
        <v>1</v>
      </c>
      <c r="N231" s="137" t="s">
        <v>47</v>
      </c>
      <c r="P231" s="138">
        <f t="shared" si="51"/>
        <v>0</v>
      </c>
      <c r="Q231" s="138">
        <v>0</v>
      </c>
      <c r="R231" s="138">
        <f t="shared" si="52"/>
        <v>0</v>
      </c>
      <c r="S231" s="138">
        <v>0</v>
      </c>
      <c r="T231" s="139">
        <f t="shared" si="53"/>
        <v>0</v>
      </c>
      <c r="AR231" s="140" t="s">
        <v>173</v>
      </c>
      <c r="AT231" s="140" t="s">
        <v>141</v>
      </c>
      <c r="AU231" s="140" t="s">
        <v>90</v>
      </c>
      <c r="AY231" s="17" t="s">
        <v>140</v>
      </c>
      <c r="BE231" s="141">
        <f t="shared" si="54"/>
        <v>0</v>
      </c>
      <c r="BF231" s="141">
        <f t="shared" si="55"/>
        <v>0</v>
      </c>
      <c r="BG231" s="141">
        <f t="shared" si="56"/>
        <v>0</v>
      </c>
      <c r="BH231" s="141">
        <f t="shared" si="57"/>
        <v>0</v>
      </c>
      <c r="BI231" s="141">
        <f t="shared" si="58"/>
        <v>0</v>
      </c>
      <c r="BJ231" s="17" t="s">
        <v>90</v>
      </c>
      <c r="BK231" s="141">
        <f t="shared" si="59"/>
        <v>0</v>
      </c>
      <c r="BL231" s="17" t="s">
        <v>173</v>
      </c>
      <c r="BM231" s="140" t="s">
        <v>3211</v>
      </c>
    </row>
    <row r="232" spans="2:65" s="1" customFormat="1" ht="16.5" customHeight="1">
      <c r="B232" s="33"/>
      <c r="C232" s="128" t="s">
        <v>356</v>
      </c>
      <c r="D232" s="128" t="s">
        <v>141</v>
      </c>
      <c r="E232" s="129" t="s">
        <v>3212</v>
      </c>
      <c r="F232" s="130" t="s">
        <v>3213</v>
      </c>
      <c r="G232" s="131" t="s">
        <v>157</v>
      </c>
      <c r="H232" s="132">
        <v>88</v>
      </c>
      <c r="I232" s="133"/>
      <c r="J232" s="134">
        <f t="shared" si="50"/>
        <v>0</v>
      </c>
      <c r="K232" s="135"/>
      <c r="L232" s="33"/>
      <c r="M232" s="136" t="s">
        <v>1</v>
      </c>
      <c r="N232" s="137" t="s">
        <v>47</v>
      </c>
      <c r="P232" s="138">
        <f t="shared" si="51"/>
        <v>0</v>
      </c>
      <c r="Q232" s="138">
        <v>0</v>
      </c>
      <c r="R232" s="138">
        <f t="shared" si="52"/>
        <v>0</v>
      </c>
      <c r="S232" s="138">
        <v>0</v>
      </c>
      <c r="T232" s="139">
        <f t="shared" si="53"/>
        <v>0</v>
      </c>
      <c r="AR232" s="140" t="s">
        <v>173</v>
      </c>
      <c r="AT232" s="140" t="s">
        <v>141</v>
      </c>
      <c r="AU232" s="140" t="s">
        <v>90</v>
      </c>
      <c r="AY232" s="17" t="s">
        <v>140</v>
      </c>
      <c r="BE232" s="141">
        <f t="shared" si="54"/>
        <v>0</v>
      </c>
      <c r="BF232" s="141">
        <f t="shared" si="55"/>
        <v>0</v>
      </c>
      <c r="BG232" s="141">
        <f t="shared" si="56"/>
        <v>0</v>
      </c>
      <c r="BH232" s="141">
        <f t="shared" si="57"/>
        <v>0</v>
      </c>
      <c r="BI232" s="141">
        <f t="shared" si="58"/>
        <v>0</v>
      </c>
      <c r="BJ232" s="17" t="s">
        <v>90</v>
      </c>
      <c r="BK232" s="141">
        <f t="shared" si="59"/>
        <v>0</v>
      </c>
      <c r="BL232" s="17" t="s">
        <v>173</v>
      </c>
      <c r="BM232" s="140" t="s">
        <v>3214</v>
      </c>
    </row>
    <row r="233" spans="2:65" s="1" customFormat="1" ht="16.5" customHeight="1">
      <c r="B233" s="33"/>
      <c r="C233" s="128" t="s">
        <v>514</v>
      </c>
      <c r="D233" s="128" t="s">
        <v>141</v>
      </c>
      <c r="E233" s="129" t="s">
        <v>3215</v>
      </c>
      <c r="F233" s="130" t="s">
        <v>3216</v>
      </c>
      <c r="G233" s="131" t="s">
        <v>157</v>
      </c>
      <c r="H233" s="132">
        <v>88</v>
      </c>
      <c r="I233" s="133"/>
      <c r="J233" s="134">
        <f t="shared" si="50"/>
        <v>0</v>
      </c>
      <c r="K233" s="135"/>
      <c r="L233" s="33"/>
      <c r="M233" s="136" t="s">
        <v>1</v>
      </c>
      <c r="N233" s="137" t="s">
        <v>47</v>
      </c>
      <c r="P233" s="138">
        <f t="shared" si="51"/>
        <v>0</v>
      </c>
      <c r="Q233" s="138">
        <v>0</v>
      </c>
      <c r="R233" s="138">
        <f t="shared" si="52"/>
        <v>0</v>
      </c>
      <c r="S233" s="138">
        <v>0</v>
      </c>
      <c r="T233" s="139">
        <f t="shared" si="53"/>
        <v>0</v>
      </c>
      <c r="AR233" s="140" t="s">
        <v>173</v>
      </c>
      <c r="AT233" s="140" t="s">
        <v>141</v>
      </c>
      <c r="AU233" s="140" t="s">
        <v>90</v>
      </c>
      <c r="AY233" s="17" t="s">
        <v>140</v>
      </c>
      <c r="BE233" s="141">
        <f t="shared" si="54"/>
        <v>0</v>
      </c>
      <c r="BF233" s="141">
        <f t="shared" si="55"/>
        <v>0</v>
      </c>
      <c r="BG233" s="141">
        <f t="shared" si="56"/>
        <v>0</v>
      </c>
      <c r="BH233" s="141">
        <f t="shared" si="57"/>
        <v>0</v>
      </c>
      <c r="BI233" s="141">
        <f t="shared" si="58"/>
        <v>0</v>
      </c>
      <c r="BJ233" s="17" t="s">
        <v>90</v>
      </c>
      <c r="BK233" s="141">
        <f t="shared" si="59"/>
        <v>0</v>
      </c>
      <c r="BL233" s="17" t="s">
        <v>173</v>
      </c>
      <c r="BM233" s="140" t="s">
        <v>3217</v>
      </c>
    </row>
    <row r="234" spans="2:65" s="1" customFormat="1" ht="21.75" customHeight="1">
      <c r="B234" s="33"/>
      <c r="C234" s="128" t="s">
        <v>360</v>
      </c>
      <c r="D234" s="128" t="s">
        <v>141</v>
      </c>
      <c r="E234" s="129" t="s">
        <v>3218</v>
      </c>
      <c r="F234" s="130" t="s">
        <v>3219</v>
      </c>
      <c r="G234" s="131" t="s">
        <v>157</v>
      </c>
      <c r="H234" s="132">
        <v>66</v>
      </c>
      <c r="I234" s="133"/>
      <c r="J234" s="134">
        <f t="shared" si="50"/>
        <v>0</v>
      </c>
      <c r="K234" s="135"/>
      <c r="L234" s="33"/>
      <c r="M234" s="136" t="s">
        <v>1</v>
      </c>
      <c r="N234" s="137" t="s">
        <v>47</v>
      </c>
      <c r="P234" s="138">
        <f t="shared" si="51"/>
        <v>0</v>
      </c>
      <c r="Q234" s="138">
        <v>0</v>
      </c>
      <c r="R234" s="138">
        <f t="shared" si="52"/>
        <v>0</v>
      </c>
      <c r="S234" s="138">
        <v>0</v>
      </c>
      <c r="T234" s="139">
        <f t="shared" si="53"/>
        <v>0</v>
      </c>
      <c r="AR234" s="140" t="s">
        <v>173</v>
      </c>
      <c r="AT234" s="140" t="s">
        <v>141</v>
      </c>
      <c r="AU234" s="140" t="s">
        <v>90</v>
      </c>
      <c r="AY234" s="17" t="s">
        <v>140</v>
      </c>
      <c r="BE234" s="141">
        <f t="shared" si="54"/>
        <v>0</v>
      </c>
      <c r="BF234" s="141">
        <f t="shared" si="55"/>
        <v>0</v>
      </c>
      <c r="BG234" s="141">
        <f t="shared" si="56"/>
        <v>0</v>
      </c>
      <c r="BH234" s="141">
        <f t="shared" si="57"/>
        <v>0</v>
      </c>
      <c r="BI234" s="141">
        <f t="shared" si="58"/>
        <v>0</v>
      </c>
      <c r="BJ234" s="17" t="s">
        <v>90</v>
      </c>
      <c r="BK234" s="141">
        <f t="shared" si="59"/>
        <v>0</v>
      </c>
      <c r="BL234" s="17" t="s">
        <v>173</v>
      </c>
      <c r="BM234" s="140" t="s">
        <v>3220</v>
      </c>
    </row>
    <row r="235" spans="2:65" s="1" customFormat="1" ht="16.5" customHeight="1">
      <c r="B235" s="33"/>
      <c r="C235" s="128" t="s">
        <v>522</v>
      </c>
      <c r="D235" s="128" t="s">
        <v>141</v>
      </c>
      <c r="E235" s="129" t="s">
        <v>3221</v>
      </c>
      <c r="F235" s="130" t="s">
        <v>3222</v>
      </c>
      <c r="G235" s="131" t="s">
        <v>157</v>
      </c>
      <c r="H235" s="132">
        <v>66</v>
      </c>
      <c r="I235" s="133"/>
      <c r="J235" s="134">
        <f t="shared" si="50"/>
        <v>0</v>
      </c>
      <c r="K235" s="135"/>
      <c r="L235" s="33"/>
      <c r="M235" s="136" t="s">
        <v>1</v>
      </c>
      <c r="N235" s="137" t="s">
        <v>47</v>
      </c>
      <c r="P235" s="138">
        <f t="shared" si="51"/>
        <v>0</v>
      </c>
      <c r="Q235" s="138">
        <v>0</v>
      </c>
      <c r="R235" s="138">
        <f t="shared" si="52"/>
        <v>0</v>
      </c>
      <c r="S235" s="138">
        <v>0</v>
      </c>
      <c r="T235" s="139">
        <f t="shared" si="53"/>
        <v>0</v>
      </c>
      <c r="AR235" s="140" t="s">
        <v>173</v>
      </c>
      <c r="AT235" s="140" t="s">
        <v>141</v>
      </c>
      <c r="AU235" s="140" t="s">
        <v>90</v>
      </c>
      <c r="AY235" s="17" t="s">
        <v>140</v>
      </c>
      <c r="BE235" s="141">
        <f t="shared" si="54"/>
        <v>0</v>
      </c>
      <c r="BF235" s="141">
        <f t="shared" si="55"/>
        <v>0</v>
      </c>
      <c r="BG235" s="141">
        <f t="shared" si="56"/>
        <v>0</v>
      </c>
      <c r="BH235" s="141">
        <f t="shared" si="57"/>
        <v>0</v>
      </c>
      <c r="BI235" s="141">
        <f t="shared" si="58"/>
        <v>0</v>
      </c>
      <c r="BJ235" s="17" t="s">
        <v>90</v>
      </c>
      <c r="BK235" s="141">
        <f t="shared" si="59"/>
        <v>0</v>
      </c>
      <c r="BL235" s="17" t="s">
        <v>173</v>
      </c>
      <c r="BM235" s="140" t="s">
        <v>3223</v>
      </c>
    </row>
    <row r="236" spans="2:65" s="1" customFormat="1" ht="16.5" customHeight="1">
      <c r="B236" s="33"/>
      <c r="C236" s="128" t="s">
        <v>363</v>
      </c>
      <c r="D236" s="128" t="s">
        <v>141</v>
      </c>
      <c r="E236" s="129" t="s">
        <v>3137</v>
      </c>
      <c r="F236" s="130" t="s">
        <v>3138</v>
      </c>
      <c r="G236" s="131" t="s">
        <v>157</v>
      </c>
      <c r="H236" s="132">
        <v>22</v>
      </c>
      <c r="I236" s="133"/>
      <c r="J236" s="134">
        <f t="shared" si="50"/>
        <v>0</v>
      </c>
      <c r="K236" s="135"/>
      <c r="L236" s="33"/>
      <c r="M236" s="136" t="s">
        <v>1</v>
      </c>
      <c r="N236" s="137" t="s">
        <v>47</v>
      </c>
      <c r="P236" s="138">
        <f t="shared" si="51"/>
        <v>0</v>
      </c>
      <c r="Q236" s="138">
        <v>0</v>
      </c>
      <c r="R236" s="138">
        <f t="shared" si="52"/>
        <v>0</v>
      </c>
      <c r="S236" s="138">
        <v>0</v>
      </c>
      <c r="T236" s="139">
        <f t="shared" si="53"/>
        <v>0</v>
      </c>
      <c r="AR236" s="140" t="s">
        <v>173</v>
      </c>
      <c r="AT236" s="140" t="s">
        <v>141</v>
      </c>
      <c r="AU236" s="140" t="s">
        <v>90</v>
      </c>
      <c r="AY236" s="17" t="s">
        <v>140</v>
      </c>
      <c r="BE236" s="141">
        <f t="shared" si="54"/>
        <v>0</v>
      </c>
      <c r="BF236" s="141">
        <f t="shared" si="55"/>
        <v>0</v>
      </c>
      <c r="BG236" s="141">
        <f t="shared" si="56"/>
        <v>0</v>
      </c>
      <c r="BH236" s="141">
        <f t="shared" si="57"/>
        <v>0</v>
      </c>
      <c r="BI236" s="141">
        <f t="shared" si="58"/>
        <v>0</v>
      </c>
      <c r="BJ236" s="17" t="s">
        <v>90</v>
      </c>
      <c r="BK236" s="141">
        <f t="shared" si="59"/>
        <v>0</v>
      </c>
      <c r="BL236" s="17" t="s">
        <v>173</v>
      </c>
      <c r="BM236" s="140" t="s">
        <v>3224</v>
      </c>
    </row>
    <row r="237" spans="2:65" s="1" customFormat="1" ht="16.5" customHeight="1">
      <c r="B237" s="33"/>
      <c r="C237" s="128" t="s">
        <v>530</v>
      </c>
      <c r="D237" s="128" t="s">
        <v>141</v>
      </c>
      <c r="E237" s="129" t="s">
        <v>3225</v>
      </c>
      <c r="F237" s="130" t="s">
        <v>3226</v>
      </c>
      <c r="G237" s="131" t="s">
        <v>157</v>
      </c>
      <c r="H237" s="132">
        <v>30</v>
      </c>
      <c r="I237" s="133"/>
      <c r="J237" s="134">
        <f t="shared" si="50"/>
        <v>0</v>
      </c>
      <c r="K237" s="135"/>
      <c r="L237" s="33"/>
      <c r="M237" s="136" t="s">
        <v>1</v>
      </c>
      <c r="N237" s="137" t="s">
        <v>47</v>
      </c>
      <c r="P237" s="138">
        <f t="shared" si="51"/>
        <v>0</v>
      </c>
      <c r="Q237" s="138">
        <v>0</v>
      </c>
      <c r="R237" s="138">
        <f t="shared" si="52"/>
        <v>0</v>
      </c>
      <c r="S237" s="138">
        <v>0</v>
      </c>
      <c r="T237" s="139">
        <f t="shared" si="53"/>
        <v>0</v>
      </c>
      <c r="AR237" s="140" t="s">
        <v>173</v>
      </c>
      <c r="AT237" s="140" t="s">
        <v>141</v>
      </c>
      <c r="AU237" s="140" t="s">
        <v>90</v>
      </c>
      <c r="AY237" s="17" t="s">
        <v>140</v>
      </c>
      <c r="BE237" s="141">
        <f t="shared" si="54"/>
        <v>0</v>
      </c>
      <c r="BF237" s="141">
        <f t="shared" si="55"/>
        <v>0</v>
      </c>
      <c r="BG237" s="141">
        <f t="shared" si="56"/>
        <v>0</v>
      </c>
      <c r="BH237" s="141">
        <f t="shared" si="57"/>
        <v>0</v>
      </c>
      <c r="BI237" s="141">
        <f t="shared" si="58"/>
        <v>0</v>
      </c>
      <c r="BJ237" s="17" t="s">
        <v>90</v>
      </c>
      <c r="BK237" s="141">
        <f t="shared" si="59"/>
        <v>0</v>
      </c>
      <c r="BL237" s="17" t="s">
        <v>173</v>
      </c>
      <c r="BM237" s="140" t="s">
        <v>3227</v>
      </c>
    </row>
    <row r="238" spans="2:65" s="1" customFormat="1" ht="16.5" customHeight="1">
      <c r="B238" s="33"/>
      <c r="C238" s="128" t="s">
        <v>367</v>
      </c>
      <c r="D238" s="128" t="s">
        <v>141</v>
      </c>
      <c r="E238" s="129" t="s">
        <v>3228</v>
      </c>
      <c r="F238" s="130" t="s">
        <v>3147</v>
      </c>
      <c r="G238" s="131" t="s">
        <v>3148</v>
      </c>
      <c r="H238" s="132">
        <v>24</v>
      </c>
      <c r="I238" s="133"/>
      <c r="J238" s="134">
        <f t="shared" si="50"/>
        <v>0</v>
      </c>
      <c r="K238" s="135"/>
      <c r="L238" s="33"/>
      <c r="M238" s="136" t="s">
        <v>1</v>
      </c>
      <c r="N238" s="137" t="s">
        <v>47</v>
      </c>
      <c r="P238" s="138">
        <f t="shared" si="51"/>
        <v>0</v>
      </c>
      <c r="Q238" s="138">
        <v>0</v>
      </c>
      <c r="R238" s="138">
        <f t="shared" si="52"/>
        <v>0</v>
      </c>
      <c r="S238" s="138">
        <v>0</v>
      </c>
      <c r="T238" s="139">
        <f t="shared" si="53"/>
        <v>0</v>
      </c>
      <c r="AR238" s="140" t="s">
        <v>173</v>
      </c>
      <c r="AT238" s="140" t="s">
        <v>141</v>
      </c>
      <c r="AU238" s="140" t="s">
        <v>90</v>
      </c>
      <c r="AY238" s="17" t="s">
        <v>140</v>
      </c>
      <c r="BE238" s="141">
        <f t="shared" si="54"/>
        <v>0</v>
      </c>
      <c r="BF238" s="141">
        <f t="shared" si="55"/>
        <v>0</v>
      </c>
      <c r="BG238" s="141">
        <f t="shared" si="56"/>
        <v>0</v>
      </c>
      <c r="BH238" s="141">
        <f t="shared" si="57"/>
        <v>0</v>
      </c>
      <c r="BI238" s="141">
        <f t="shared" si="58"/>
        <v>0</v>
      </c>
      <c r="BJ238" s="17" t="s">
        <v>90</v>
      </c>
      <c r="BK238" s="141">
        <f t="shared" si="59"/>
        <v>0</v>
      </c>
      <c r="BL238" s="17" t="s">
        <v>173</v>
      </c>
      <c r="BM238" s="140" t="s">
        <v>3229</v>
      </c>
    </row>
    <row r="239" spans="2:65" s="1" customFormat="1" ht="24.2" customHeight="1">
      <c r="B239" s="33"/>
      <c r="C239" s="128" t="s">
        <v>1261</v>
      </c>
      <c r="D239" s="128" t="s">
        <v>141</v>
      </c>
      <c r="E239" s="129" t="s">
        <v>3230</v>
      </c>
      <c r="F239" s="130" t="s">
        <v>3231</v>
      </c>
      <c r="G239" s="131" t="s">
        <v>3148</v>
      </c>
      <c r="H239" s="132">
        <v>32</v>
      </c>
      <c r="I239" s="133"/>
      <c r="J239" s="134">
        <f t="shared" si="50"/>
        <v>0</v>
      </c>
      <c r="K239" s="135"/>
      <c r="L239" s="33"/>
      <c r="M239" s="136" t="s">
        <v>1</v>
      </c>
      <c r="N239" s="137" t="s">
        <v>47</v>
      </c>
      <c r="P239" s="138">
        <f t="shared" si="51"/>
        <v>0</v>
      </c>
      <c r="Q239" s="138">
        <v>0</v>
      </c>
      <c r="R239" s="138">
        <f t="shared" si="52"/>
        <v>0</v>
      </c>
      <c r="S239" s="138">
        <v>0</v>
      </c>
      <c r="T239" s="139">
        <f t="shared" si="53"/>
        <v>0</v>
      </c>
      <c r="AR239" s="140" t="s">
        <v>173</v>
      </c>
      <c r="AT239" s="140" t="s">
        <v>141</v>
      </c>
      <c r="AU239" s="140" t="s">
        <v>90</v>
      </c>
      <c r="AY239" s="17" t="s">
        <v>140</v>
      </c>
      <c r="BE239" s="141">
        <f t="shared" si="54"/>
        <v>0</v>
      </c>
      <c r="BF239" s="141">
        <f t="shared" si="55"/>
        <v>0</v>
      </c>
      <c r="BG239" s="141">
        <f t="shared" si="56"/>
        <v>0</v>
      </c>
      <c r="BH239" s="141">
        <f t="shared" si="57"/>
        <v>0</v>
      </c>
      <c r="BI239" s="141">
        <f t="shared" si="58"/>
        <v>0</v>
      </c>
      <c r="BJ239" s="17" t="s">
        <v>90</v>
      </c>
      <c r="BK239" s="141">
        <f t="shared" si="59"/>
        <v>0</v>
      </c>
      <c r="BL239" s="17" t="s">
        <v>173</v>
      </c>
      <c r="BM239" s="140" t="s">
        <v>3232</v>
      </c>
    </row>
    <row r="240" spans="2:65" s="1" customFormat="1" ht="16.5" customHeight="1">
      <c r="B240" s="33"/>
      <c r="C240" s="128" t="s">
        <v>370</v>
      </c>
      <c r="D240" s="128" t="s">
        <v>141</v>
      </c>
      <c r="E240" s="129" t="s">
        <v>3233</v>
      </c>
      <c r="F240" s="130" t="s">
        <v>3164</v>
      </c>
      <c r="G240" s="131" t="s">
        <v>3148</v>
      </c>
      <c r="H240" s="132">
        <v>32</v>
      </c>
      <c r="I240" s="133"/>
      <c r="J240" s="134">
        <f t="shared" si="50"/>
        <v>0</v>
      </c>
      <c r="K240" s="135"/>
      <c r="L240" s="33"/>
      <c r="M240" s="136" t="s">
        <v>1</v>
      </c>
      <c r="N240" s="137" t="s">
        <v>47</v>
      </c>
      <c r="P240" s="138">
        <f t="shared" si="51"/>
        <v>0</v>
      </c>
      <c r="Q240" s="138">
        <v>0</v>
      </c>
      <c r="R240" s="138">
        <f t="shared" si="52"/>
        <v>0</v>
      </c>
      <c r="S240" s="138">
        <v>0</v>
      </c>
      <c r="T240" s="139">
        <f t="shared" si="53"/>
        <v>0</v>
      </c>
      <c r="AR240" s="140" t="s">
        <v>173</v>
      </c>
      <c r="AT240" s="140" t="s">
        <v>141</v>
      </c>
      <c r="AU240" s="140" t="s">
        <v>90</v>
      </c>
      <c r="AY240" s="17" t="s">
        <v>140</v>
      </c>
      <c r="BE240" s="141">
        <f t="shared" si="54"/>
        <v>0</v>
      </c>
      <c r="BF240" s="141">
        <f t="shared" si="55"/>
        <v>0</v>
      </c>
      <c r="BG240" s="141">
        <f t="shared" si="56"/>
        <v>0</v>
      </c>
      <c r="BH240" s="141">
        <f t="shared" si="57"/>
        <v>0</v>
      </c>
      <c r="BI240" s="141">
        <f t="shared" si="58"/>
        <v>0</v>
      </c>
      <c r="BJ240" s="17" t="s">
        <v>90</v>
      </c>
      <c r="BK240" s="141">
        <f t="shared" si="59"/>
        <v>0</v>
      </c>
      <c r="BL240" s="17" t="s">
        <v>173</v>
      </c>
      <c r="BM240" s="140" t="s">
        <v>3234</v>
      </c>
    </row>
    <row r="241" spans="2:65" s="1" customFormat="1" ht="21.75" customHeight="1">
      <c r="B241" s="33"/>
      <c r="C241" s="128" t="s">
        <v>1270</v>
      </c>
      <c r="D241" s="128" t="s">
        <v>141</v>
      </c>
      <c r="E241" s="129" t="s">
        <v>3235</v>
      </c>
      <c r="F241" s="130" t="s">
        <v>3236</v>
      </c>
      <c r="G241" s="131" t="s">
        <v>3148</v>
      </c>
      <c r="H241" s="132">
        <v>10</v>
      </c>
      <c r="I241" s="133"/>
      <c r="J241" s="134">
        <f t="shared" si="50"/>
        <v>0</v>
      </c>
      <c r="K241" s="135"/>
      <c r="L241" s="33"/>
      <c r="M241" s="136" t="s">
        <v>1</v>
      </c>
      <c r="N241" s="137" t="s">
        <v>47</v>
      </c>
      <c r="P241" s="138">
        <f t="shared" si="51"/>
        <v>0</v>
      </c>
      <c r="Q241" s="138">
        <v>0</v>
      </c>
      <c r="R241" s="138">
        <f t="shared" si="52"/>
        <v>0</v>
      </c>
      <c r="S241" s="138">
        <v>0</v>
      </c>
      <c r="T241" s="139">
        <f t="shared" si="53"/>
        <v>0</v>
      </c>
      <c r="AR241" s="140" t="s">
        <v>173</v>
      </c>
      <c r="AT241" s="140" t="s">
        <v>141</v>
      </c>
      <c r="AU241" s="140" t="s">
        <v>90</v>
      </c>
      <c r="AY241" s="17" t="s">
        <v>140</v>
      </c>
      <c r="BE241" s="141">
        <f t="shared" si="54"/>
        <v>0</v>
      </c>
      <c r="BF241" s="141">
        <f t="shared" si="55"/>
        <v>0</v>
      </c>
      <c r="BG241" s="141">
        <f t="shared" si="56"/>
        <v>0</v>
      </c>
      <c r="BH241" s="141">
        <f t="shared" si="57"/>
        <v>0</v>
      </c>
      <c r="BI241" s="141">
        <f t="shared" si="58"/>
        <v>0</v>
      </c>
      <c r="BJ241" s="17" t="s">
        <v>90</v>
      </c>
      <c r="BK241" s="141">
        <f t="shared" si="59"/>
        <v>0</v>
      </c>
      <c r="BL241" s="17" t="s">
        <v>173</v>
      </c>
      <c r="BM241" s="140" t="s">
        <v>3237</v>
      </c>
    </row>
    <row r="242" spans="2:65" s="10" customFormat="1" ht="25.9" customHeight="1">
      <c r="B242" s="118"/>
      <c r="D242" s="119" t="s">
        <v>81</v>
      </c>
      <c r="E242" s="120" t="s">
        <v>3238</v>
      </c>
      <c r="F242" s="120" t="s">
        <v>3239</v>
      </c>
      <c r="I242" s="121"/>
      <c r="J242" s="122">
        <f>BK242</f>
        <v>0</v>
      </c>
      <c r="L242" s="118"/>
      <c r="M242" s="123"/>
      <c r="P242" s="124">
        <f>SUM(P243:P248)</f>
        <v>0</v>
      </c>
      <c r="R242" s="124">
        <f>SUM(R243:R248)</f>
        <v>0</v>
      </c>
      <c r="T242" s="125">
        <f>SUM(T243:T248)</f>
        <v>0</v>
      </c>
      <c r="AR242" s="119" t="s">
        <v>90</v>
      </c>
      <c r="AT242" s="126" t="s">
        <v>81</v>
      </c>
      <c r="AU242" s="126" t="s">
        <v>82</v>
      </c>
      <c r="AY242" s="119" t="s">
        <v>140</v>
      </c>
      <c r="BK242" s="127">
        <f>SUM(BK243:BK248)</f>
        <v>0</v>
      </c>
    </row>
    <row r="243" spans="2:65" s="1" customFormat="1" ht="16.5" customHeight="1">
      <c r="B243" s="33"/>
      <c r="C243" s="128" t="s">
        <v>375</v>
      </c>
      <c r="D243" s="128" t="s">
        <v>141</v>
      </c>
      <c r="E243" s="129" t="s">
        <v>3171</v>
      </c>
      <c r="F243" s="130" t="s">
        <v>3172</v>
      </c>
      <c r="G243" s="131" t="s">
        <v>157</v>
      </c>
      <c r="H243" s="132">
        <v>50</v>
      </c>
      <c r="I243" s="133"/>
      <c r="J243" s="134">
        <f t="shared" ref="J243:J248" si="60">ROUND(I243*H243,2)</f>
        <v>0</v>
      </c>
      <c r="K243" s="135"/>
      <c r="L243" s="33"/>
      <c r="M243" s="136" t="s">
        <v>1</v>
      </c>
      <c r="N243" s="137" t="s">
        <v>47</v>
      </c>
      <c r="P243" s="138">
        <f t="shared" ref="P243:P248" si="61">O243*H243</f>
        <v>0</v>
      </c>
      <c r="Q243" s="138">
        <v>0</v>
      </c>
      <c r="R243" s="138">
        <f t="shared" ref="R243:R248" si="62">Q243*H243</f>
        <v>0</v>
      </c>
      <c r="S243" s="138">
        <v>0</v>
      </c>
      <c r="T243" s="139">
        <f t="shared" ref="T243:T248" si="63">S243*H243</f>
        <v>0</v>
      </c>
      <c r="AR243" s="140" t="s">
        <v>173</v>
      </c>
      <c r="AT243" s="140" t="s">
        <v>141</v>
      </c>
      <c r="AU243" s="140" t="s">
        <v>90</v>
      </c>
      <c r="AY243" s="17" t="s">
        <v>140</v>
      </c>
      <c r="BE243" s="141">
        <f t="shared" ref="BE243:BE248" si="64">IF(N243="základní",J243,0)</f>
        <v>0</v>
      </c>
      <c r="BF243" s="141">
        <f t="shared" ref="BF243:BF248" si="65">IF(N243="snížená",J243,0)</f>
        <v>0</v>
      </c>
      <c r="BG243" s="141">
        <f t="shared" ref="BG243:BG248" si="66">IF(N243="zákl. přenesená",J243,0)</f>
        <v>0</v>
      </c>
      <c r="BH243" s="141">
        <f t="shared" ref="BH243:BH248" si="67">IF(N243="sníž. přenesená",J243,0)</f>
        <v>0</v>
      </c>
      <c r="BI243" s="141">
        <f t="shared" ref="BI243:BI248" si="68">IF(N243="nulová",J243,0)</f>
        <v>0</v>
      </c>
      <c r="BJ243" s="17" t="s">
        <v>90</v>
      </c>
      <c r="BK243" s="141">
        <f t="shared" ref="BK243:BK248" si="69">ROUND(I243*H243,2)</f>
        <v>0</v>
      </c>
      <c r="BL243" s="17" t="s">
        <v>173</v>
      </c>
      <c r="BM243" s="140" t="s">
        <v>3240</v>
      </c>
    </row>
    <row r="244" spans="2:65" s="1" customFormat="1" ht="16.5" customHeight="1">
      <c r="B244" s="33"/>
      <c r="C244" s="128" t="s">
        <v>1286</v>
      </c>
      <c r="D244" s="128" t="s">
        <v>141</v>
      </c>
      <c r="E244" s="129" t="s">
        <v>3241</v>
      </c>
      <c r="F244" s="130" t="s">
        <v>3242</v>
      </c>
      <c r="G244" s="131" t="s">
        <v>157</v>
      </c>
      <c r="H244" s="132">
        <v>110</v>
      </c>
      <c r="I244" s="133"/>
      <c r="J244" s="134">
        <f t="shared" si="60"/>
        <v>0</v>
      </c>
      <c r="K244" s="135"/>
      <c r="L244" s="33"/>
      <c r="M244" s="136" t="s">
        <v>1</v>
      </c>
      <c r="N244" s="137" t="s">
        <v>47</v>
      </c>
      <c r="P244" s="138">
        <f t="shared" si="61"/>
        <v>0</v>
      </c>
      <c r="Q244" s="138">
        <v>0</v>
      </c>
      <c r="R244" s="138">
        <f t="shared" si="62"/>
        <v>0</v>
      </c>
      <c r="S244" s="138">
        <v>0</v>
      </c>
      <c r="T244" s="139">
        <f t="shared" si="63"/>
        <v>0</v>
      </c>
      <c r="AR244" s="140" t="s">
        <v>173</v>
      </c>
      <c r="AT244" s="140" t="s">
        <v>141</v>
      </c>
      <c r="AU244" s="140" t="s">
        <v>90</v>
      </c>
      <c r="AY244" s="17" t="s">
        <v>140</v>
      </c>
      <c r="BE244" s="141">
        <f t="shared" si="64"/>
        <v>0</v>
      </c>
      <c r="BF244" s="141">
        <f t="shared" si="65"/>
        <v>0</v>
      </c>
      <c r="BG244" s="141">
        <f t="shared" si="66"/>
        <v>0</v>
      </c>
      <c r="BH244" s="141">
        <f t="shared" si="67"/>
        <v>0</v>
      </c>
      <c r="BI244" s="141">
        <f t="shared" si="68"/>
        <v>0</v>
      </c>
      <c r="BJ244" s="17" t="s">
        <v>90</v>
      </c>
      <c r="BK244" s="141">
        <f t="shared" si="69"/>
        <v>0</v>
      </c>
      <c r="BL244" s="17" t="s">
        <v>173</v>
      </c>
      <c r="BM244" s="140" t="s">
        <v>3243</v>
      </c>
    </row>
    <row r="245" spans="2:65" s="1" customFormat="1" ht="16.5" customHeight="1">
      <c r="B245" s="33"/>
      <c r="C245" s="128" t="s">
        <v>378</v>
      </c>
      <c r="D245" s="128" t="s">
        <v>141</v>
      </c>
      <c r="E245" s="129" t="s">
        <v>3177</v>
      </c>
      <c r="F245" s="130" t="s">
        <v>3178</v>
      </c>
      <c r="G245" s="131" t="s">
        <v>150</v>
      </c>
      <c r="H245" s="132">
        <v>250</v>
      </c>
      <c r="I245" s="133"/>
      <c r="J245" s="134">
        <f t="shared" si="60"/>
        <v>0</v>
      </c>
      <c r="K245" s="135"/>
      <c r="L245" s="33"/>
      <c r="M245" s="136" t="s">
        <v>1</v>
      </c>
      <c r="N245" s="137" t="s">
        <v>47</v>
      </c>
      <c r="P245" s="138">
        <f t="shared" si="61"/>
        <v>0</v>
      </c>
      <c r="Q245" s="138">
        <v>0</v>
      </c>
      <c r="R245" s="138">
        <f t="shared" si="62"/>
        <v>0</v>
      </c>
      <c r="S245" s="138">
        <v>0</v>
      </c>
      <c r="T245" s="139">
        <f t="shared" si="63"/>
        <v>0</v>
      </c>
      <c r="AR245" s="140" t="s">
        <v>173</v>
      </c>
      <c r="AT245" s="140" t="s">
        <v>141</v>
      </c>
      <c r="AU245" s="140" t="s">
        <v>90</v>
      </c>
      <c r="AY245" s="17" t="s">
        <v>140</v>
      </c>
      <c r="BE245" s="141">
        <f t="shared" si="64"/>
        <v>0</v>
      </c>
      <c r="BF245" s="141">
        <f t="shared" si="65"/>
        <v>0</v>
      </c>
      <c r="BG245" s="141">
        <f t="shared" si="66"/>
        <v>0</v>
      </c>
      <c r="BH245" s="141">
        <f t="shared" si="67"/>
        <v>0</v>
      </c>
      <c r="BI245" s="141">
        <f t="shared" si="68"/>
        <v>0</v>
      </c>
      <c r="BJ245" s="17" t="s">
        <v>90</v>
      </c>
      <c r="BK245" s="141">
        <f t="shared" si="69"/>
        <v>0</v>
      </c>
      <c r="BL245" s="17" t="s">
        <v>173</v>
      </c>
      <c r="BM245" s="140" t="s">
        <v>3244</v>
      </c>
    </row>
    <row r="246" spans="2:65" s="1" customFormat="1" ht="16.5" customHeight="1">
      <c r="B246" s="33"/>
      <c r="C246" s="128" t="s">
        <v>1293</v>
      </c>
      <c r="D246" s="128" t="s">
        <v>141</v>
      </c>
      <c r="E246" s="129" t="s">
        <v>3180</v>
      </c>
      <c r="F246" s="130" t="s">
        <v>3181</v>
      </c>
      <c r="G246" s="131" t="s">
        <v>150</v>
      </c>
      <c r="H246" s="132">
        <v>100</v>
      </c>
      <c r="I246" s="133"/>
      <c r="J246" s="134">
        <f t="shared" si="60"/>
        <v>0</v>
      </c>
      <c r="K246" s="135"/>
      <c r="L246" s="33"/>
      <c r="M246" s="136" t="s">
        <v>1</v>
      </c>
      <c r="N246" s="137" t="s">
        <v>47</v>
      </c>
      <c r="P246" s="138">
        <f t="shared" si="61"/>
        <v>0</v>
      </c>
      <c r="Q246" s="138">
        <v>0</v>
      </c>
      <c r="R246" s="138">
        <f t="shared" si="62"/>
        <v>0</v>
      </c>
      <c r="S246" s="138">
        <v>0</v>
      </c>
      <c r="T246" s="139">
        <f t="shared" si="63"/>
        <v>0</v>
      </c>
      <c r="AR246" s="140" t="s">
        <v>173</v>
      </c>
      <c r="AT246" s="140" t="s">
        <v>141</v>
      </c>
      <c r="AU246" s="140" t="s">
        <v>90</v>
      </c>
      <c r="AY246" s="17" t="s">
        <v>140</v>
      </c>
      <c r="BE246" s="141">
        <f t="shared" si="64"/>
        <v>0</v>
      </c>
      <c r="BF246" s="141">
        <f t="shared" si="65"/>
        <v>0</v>
      </c>
      <c r="BG246" s="141">
        <f t="shared" si="66"/>
        <v>0</v>
      </c>
      <c r="BH246" s="141">
        <f t="shared" si="67"/>
        <v>0</v>
      </c>
      <c r="BI246" s="141">
        <f t="shared" si="68"/>
        <v>0</v>
      </c>
      <c r="BJ246" s="17" t="s">
        <v>90</v>
      </c>
      <c r="BK246" s="141">
        <f t="shared" si="69"/>
        <v>0</v>
      </c>
      <c r="BL246" s="17" t="s">
        <v>173</v>
      </c>
      <c r="BM246" s="140" t="s">
        <v>3245</v>
      </c>
    </row>
    <row r="247" spans="2:65" s="1" customFormat="1" ht="16.5" customHeight="1">
      <c r="B247" s="33"/>
      <c r="C247" s="128" t="s">
        <v>382</v>
      </c>
      <c r="D247" s="128" t="s">
        <v>141</v>
      </c>
      <c r="E247" s="129" t="s">
        <v>3246</v>
      </c>
      <c r="F247" s="130" t="s">
        <v>3247</v>
      </c>
      <c r="G247" s="131" t="s">
        <v>150</v>
      </c>
      <c r="H247" s="132">
        <v>50</v>
      </c>
      <c r="I247" s="133"/>
      <c r="J247" s="134">
        <f t="shared" si="60"/>
        <v>0</v>
      </c>
      <c r="K247" s="135"/>
      <c r="L247" s="33"/>
      <c r="M247" s="136" t="s">
        <v>1</v>
      </c>
      <c r="N247" s="137" t="s">
        <v>47</v>
      </c>
      <c r="P247" s="138">
        <f t="shared" si="61"/>
        <v>0</v>
      </c>
      <c r="Q247" s="138">
        <v>0</v>
      </c>
      <c r="R247" s="138">
        <f t="shared" si="62"/>
        <v>0</v>
      </c>
      <c r="S247" s="138">
        <v>0</v>
      </c>
      <c r="T247" s="139">
        <f t="shared" si="63"/>
        <v>0</v>
      </c>
      <c r="AR247" s="140" t="s">
        <v>173</v>
      </c>
      <c r="AT247" s="140" t="s">
        <v>141</v>
      </c>
      <c r="AU247" s="140" t="s">
        <v>90</v>
      </c>
      <c r="AY247" s="17" t="s">
        <v>140</v>
      </c>
      <c r="BE247" s="141">
        <f t="shared" si="64"/>
        <v>0</v>
      </c>
      <c r="BF247" s="141">
        <f t="shared" si="65"/>
        <v>0</v>
      </c>
      <c r="BG247" s="141">
        <f t="shared" si="66"/>
        <v>0</v>
      </c>
      <c r="BH247" s="141">
        <f t="shared" si="67"/>
        <v>0</v>
      </c>
      <c r="BI247" s="141">
        <f t="shared" si="68"/>
        <v>0</v>
      </c>
      <c r="BJ247" s="17" t="s">
        <v>90</v>
      </c>
      <c r="BK247" s="141">
        <f t="shared" si="69"/>
        <v>0</v>
      </c>
      <c r="BL247" s="17" t="s">
        <v>173</v>
      </c>
      <c r="BM247" s="140" t="s">
        <v>3248</v>
      </c>
    </row>
    <row r="248" spans="2:65" s="1" customFormat="1" ht="16.5" customHeight="1">
      <c r="B248" s="33"/>
      <c r="C248" s="128" t="s">
        <v>1304</v>
      </c>
      <c r="D248" s="128" t="s">
        <v>141</v>
      </c>
      <c r="E248" s="129" t="s">
        <v>3186</v>
      </c>
      <c r="F248" s="130" t="s">
        <v>3187</v>
      </c>
      <c r="G248" s="131" t="s">
        <v>144</v>
      </c>
      <c r="H248" s="132">
        <v>15</v>
      </c>
      <c r="I248" s="133"/>
      <c r="J248" s="134">
        <f t="shared" si="60"/>
        <v>0</v>
      </c>
      <c r="K248" s="135"/>
      <c r="L248" s="33"/>
      <c r="M248" s="136" t="s">
        <v>1</v>
      </c>
      <c r="N248" s="137" t="s">
        <v>47</v>
      </c>
      <c r="P248" s="138">
        <f t="shared" si="61"/>
        <v>0</v>
      </c>
      <c r="Q248" s="138">
        <v>0</v>
      </c>
      <c r="R248" s="138">
        <f t="shared" si="62"/>
        <v>0</v>
      </c>
      <c r="S248" s="138">
        <v>0</v>
      </c>
      <c r="T248" s="139">
        <f t="shared" si="63"/>
        <v>0</v>
      </c>
      <c r="AR248" s="140" t="s">
        <v>173</v>
      </c>
      <c r="AT248" s="140" t="s">
        <v>141</v>
      </c>
      <c r="AU248" s="140" t="s">
        <v>90</v>
      </c>
      <c r="AY248" s="17" t="s">
        <v>140</v>
      </c>
      <c r="BE248" s="141">
        <f t="shared" si="64"/>
        <v>0</v>
      </c>
      <c r="BF248" s="141">
        <f t="shared" si="65"/>
        <v>0</v>
      </c>
      <c r="BG248" s="141">
        <f t="shared" si="66"/>
        <v>0</v>
      </c>
      <c r="BH248" s="141">
        <f t="shared" si="67"/>
        <v>0</v>
      </c>
      <c r="BI248" s="141">
        <f t="shared" si="68"/>
        <v>0</v>
      </c>
      <c r="BJ248" s="17" t="s">
        <v>90</v>
      </c>
      <c r="BK248" s="141">
        <f t="shared" si="69"/>
        <v>0</v>
      </c>
      <c r="BL248" s="17" t="s">
        <v>173</v>
      </c>
      <c r="BM248" s="140" t="s">
        <v>3249</v>
      </c>
    </row>
    <row r="249" spans="2:65" s="10" customFormat="1" ht="25.9" customHeight="1">
      <c r="B249" s="118"/>
      <c r="D249" s="119" t="s">
        <v>81</v>
      </c>
      <c r="E249" s="120" t="s">
        <v>3250</v>
      </c>
      <c r="F249" s="120" t="s">
        <v>3251</v>
      </c>
      <c r="I249" s="121"/>
      <c r="J249" s="122">
        <f>BK249</f>
        <v>0</v>
      </c>
      <c r="L249" s="118"/>
      <c r="M249" s="123"/>
      <c r="P249" s="124">
        <f>SUM(P250:P265)</f>
        <v>0</v>
      </c>
      <c r="R249" s="124">
        <f>SUM(R250:R265)</f>
        <v>0</v>
      </c>
      <c r="T249" s="125">
        <f>SUM(T250:T265)</f>
        <v>0</v>
      </c>
      <c r="AR249" s="119" t="s">
        <v>90</v>
      </c>
      <c r="AT249" s="126" t="s">
        <v>81</v>
      </c>
      <c r="AU249" s="126" t="s">
        <v>82</v>
      </c>
      <c r="AY249" s="119" t="s">
        <v>140</v>
      </c>
      <c r="BK249" s="127">
        <f>SUM(BK250:BK265)</f>
        <v>0</v>
      </c>
    </row>
    <row r="250" spans="2:65" s="1" customFormat="1" ht="16.5" customHeight="1">
      <c r="B250" s="33"/>
      <c r="C250" s="185" t="s">
        <v>385</v>
      </c>
      <c r="D250" s="185" t="s">
        <v>653</v>
      </c>
      <c r="E250" s="186" t="s">
        <v>2963</v>
      </c>
      <c r="F250" s="187" t="s">
        <v>2964</v>
      </c>
      <c r="G250" s="188" t="s">
        <v>150</v>
      </c>
      <c r="H250" s="189">
        <v>300</v>
      </c>
      <c r="I250" s="190"/>
      <c r="J250" s="191">
        <f t="shared" ref="J250:J265" si="70">ROUND(I250*H250,2)</f>
        <v>0</v>
      </c>
      <c r="K250" s="192"/>
      <c r="L250" s="193"/>
      <c r="M250" s="194" t="s">
        <v>1</v>
      </c>
      <c r="N250" s="195" t="s">
        <v>47</v>
      </c>
      <c r="P250" s="138">
        <f t="shared" ref="P250:P265" si="71">O250*H250</f>
        <v>0</v>
      </c>
      <c r="Q250" s="138">
        <v>0</v>
      </c>
      <c r="R250" s="138">
        <f t="shared" ref="R250:R265" si="72">Q250*H250</f>
        <v>0</v>
      </c>
      <c r="S250" s="138">
        <v>0</v>
      </c>
      <c r="T250" s="139">
        <f t="shared" ref="T250:T265" si="73">S250*H250</f>
        <v>0</v>
      </c>
      <c r="AR250" s="140" t="s">
        <v>204</v>
      </c>
      <c r="AT250" s="140" t="s">
        <v>653</v>
      </c>
      <c r="AU250" s="140" t="s">
        <v>90</v>
      </c>
      <c r="AY250" s="17" t="s">
        <v>140</v>
      </c>
      <c r="BE250" s="141">
        <f t="shared" ref="BE250:BE265" si="74">IF(N250="základní",J250,0)</f>
        <v>0</v>
      </c>
      <c r="BF250" s="141">
        <f t="shared" ref="BF250:BF265" si="75">IF(N250="snížená",J250,0)</f>
        <v>0</v>
      </c>
      <c r="BG250" s="141">
        <f t="shared" ref="BG250:BG265" si="76">IF(N250="zákl. přenesená",J250,0)</f>
        <v>0</v>
      </c>
      <c r="BH250" s="141">
        <f t="shared" ref="BH250:BH265" si="77">IF(N250="sníž. přenesená",J250,0)</f>
        <v>0</v>
      </c>
      <c r="BI250" s="141">
        <f t="shared" ref="BI250:BI265" si="78">IF(N250="nulová",J250,0)</f>
        <v>0</v>
      </c>
      <c r="BJ250" s="17" t="s">
        <v>90</v>
      </c>
      <c r="BK250" s="141">
        <f t="shared" ref="BK250:BK265" si="79">ROUND(I250*H250,2)</f>
        <v>0</v>
      </c>
      <c r="BL250" s="17" t="s">
        <v>173</v>
      </c>
      <c r="BM250" s="140" t="s">
        <v>3252</v>
      </c>
    </row>
    <row r="251" spans="2:65" s="1" customFormat="1" ht="16.5" customHeight="1">
      <c r="B251" s="33"/>
      <c r="C251" s="185" t="s">
        <v>1324</v>
      </c>
      <c r="D251" s="185" t="s">
        <v>653</v>
      </c>
      <c r="E251" s="186" t="s">
        <v>2960</v>
      </c>
      <c r="F251" s="187" t="s">
        <v>2961</v>
      </c>
      <c r="G251" s="188" t="s">
        <v>150</v>
      </c>
      <c r="H251" s="189">
        <v>25</v>
      </c>
      <c r="I251" s="190"/>
      <c r="J251" s="191">
        <f t="shared" si="70"/>
        <v>0</v>
      </c>
      <c r="K251" s="192"/>
      <c r="L251" s="193"/>
      <c r="M251" s="194" t="s">
        <v>1</v>
      </c>
      <c r="N251" s="195" t="s">
        <v>47</v>
      </c>
      <c r="P251" s="138">
        <f t="shared" si="71"/>
        <v>0</v>
      </c>
      <c r="Q251" s="138">
        <v>0</v>
      </c>
      <c r="R251" s="138">
        <f t="shared" si="72"/>
        <v>0</v>
      </c>
      <c r="S251" s="138">
        <v>0</v>
      </c>
      <c r="T251" s="139">
        <f t="shared" si="73"/>
        <v>0</v>
      </c>
      <c r="AR251" s="140" t="s">
        <v>204</v>
      </c>
      <c r="AT251" s="140" t="s">
        <v>653</v>
      </c>
      <c r="AU251" s="140" t="s">
        <v>90</v>
      </c>
      <c r="AY251" s="17" t="s">
        <v>140</v>
      </c>
      <c r="BE251" s="141">
        <f t="shared" si="74"/>
        <v>0</v>
      </c>
      <c r="BF251" s="141">
        <f t="shared" si="75"/>
        <v>0</v>
      </c>
      <c r="BG251" s="141">
        <f t="shared" si="76"/>
        <v>0</v>
      </c>
      <c r="BH251" s="141">
        <f t="shared" si="77"/>
        <v>0</v>
      </c>
      <c r="BI251" s="141">
        <f t="shared" si="78"/>
        <v>0</v>
      </c>
      <c r="BJ251" s="17" t="s">
        <v>90</v>
      </c>
      <c r="BK251" s="141">
        <f t="shared" si="79"/>
        <v>0</v>
      </c>
      <c r="BL251" s="17" t="s">
        <v>173</v>
      </c>
      <c r="BM251" s="140" t="s">
        <v>3253</v>
      </c>
    </row>
    <row r="252" spans="2:65" s="1" customFormat="1" ht="16.5" customHeight="1">
      <c r="B252" s="33"/>
      <c r="C252" s="185" t="s">
        <v>390</v>
      </c>
      <c r="D252" s="185" t="s">
        <v>653</v>
      </c>
      <c r="E252" s="186" t="s">
        <v>3254</v>
      </c>
      <c r="F252" s="187" t="s">
        <v>3255</v>
      </c>
      <c r="G252" s="188" t="s">
        <v>150</v>
      </c>
      <c r="H252" s="189">
        <v>26</v>
      </c>
      <c r="I252" s="190"/>
      <c r="J252" s="191">
        <f t="shared" si="70"/>
        <v>0</v>
      </c>
      <c r="K252" s="192"/>
      <c r="L252" s="193"/>
      <c r="M252" s="194" t="s">
        <v>1</v>
      </c>
      <c r="N252" s="195" t="s">
        <v>47</v>
      </c>
      <c r="P252" s="138">
        <f t="shared" si="71"/>
        <v>0</v>
      </c>
      <c r="Q252" s="138">
        <v>0</v>
      </c>
      <c r="R252" s="138">
        <f t="shared" si="72"/>
        <v>0</v>
      </c>
      <c r="S252" s="138">
        <v>0</v>
      </c>
      <c r="T252" s="139">
        <f t="shared" si="73"/>
        <v>0</v>
      </c>
      <c r="AR252" s="140" t="s">
        <v>204</v>
      </c>
      <c r="AT252" s="140" t="s">
        <v>653</v>
      </c>
      <c r="AU252" s="140" t="s">
        <v>90</v>
      </c>
      <c r="AY252" s="17" t="s">
        <v>140</v>
      </c>
      <c r="BE252" s="141">
        <f t="shared" si="74"/>
        <v>0</v>
      </c>
      <c r="BF252" s="141">
        <f t="shared" si="75"/>
        <v>0</v>
      </c>
      <c r="BG252" s="141">
        <f t="shared" si="76"/>
        <v>0</v>
      </c>
      <c r="BH252" s="141">
        <f t="shared" si="77"/>
        <v>0</v>
      </c>
      <c r="BI252" s="141">
        <f t="shared" si="78"/>
        <v>0</v>
      </c>
      <c r="BJ252" s="17" t="s">
        <v>90</v>
      </c>
      <c r="BK252" s="141">
        <f t="shared" si="79"/>
        <v>0</v>
      </c>
      <c r="BL252" s="17" t="s">
        <v>173</v>
      </c>
      <c r="BM252" s="140" t="s">
        <v>3256</v>
      </c>
    </row>
    <row r="253" spans="2:65" s="1" customFormat="1" ht="16.5" customHeight="1">
      <c r="B253" s="33"/>
      <c r="C253" s="185" t="s">
        <v>1334</v>
      </c>
      <c r="D253" s="185" t="s">
        <v>653</v>
      </c>
      <c r="E253" s="186" t="s">
        <v>2966</v>
      </c>
      <c r="F253" s="187" t="s">
        <v>2967</v>
      </c>
      <c r="G253" s="188" t="s">
        <v>150</v>
      </c>
      <c r="H253" s="189">
        <v>50</v>
      </c>
      <c r="I253" s="190"/>
      <c r="J253" s="191">
        <f t="shared" si="70"/>
        <v>0</v>
      </c>
      <c r="K253" s="192"/>
      <c r="L253" s="193"/>
      <c r="M253" s="194" t="s">
        <v>1</v>
      </c>
      <c r="N253" s="195" t="s">
        <v>47</v>
      </c>
      <c r="P253" s="138">
        <f t="shared" si="71"/>
        <v>0</v>
      </c>
      <c r="Q253" s="138">
        <v>0</v>
      </c>
      <c r="R253" s="138">
        <f t="shared" si="72"/>
        <v>0</v>
      </c>
      <c r="S253" s="138">
        <v>0</v>
      </c>
      <c r="T253" s="139">
        <f t="shared" si="73"/>
        <v>0</v>
      </c>
      <c r="AR253" s="140" t="s">
        <v>204</v>
      </c>
      <c r="AT253" s="140" t="s">
        <v>653</v>
      </c>
      <c r="AU253" s="140" t="s">
        <v>90</v>
      </c>
      <c r="AY253" s="17" t="s">
        <v>140</v>
      </c>
      <c r="BE253" s="141">
        <f t="shared" si="74"/>
        <v>0</v>
      </c>
      <c r="BF253" s="141">
        <f t="shared" si="75"/>
        <v>0</v>
      </c>
      <c r="BG253" s="141">
        <f t="shared" si="76"/>
        <v>0</v>
      </c>
      <c r="BH253" s="141">
        <f t="shared" si="77"/>
        <v>0</v>
      </c>
      <c r="BI253" s="141">
        <f t="shared" si="78"/>
        <v>0</v>
      </c>
      <c r="BJ253" s="17" t="s">
        <v>90</v>
      </c>
      <c r="BK253" s="141">
        <f t="shared" si="79"/>
        <v>0</v>
      </c>
      <c r="BL253" s="17" t="s">
        <v>173</v>
      </c>
      <c r="BM253" s="140" t="s">
        <v>3257</v>
      </c>
    </row>
    <row r="254" spans="2:65" s="1" customFormat="1" ht="16.5" customHeight="1">
      <c r="B254" s="33"/>
      <c r="C254" s="185" t="s">
        <v>393</v>
      </c>
      <c r="D254" s="185" t="s">
        <v>653</v>
      </c>
      <c r="E254" s="186" t="s">
        <v>2972</v>
      </c>
      <c r="F254" s="187" t="s">
        <v>2973</v>
      </c>
      <c r="G254" s="188" t="s">
        <v>150</v>
      </c>
      <c r="H254" s="189">
        <v>150</v>
      </c>
      <c r="I254" s="190"/>
      <c r="J254" s="191">
        <f t="shared" si="70"/>
        <v>0</v>
      </c>
      <c r="K254" s="192"/>
      <c r="L254" s="193"/>
      <c r="M254" s="194" t="s">
        <v>1</v>
      </c>
      <c r="N254" s="195" t="s">
        <v>47</v>
      </c>
      <c r="P254" s="138">
        <f t="shared" si="71"/>
        <v>0</v>
      </c>
      <c r="Q254" s="138">
        <v>0</v>
      </c>
      <c r="R254" s="138">
        <f t="shared" si="72"/>
        <v>0</v>
      </c>
      <c r="S254" s="138">
        <v>0</v>
      </c>
      <c r="T254" s="139">
        <f t="shared" si="73"/>
        <v>0</v>
      </c>
      <c r="AR254" s="140" t="s">
        <v>204</v>
      </c>
      <c r="AT254" s="140" t="s">
        <v>653</v>
      </c>
      <c r="AU254" s="140" t="s">
        <v>90</v>
      </c>
      <c r="AY254" s="17" t="s">
        <v>140</v>
      </c>
      <c r="BE254" s="141">
        <f t="shared" si="74"/>
        <v>0</v>
      </c>
      <c r="BF254" s="141">
        <f t="shared" si="75"/>
        <v>0</v>
      </c>
      <c r="BG254" s="141">
        <f t="shared" si="76"/>
        <v>0</v>
      </c>
      <c r="BH254" s="141">
        <f t="shared" si="77"/>
        <v>0</v>
      </c>
      <c r="BI254" s="141">
        <f t="shared" si="78"/>
        <v>0</v>
      </c>
      <c r="BJ254" s="17" t="s">
        <v>90</v>
      </c>
      <c r="BK254" s="141">
        <f t="shared" si="79"/>
        <v>0</v>
      </c>
      <c r="BL254" s="17" t="s">
        <v>173</v>
      </c>
      <c r="BM254" s="140" t="s">
        <v>3258</v>
      </c>
    </row>
    <row r="255" spans="2:65" s="1" customFormat="1" ht="16.5" customHeight="1">
      <c r="B255" s="33"/>
      <c r="C255" s="185" t="s">
        <v>1344</v>
      </c>
      <c r="D255" s="185" t="s">
        <v>653</v>
      </c>
      <c r="E255" s="186" t="s">
        <v>3259</v>
      </c>
      <c r="F255" s="187" t="s">
        <v>3260</v>
      </c>
      <c r="G255" s="188" t="s">
        <v>157</v>
      </c>
      <c r="H255" s="189">
        <v>30</v>
      </c>
      <c r="I255" s="190"/>
      <c r="J255" s="191">
        <f t="shared" si="70"/>
        <v>0</v>
      </c>
      <c r="K255" s="192"/>
      <c r="L255" s="193"/>
      <c r="M255" s="194" t="s">
        <v>1</v>
      </c>
      <c r="N255" s="195" t="s">
        <v>47</v>
      </c>
      <c r="P255" s="138">
        <f t="shared" si="71"/>
        <v>0</v>
      </c>
      <c r="Q255" s="138">
        <v>0</v>
      </c>
      <c r="R255" s="138">
        <f t="shared" si="72"/>
        <v>0</v>
      </c>
      <c r="S255" s="138">
        <v>0</v>
      </c>
      <c r="T255" s="139">
        <f t="shared" si="73"/>
        <v>0</v>
      </c>
      <c r="AR255" s="140" t="s">
        <v>204</v>
      </c>
      <c r="AT255" s="140" t="s">
        <v>653</v>
      </c>
      <c r="AU255" s="140" t="s">
        <v>90</v>
      </c>
      <c r="AY255" s="17" t="s">
        <v>140</v>
      </c>
      <c r="BE255" s="141">
        <f t="shared" si="74"/>
        <v>0</v>
      </c>
      <c r="BF255" s="141">
        <f t="shared" si="75"/>
        <v>0</v>
      </c>
      <c r="BG255" s="141">
        <f t="shared" si="76"/>
        <v>0</v>
      </c>
      <c r="BH255" s="141">
        <f t="shared" si="77"/>
        <v>0</v>
      </c>
      <c r="BI255" s="141">
        <f t="shared" si="78"/>
        <v>0</v>
      </c>
      <c r="BJ255" s="17" t="s">
        <v>90</v>
      </c>
      <c r="BK255" s="141">
        <f t="shared" si="79"/>
        <v>0</v>
      </c>
      <c r="BL255" s="17" t="s">
        <v>173</v>
      </c>
      <c r="BM255" s="140" t="s">
        <v>3261</v>
      </c>
    </row>
    <row r="256" spans="2:65" s="1" customFormat="1" ht="16.5" customHeight="1">
      <c r="B256" s="33"/>
      <c r="C256" s="185" t="s">
        <v>397</v>
      </c>
      <c r="D256" s="185" t="s">
        <v>653</v>
      </c>
      <c r="E256" s="186" t="s">
        <v>3011</v>
      </c>
      <c r="F256" s="187" t="s">
        <v>3012</v>
      </c>
      <c r="G256" s="188" t="s">
        <v>157</v>
      </c>
      <c r="H256" s="189">
        <v>25</v>
      </c>
      <c r="I256" s="190"/>
      <c r="J256" s="191">
        <f t="shared" si="70"/>
        <v>0</v>
      </c>
      <c r="K256" s="192"/>
      <c r="L256" s="193"/>
      <c r="M256" s="194" t="s">
        <v>1</v>
      </c>
      <c r="N256" s="195" t="s">
        <v>47</v>
      </c>
      <c r="P256" s="138">
        <f t="shared" si="71"/>
        <v>0</v>
      </c>
      <c r="Q256" s="138">
        <v>0</v>
      </c>
      <c r="R256" s="138">
        <f t="shared" si="72"/>
        <v>0</v>
      </c>
      <c r="S256" s="138">
        <v>0</v>
      </c>
      <c r="T256" s="139">
        <f t="shared" si="73"/>
        <v>0</v>
      </c>
      <c r="AR256" s="140" t="s">
        <v>204</v>
      </c>
      <c r="AT256" s="140" t="s">
        <v>653</v>
      </c>
      <c r="AU256" s="140" t="s">
        <v>90</v>
      </c>
      <c r="AY256" s="17" t="s">
        <v>140</v>
      </c>
      <c r="BE256" s="141">
        <f t="shared" si="74"/>
        <v>0</v>
      </c>
      <c r="BF256" s="141">
        <f t="shared" si="75"/>
        <v>0</v>
      </c>
      <c r="BG256" s="141">
        <f t="shared" si="76"/>
        <v>0</v>
      </c>
      <c r="BH256" s="141">
        <f t="shared" si="77"/>
        <v>0</v>
      </c>
      <c r="BI256" s="141">
        <f t="shared" si="78"/>
        <v>0</v>
      </c>
      <c r="BJ256" s="17" t="s">
        <v>90</v>
      </c>
      <c r="BK256" s="141">
        <f t="shared" si="79"/>
        <v>0</v>
      </c>
      <c r="BL256" s="17" t="s">
        <v>173</v>
      </c>
      <c r="BM256" s="140" t="s">
        <v>3262</v>
      </c>
    </row>
    <row r="257" spans="2:65" s="1" customFormat="1" ht="16.5" customHeight="1">
      <c r="B257" s="33"/>
      <c r="C257" s="185" t="s">
        <v>1351</v>
      </c>
      <c r="D257" s="185" t="s">
        <v>653</v>
      </c>
      <c r="E257" s="186" t="s">
        <v>3196</v>
      </c>
      <c r="F257" s="187" t="s">
        <v>3197</v>
      </c>
      <c r="G257" s="188" t="s">
        <v>157</v>
      </c>
      <c r="H257" s="189">
        <v>10</v>
      </c>
      <c r="I257" s="190"/>
      <c r="J257" s="191">
        <f t="shared" si="70"/>
        <v>0</v>
      </c>
      <c r="K257" s="192"/>
      <c r="L257" s="193"/>
      <c r="M257" s="194" t="s">
        <v>1</v>
      </c>
      <c r="N257" s="195" t="s">
        <v>47</v>
      </c>
      <c r="P257" s="138">
        <f t="shared" si="71"/>
        <v>0</v>
      </c>
      <c r="Q257" s="138">
        <v>0</v>
      </c>
      <c r="R257" s="138">
        <f t="shared" si="72"/>
        <v>0</v>
      </c>
      <c r="S257" s="138">
        <v>0</v>
      </c>
      <c r="T257" s="139">
        <f t="shared" si="73"/>
        <v>0</v>
      </c>
      <c r="AR257" s="140" t="s">
        <v>204</v>
      </c>
      <c r="AT257" s="140" t="s">
        <v>653</v>
      </c>
      <c r="AU257" s="140" t="s">
        <v>90</v>
      </c>
      <c r="AY257" s="17" t="s">
        <v>140</v>
      </c>
      <c r="BE257" s="141">
        <f t="shared" si="74"/>
        <v>0</v>
      </c>
      <c r="BF257" s="141">
        <f t="shared" si="75"/>
        <v>0</v>
      </c>
      <c r="BG257" s="141">
        <f t="shared" si="76"/>
        <v>0</v>
      </c>
      <c r="BH257" s="141">
        <f t="shared" si="77"/>
        <v>0</v>
      </c>
      <c r="BI257" s="141">
        <f t="shared" si="78"/>
        <v>0</v>
      </c>
      <c r="BJ257" s="17" t="s">
        <v>90</v>
      </c>
      <c r="BK257" s="141">
        <f t="shared" si="79"/>
        <v>0</v>
      </c>
      <c r="BL257" s="17" t="s">
        <v>173</v>
      </c>
      <c r="BM257" s="140" t="s">
        <v>3263</v>
      </c>
    </row>
    <row r="258" spans="2:65" s="1" customFormat="1" ht="16.5" customHeight="1">
      <c r="B258" s="33"/>
      <c r="C258" s="185" t="s">
        <v>399</v>
      </c>
      <c r="D258" s="185" t="s">
        <v>653</v>
      </c>
      <c r="E258" s="186" t="s">
        <v>3199</v>
      </c>
      <c r="F258" s="187" t="s">
        <v>3200</v>
      </c>
      <c r="G258" s="188" t="s">
        <v>157</v>
      </c>
      <c r="H258" s="189">
        <v>5</v>
      </c>
      <c r="I258" s="190"/>
      <c r="J258" s="191">
        <f t="shared" si="70"/>
        <v>0</v>
      </c>
      <c r="K258" s="192"/>
      <c r="L258" s="193"/>
      <c r="M258" s="194" t="s">
        <v>1</v>
      </c>
      <c r="N258" s="195" t="s">
        <v>47</v>
      </c>
      <c r="P258" s="138">
        <f t="shared" si="71"/>
        <v>0</v>
      </c>
      <c r="Q258" s="138">
        <v>0</v>
      </c>
      <c r="R258" s="138">
        <f t="shared" si="72"/>
        <v>0</v>
      </c>
      <c r="S258" s="138">
        <v>0</v>
      </c>
      <c r="T258" s="139">
        <f t="shared" si="73"/>
        <v>0</v>
      </c>
      <c r="AR258" s="140" t="s">
        <v>204</v>
      </c>
      <c r="AT258" s="140" t="s">
        <v>653</v>
      </c>
      <c r="AU258" s="140" t="s">
        <v>90</v>
      </c>
      <c r="AY258" s="17" t="s">
        <v>140</v>
      </c>
      <c r="BE258" s="141">
        <f t="shared" si="74"/>
        <v>0</v>
      </c>
      <c r="BF258" s="141">
        <f t="shared" si="75"/>
        <v>0</v>
      </c>
      <c r="BG258" s="141">
        <f t="shared" si="76"/>
        <v>0</v>
      </c>
      <c r="BH258" s="141">
        <f t="shared" si="77"/>
        <v>0</v>
      </c>
      <c r="BI258" s="141">
        <f t="shared" si="78"/>
        <v>0</v>
      </c>
      <c r="BJ258" s="17" t="s">
        <v>90</v>
      </c>
      <c r="BK258" s="141">
        <f t="shared" si="79"/>
        <v>0</v>
      </c>
      <c r="BL258" s="17" t="s">
        <v>173</v>
      </c>
      <c r="BM258" s="140" t="s">
        <v>3264</v>
      </c>
    </row>
    <row r="259" spans="2:65" s="1" customFormat="1" ht="16.5" customHeight="1">
      <c r="B259" s="33"/>
      <c r="C259" s="185" t="s">
        <v>1358</v>
      </c>
      <c r="D259" s="185" t="s">
        <v>653</v>
      </c>
      <c r="E259" s="186" t="s">
        <v>3265</v>
      </c>
      <c r="F259" s="187" t="s">
        <v>3266</v>
      </c>
      <c r="G259" s="188" t="s">
        <v>157</v>
      </c>
      <c r="H259" s="189">
        <v>12</v>
      </c>
      <c r="I259" s="190"/>
      <c r="J259" s="191">
        <f t="shared" si="70"/>
        <v>0</v>
      </c>
      <c r="K259" s="192"/>
      <c r="L259" s="193"/>
      <c r="M259" s="194" t="s">
        <v>1</v>
      </c>
      <c r="N259" s="195" t="s">
        <v>47</v>
      </c>
      <c r="P259" s="138">
        <f t="shared" si="71"/>
        <v>0</v>
      </c>
      <c r="Q259" s="138">
        <v>0</v>
      </c>
      <c r="R259" s="138">
        <f t="shared" si="72"/>
        <v>0</v>
      </c>
      <c r="S259" s="138">
        <v>0</v>
      </c>
      <c r="T259" s="139">
        <f t="shared" si="73"/>
        <v>0</v>
      </c>
      <c r="AR259" s="140" t="s">
        <v>204</v>
      </c>
      <c r="AT259" s="140" t="s">
        <v>653</v>
      </c>
      <c r="AU259" s="140" t="s">
        <v>90</v>
      </c>
      <c r="AY259" s="17" t="s">
        <v>140</v>
      </c>
      <c r="BE259" s="141">
        <f t="shared" si="74"/>
        <v>0</v>
      </c>
      <c r="BF259" s="141">
        <f t="shared" si="75"/>
        <v>0</v>
      </c>
      <c r="BG259" s="141">
        <f t="shared" si="76"/>
        <v>0</v>
      </c>
      <c r="BH259" s="141">
        <f t="shared" si="77"/>
        <v>0</v>
      </c>
      <c r="BI259" s="141">
        <f t="shared" si="78"/>
        <v>0</v>
      </c>
      <c r="BJ259" s="17" t="s">
        <v>90</v>
      </c>
      <c r="BK259" s="141">
        <f t="shared" si="79"/>
        <v>0</v>
      </c>
      <c r="BL259" s="17" t="s">
        <v>173</v>
      </c>
      <c r="BM259" s="140" t="s">
        <v>3267</v>
      </c>
    </row>
    <row r="260" spans="2:65" s="1" customFormat="1" ht="16.5" customHeight="1">
      <c r="B260" s="33"/>
      <c r="C260" s="185" t="s">
        <v>403</v>
      </c>
      <c r="D260" s="185" t="s">
        <v>653</v>
      </c>
      <c r="E260" s="186" t="s">
        <v>3268</v>
      </c>
      <c r="F260" s="187" t="s">
        <v>3269</v>
      </c>
      <c r="G260" s="188" t="s">
        <v>157</v>
      </c>
      <c r="H260" s="189">
        <v>8</v>
      </c>
      <c r="I260" s="190"/>
      <c r="J260" s="191">
        <f t="shared" si="70"/>
        <v>0</v>
      </c>
      <c r="K260" s="192"/>
      <c r="L260" s="193"/>
      <c r="M260" s="194" t="s">
        <v>1</v>
      </c>
      <c r="N260" s="195" t="s">
        <v>47</v>
      </c>
      <c r="P260" s="138">
        <f t="shared" si="71"/>
        <v>0</v>
      </c>
      <c r="Q260" s="138">
        <v>0</v>
      </c>
      <c r="R260" s="138">
        <f t="shared" si="72"/>
        <v>0</v>
      </c>
      <c r="S260" s="138">
        <v>0</v>
      </c>
      <c r="T260" s="139">
        <f t="shared" si="73"/>
        <v>0</v>
      </c>
      <c r="AR260" s="140" t="s">
        <v>204</v>
      </c>
      <c r="AT260" s="140" t="s">
        <v>653</v>
      </c>
      <c r="AU260" s="140" t="s">
        <v>90</v>
      </c>
      <c r="AY260" s="17" t="s">
        <v>140</v>
      </c>
      <c r="BE260" s="141">
        <f t="shared" si="74"/>
        <v>0</v>
      </c>
      <c r="BF260" s="141">
        <f t="shared" si="75"/>
        <v>0</v>
      </c>
      <c r="BG260" s="141">
        <f t="shared" si="76"/>
        <v>0</v>
      </c>
      <c r="BH260" s="141">
        <f t="shared" si="77"/>
        <v>0</v>
      </c>
      <c r="BI260" s="141">
        <f t="shared" si="78"/>
        <v>0</v>
      </c>
      <c r="BJ260" s="17" t="s">
        <v>90</v>
      </c>
      <c r="BK260" s="141">
        <f t="shared" si="79"/>
        <v>0</v>
      </c>
      <c r="BL260" s="17" t="s">
        <v>173</v>
      </c>
      <c r="BM260" s="140" t="s">
        <v>3270</v>
      </c>
    </row>
    <row r="261" spans="2:65" s="1" customFormat="1" ht="16.5" customHeight="1">
      <c r="B261" s="33"/>
      <c r="C261" s="185" t="s">
        <v>1366</v>
      </c>
      <c r="D261" s="185" t="s">
        <v>653</v>
      </c>
      <c r="E261" s="186" t="s">
        <v>3271</v>
      </c>
      <c r="F261" s="187" t="s">
        <v>3272</v>
      </c>
      <c r="G261" s="188" t="s">
        <v>157</v>
      </c>
      <c r="H261" s="189">
        <v>6</v>
      </c>
      <c r="I261" s="190"/>
      <c r="J261" s="191">
        <f t="shared" si="70"/>
        <v>0</v>
      </c>
      <c r="K261" s="192"/>
      <c r="L261" s="193"/>
      <c r="M261" s="194" t="s">
        <v>1</v>
      </c>
      <c r="N261" s="195" t="s">
        <v>47</v>
      </c>
      <c r="P261" s="138">
        <f t="shared" si="71"/>
        <v>0</v>
      </c>
      <c r="Q261" s="138">
        <v>0</v>
      </c>
      <c r="R261" s="138">
        <f t="shared" si="72"/>
        <v>0</v>
      </c>
      <c r="S261" s="138">
        <v>0</v>
      </c>
      <c r="T261" s="139">
        <f t="shared" si="73"/>
        <v>0</v>
      </c>
      <c r="AR261" s="140" t="s">
        <v>204</v>
      </c>
      <c r="AT261" s="140" t="s">
        <v>653</v>
      </c>
      <c r="AU261" s="140" t="s">
        <v>90</v>
      </c>
      <c r="AY261" s="17" t="s">
        <v>140</v>
      </c>
      <c r="BE261" s="141">
        <f t="shared" si="74"/>
        <v>0</v>
      </c>
      <c r="BF261" s="141">
        <f t="shared" si="75"/>
        <v>0</v>
      </c>
      <c r="BG261" s="141">
        <f t="shared" si="76"/>
        <v>0</v>
      </c>
      <c r="BH261" s="141">
        <f t="shared" si="77"/>
        <v>0</v>
      </c>
      <c r="BI261" s="141">
        <f t="shared" si="78"/>
        <v>0</v>
      </c>
      <c r="BJ261" s="17" t="s">
        <v>90</v>
      </c>
      <c r="BK261" s="141">
        <f t="shared" si="79"/>
        <v>0</v>
      </c>
      <c r="BL261" s="17" t="s">
        <v>173</v>
      </c>
      <c r="BM261" s="140" t="s">
        <v>3273</v>
      </c>
    </row>
    <row r="262" spans="2:65" s="1" customFormat="1" ht="16.5" customHeight="1">
      <c r="B262" s="33"/>
      <c r="C262" s="185" t="s">
        <v>406</v>
      </c>
      <c r="D262" s="185" t="s">
        <v>653</v>
      </c>
      <c r="E262" s="186" t="s">
        <v>3274</v>
      </c>
      <c r="F262" s="187" t="s">
        <v>3275</v>
      </c>
      <c r="G262" s="188" t="s">
        <v>157</v>
      </c>
      <c r="H262" s="189">
        <v>12</v>
      </c>
      <c r="I262" s="190"/>
      <c r="J262" s="191">
        <f t="shared" si="70"/>
        <v>0</v>
      </c>
      <c r="K262" s="192"/>
      <c r="L262" s="193"/>
      <c r="M262" s="194" t="s">
        <v>1</v>
      </c>
      <c r="N262" s="195" t="s">
        <v>47</v>
      </c>
      <c r="P262" s="138">
        <f t="shared" si="71"/>
        <v>0</v>
      </c>
      <c r="Q262" s="138">
        <v>0</v>
      </c>
      <c r="R262" s="138">
        <f t="shared" si="72"/>
        <v>0</v>
      </c>
      <c r="S262" s="138">
        <v>0</v>
      </c>
      <c r="T262" s="139">
        <f t="shared" si="73"/>
        <v>0</v>
      </c>
      <c r="AR262" s="140" t="s">
        <v>204</v>
      </c>
      <c r="AT262" s="140" t="s">
        <v>653</v>
      </c>
      <c r="AU262" s="140" t="s">
        <v>90</v>
      </c>
      <c r="AY262" s="17" t="s">
        <v>140</v>
      </c>
      <c r="BE262" s="141">
        <f t="shared" si="74"/>
        <v>0</v>
      </c>
      <c r="BF262" s="141">
        <f t="shared" si="75"/>
        <v>0</v>
      </c>
      <c r="BG262" s="141">
        <f t="shared" si="76"/>
        <v>0</v>
      </c>
      <c r="BH262" s="141">
        <f t="shared" si="77"/>
        <v>0</v>
      </c>
      <c r="BI262" s="141">
        <f t="shared" si="78"/>
        <v>0</v>
      </c>
      <c r="BJ262" s="17" t="s">
        <v>90</v>
      </c>
      <c r="BK262" s="141">
        <f t="shared" si="79"/>
        <v>0</v>
      </c>
      <c r="BL262" s="17" t="s">
        <v>173</v>
      </c>
      <c r="BM262" s="140" t="s">
        <v>3276</v>
      </c>
    </row>
    <row r="263" spans="2:65" s="1" customFormat="1" ht="16.5" customHeight="1">
      <c r="B263" s="33"/>
      <c r="C263" s="185" t="s">
        <v>1373</v>
      </c>
      <c r="D263" s="185" t="s">
        <v>653</v>
      </c>
      <c r="E263" s="186" t="s">
        <v>3277</v>
      </c>
      <c r="F263" s="187" t="s">
        <v>3278</v>
      </c>
      <c r="G263" s="188" t="s">
        <v>157</v>
      </c>
      <c r="H263" s="189">
        <v>28</v>
      </c>
      <c r="I263" s="190"/>
      <c r="J263" s="191">
        <f t="shared" si="70"/>
        <v>0</v>
      </c>
      <c r="K263" s="192"/>
      <c r="L263" s="193"/>
      <c r="M263" s="194" t="s">
        <v>1</v>
      </c>
      <c r="N263" s="195" t="s">
        <v>47</v>
      </c>
      <c r="P263" s="138">
        <f t="shared" si="71"/>
        <v>0</v>
      </c>
      <c r="Q263" s="138">
        <v>0</v>
      </c>
      <c r="R263" s="138">
        <f t="shared" si="72"/>
        <v>0</v>
      </c>
      <c r="S263" s="138">
        <v>0</v>
      </c>
      <c r="T263" s="139">
        <f t="shared" si="73"/>
        <v>0</v>
      </c>
      <c r="AR263" s="140" t="s">
        <v>204</v>
      </c>
      <c r="AT263" s="140" t="s">
        <v>653</v>
      </c>
      <c r="AU263" s="140" t="s">
        <v>90</v>
      </c>
      <c r="AY263" s="17" t="s">
        <v>140</v>
      </c>
      <c r="BE263" s="141">
        <f t="shared" si="74"/>
        <v>0</v>
      </c>
      <c r="BF263" s="141">
        <f t="shared" si="75"/>
        <v>0</v>
      </c>
      <c r="BG263" s="141">
        <f t="shared" si="76"/>
        <v>0</v>
      </c>
      <c r="BH263" s="141">
        <f t="shared" si="77"/>
        <v>0</v>
      </c>
      <c r="BI263" s="141">
        <f t="shared" si="78"/>
        <v>0</v>
      </c>
      <c r="BJ263" s="17" t="s">
        <v>90</v>
      </c>
      <c r="BK263" s="141">
        <f t="shared" si="79"/>
        <v>0</v>
      </c>
      <c r="BL263" s="17" t="s">
        <v>173</v>
      </c>
      <c r="BM263" s="140" t="s">
        <v>3279</v>
      </c>
    </row>
    <row r="264" spans="2:65" s="1" customFormat="1" ht="16.5" customHeight="1">
      <c r="B264" s="33"/>
      <c r="C264" s="185" t="s">
        <v>410</v>
      </c>
      <c r="D264" s="185" t="s">
        <v>653</v>
      </c>
      <c r="E264" s="186" t="s">
        <v>3280</v>
      </c>
      <c r="F264" s="187" t="s">
        <v>3281</v>
      </c>
      <c r="G264" s="188" t="s">
        <v>157</v>
      </c>
      <c r="H264" s="189">
        <v>4</v>
      </c>
      <c r="I264" s="190"/>
      <c r="J264" s="191">
        <f t="shared" si="70"/>
        <v>0</v>
      </c>
      <c r="K264" s="192"/>
      <c r="L264" s="193"/>
      <c r="M264" s="194" t="s">
        <v>1</v>
      </c>
      <c r="N264" s="195" t="s">
        <v>47</v>
      </c>
      <c r="P264" s="138">
        <f t="shared" si="71"/>
        <v>0</v>
      </c>
      <c r="Q264" s="138">
        <v>0</v>
      </c>
      <c r="R264" s="138">
        <f t="shared" si="72"/>
        <v>0</v>
      </c>
      <c r="S264" s="138">
        <v>0</v>
      </c>
      <c r="T264" s="139">
        <f t="shared" si="73"/>
        <v>0</v>
      </c>
      <c r="AR264" s="140" t="s">
        <v>204</v>
      </c>
      <c r="AT264" s="140" t="s">
        <v>653</v>
      </c>
      <c r="AU264" s="140" t="s">
        <v>90</v>
      </c>
      <c r="AY264" s="17" t="s">
        <v>140</v>
      </c>
      <c r="BE264" s="141">
        <f t="shared" si="74"/>
        <v>0</v>
      </c>
      <c r="BF264" s="141">
        <f t="shared" si="75"/>
        <v>0</v>
      </c>
      <c r="BG264" s="141">
        <f t="shared" si="76"/>
        <v>0</v>
      </c>
      <c r="BH264" s="141">
        <f t="shared" si="77"/>
        <v>0</v>
      </c>
      <c r="BI264" s="141">
        <f t="shared" si="78"/>
        <v>0</v>
      </c>
      <c r="BJ264" s="17" t="s">
        <v>90</v>
      </c>
      <c r="BK264" s="141">
        <f t="shared" si="79"/>
        <v>0</v>
      </c>
      <c r="BL264" s="17" t="s">
        <v>173</v>
      </c>
      <c r="BM264" s="140" t="s">
        <v>3282</v>
      </c>
    </row>
    <row r="265" spans="2:65" s="1" customFormat="1" ht="16.5" customHeight="1">
      <c r="B265" s="33"/>
      <c r="C265" s="185" t="s">
        <v>1383</v>
      </c>
      <c r="D265" s="185" t="s">
        <v>653</v>
      </c>
      <c r="E265" s="186" t="s">
        <v>3283</v>
      </c>
      <c r="F265" s="187" t="s">
        <v>3284</v>
      </c>
      <c r="G265" s="188" t="s">
        <v>818</v>
      </c>
      <c r="H265" s="189">
        <v>1</v>
      </c>
      <c r="I265" s="190"/>
      <c r="J265" s="191">
        <f t="shared" si="70"/>
        <v>0</v>
      </c>
      <c r="K265" s="192"/>
      <c r="L265" s="193"/>
      <c r="M265" s="194" t="s">
        <v>1</v>
      </c>
      <c r="N265" s="195" t="s">
        <v>47</v>
      </c>
      <c r="P265" s="138">
        <f t="shared" si="71"/>
        <v>0</v>
      </c>
      <c r="Q265" s="138">
        <v>0</v>
      </c>
      <c r="R265" s="138">
        <f t="shared" si="72"/>
        <v>0</v>
      </c>
      <c r="S265" s="138">
        <v>0</v>
      </c>
      <c r="T265" s="139">
        <f t="shared" si="73"/>
        <v>0</v>
      </c>
      <c r="AR265" s="140" t="s">
        <v>204</v>
      </c>
      <c r="AT265" s="140" t="s">
        <v>653</v>
      </c>
      <c r="AU265" s="140" t="s">
        <v>90</v>
      </c>
      <c r="AY265" s="17" t="s">
        <v>140</v>
      </c>
      <c r="BE265" s="141">
        <f t="shared" si="74"/>
        <v>0</v>
      </c>
      <c r="BF265" s="141">
        <f t="shared" si="75"/>
        <v>0</v>
      </c>
      <c r="BG265" s="141">
        <f t="shared" si="76"/>
        <v>0</v>
      </c>
      <c r="BH265" s="141">
        <f t="shared" si="77"/>
        <v>0</v>
      </c>
      <c r="BI265" s="141">
        <f t="shared" si="78"/>
        <v>0</v>
      </c>
      <c r="BJ265" s="17" t="s">
        <v>90</v>
      </c>
      <c r="BK265" s="141">
        <f t="shared" si="79"/>
        <v>0</v>
      </c>
      <c r="BL265" s="17" t="s">
        <v>173</v>
      </c>
      <c r="BM265" s="140" t="s">
        <v>3285</v>
      </c>
    </row>
    <row r="266" spans="2:65" s="10" customFormat="1" ht="25.9" customHeight="1">
      <c r="B266" s="118"/>
      <c r="D266" s="119" t="s">
        <v>81</v>
      </c>
      <c r="E266" s="120" t="s">
        <v>3286</v>
      </c>
      <c r="F266" s="120" t="s">
        <v>3287</v>
      </c>
      <c r="I266" s="121"/>
      <c r="J266" s="122">
        <f>BK266</f>
        <v>0</v>
      </c>
      <c r="L266" s="118"/>
      <c r="M266" s="123"/>
      <c r="P266" s="124">
        <f>SUM(P267:P291)</f>
        <v>0</v>
      </c>
      <c r="R266" s="124">
        <f>SUM(R267:R291)</f>
        <v>0</v>
      </c>
      <c r="T266" s="125">
        <f>SUM(T267:T291)</f>
        <v>0</v>
      </c>
      <c r="AR266" s="119" t="s">
        <v>90</v>
      </c>
      <c r="AT266" s="126" t="s">
        <v>81</v>
      </c>
      <c r="AU266" s="126" t="s">
        <v>82</v>
      </c>
      <c r="AY266" s="119" t="s">
        <v>140</v>
      </c>
      <c r="BK266" s="127">
        <f>SUM(BK267:BK291)</f>
        <v>0</v>
      </c>
    </row>
    <row r="267" spans="2:65" s="1" customFormat="1" ht="21.75" customHeight="1">
      <c r="B267" s="33"/>
      <c r="C267" s="128" t="s">
        <v>414</v>
      </c>
      <c r="D267" s="128" t="s">
        <v>141</v>
      </c>
      <c r="E267" s="129" t="s">
        <v>3288</v>
      </c>
      <c r="F267" s="130" t="s">
        <v>3289</v>
      </c>
      <c r="G267" s="131" t="s">
        <v>157</v>
      </c>
      <c r="H267" s="132">
        <v>25</v>
      </c>
      <c r="I267" s="133"/>
      <c r="J267" s="134">
        <f t="shared" ref="J267:J285" si="80">ROUND(I267*H267,2)</f>
        <v>0</v>
      </c>
      <c r="K267" s="135"/>
      <c r="L267" s="33"/>
      <c r="M267" s="136" t="s">
        <v>1</v>
      </c>
      <c r="N267" s="137" t="s">
        <v>47</v>
      </c>
      <c r="P267" s="138">
        <f t="shared" ref="P267:P285" si="81">O267*H267</f>
        <v>0</v>
      </c>
      <c r="Q267" s="138">
        <v>0</v>
      </c>
      <c r="R267" s="138">
        <f t="shared" ref="R267:R285" si="82">Q267*H267</f>
        <v>0</v>
      </c>
      <c r="S267" s="138">
        <v>0</v>
      </c>
      <c r="T267" s="139">
        <f t="shared" ref="T267:T285" si="83">S267*H267</f>
        <v>0</v>
      </c>
      <c r="AR267" s="140" t="s">
        <v>173</v>
      </c>
      <c r="AT267" s="140" t="s">
        <v>141</v>
      </c>
      <c r="AU267" s="140" t="s">
        <v>90</v>
      </c>
      <c r="AY267" s="17" t="s">
        <v>140</v>
      </c>
      <c r="BE267" s="141">
        <f t="shared" ref="BE267:BE285" si="84">IF(N267="základní",J267,0)</f>
        <v>0</v>
      </c>
      <c r="BF267" s="141">
        <f t="shared" ref="BF267:BF285" si="85">IF(N267="snížená",J267,0)</f>
        <v>0</v>
      </c>
      <c r="BG267" s="141">
        <f t="shared" ref="BG267:BG285" si="86">IF(N267="zákl. přenesená",J267,0)</f>
        <v>0</v>
      </c>
      <c r="BH267" s="141">
        <f t="shared" ref="BH267:BH285" si="87">IF(N267="sníž. přenesená",J267,0)</f>
        <v>0</v>
      </c>
      <c r="BI267" s="141">
        <f t="shared" ref="BI267:BI285" si="88">IF(N267="nulová",J267,0)</f>
        <v>0</v>
      </c>
      <c r="BJ267" s="17" t="s">
        <v>90</v>
      </c>
      <c r="BK267" s="141">
        <f t="shared" ref="BK267:BK285" si="89">ROUND(I267*H267,2)</f>
        <v>0</v>
      </c>
      <c r="BL267" s="17" t="s">
        <v>173</v>
      </c>
      <c r="BM267" s="140" t="s">
        <v>3290</v>
      </c>
    </row>
    <row r="268" spans="2:65" s="1" customFormat="1" ht="16.5" customHeight="1">
      <c r="B268" s="33"/>
      <c r="C268" s="128" t="s">
        <v>1398</v>
      </c>
      <c r="D268" s="128" t="s">
        <v>141</v>
      </c>
      <c r="E268" s="129" t="s">
        <v>3020</v>
      </c>
      <c r="F268" s="130" t="s">
        <v>3021</v>
      </c>
      <c r="G268" s="131" t="s">
        <v>157</v>
      </c>
      <c r="H268" s="132">
        <v>120</v>
      </c>
      <c r="I268" s="133"/>
      <c r="J268" s="134">
        <f t="shared" si="80"/>
        <v>0</v>
      </c>
      <c r="K268" s="135"/>
      <c r="L268" s="33"/>
      <c r="M268" s="136" t="s">
        <v>1</v>
      </c>
      <c r="N268" s="137" t="s">
        <v>47</v>
      </c>
      <c r="P268" s="138">
        <f t="shared" si="81"/>
        <v>0</v>
      </c>
      <c r="Q268" s="138">
        <v>0</v>
      </c>
      <c r="R268" s="138">
        <f t="shared" si="82"/>
        <v>0</v>
      </c>
      <c r="S268" s="138">
        <v>0</v>
      </c>
      <c r="T268" s="139">
        <f t="shared" si="83"/>
        <v>0</v>
      </c>
      <c r="AR268" s="140" t="s">
        <v>173</v>
      </c>
      <c r="AT268" s="140" t="s">
        <v>141</v>
      </c>
      <c r="AU268" s="140" t="s">
        <v>90</v>
      </c>
      <c r="AY268" s="17" t="s">
        <v>140</v>
      </c>
      <c r="BE268" s="141">
        <f t="shared" si="84"/>
        <v>0</v>
      </c>
      <c r="BF268" s="141">
        <f t="shared" si="85"/>
        <v>0</v>
      </c>
      <c r="BG268" s="141">
        <f t="shared" si="86"/>
        <v>0</v>
      </c>
      <c r="BH268" s="141">
        <f t="shared" si="87"/>
        <v>0</v>
      </c>
      <c r="BI268" s="141">
        <f t="shared" si="88"/>
        <v>0</v>
      </c>
      <c r="BJ268" s="17" t="s">
        <v>90</v>
      </c>
      <c r="BK268" s="141">
        <f t="shared" si="89"/>
        <v>0</v>
      </c>
      <c r="BL268" s="17" t="s">
        <v>173</v>
      </c>
      <c r="BM268" s="140" t="s">
        <v>3291</v>
      </c>
    </row>
    <row r="269" spans="2:65" s="1" customFormat="1" ht="16.5" customHeight="1">
      <c r="B269" s="33"/>
      <c r="C269" s="128" t="s">
        <v>418</v>
      </c>
      <c r="D269" s="128" t="s">
        <v>141</v>
      </c>
      <c r="E269" s="129" t="s">
        <v>3064</v>
      </c>
      <c r="F269" s="130" t="s">
        <v>3065</v>
      </c>
      <c r="G269" s="131" t="s">
        <v>150</v>
      </c>
      <c r="H269" s="132">
        <v>551</v>
      </c>
      <c r="I269" s="133"/>
      <c r="J269" s="134">
        <f t="shared" si="80"/>
        <v>0</v>
      </c>
      <c r="K269" s="135"/>
      <c r="L269" s="33"/>
      <c r="M269" s="136" t="s">
        <v>1</v>
      </c>
      <c r="N269" s="137" t="s">
        <v>47</v>
      </c>
      <c r="P269" s="138">
        <f t="shared" si="81"/>
        <v>0</v>
      </c>
      <c r="Q269" s="138">
        <v>0</v>
      </c>
      <c r="R269" s="138">
        <f t="shared" si="82"/>
        <v>0</v>
      </c>
      <c r="S269" s="138">
        <v>0</v>
      </c>
      <c r="T269" s="139">
        <f t="shared" si="83"/>
        <v>0</v>
      </c>
      <c r="AR269" s="140" t="s">
        <v>173</v>
      </c>
      <c r="AT269" s="140" t="s">
        <v>141</v>
      </c>
      <c r="AU269" s="140" t="s">
        <v>90</v>
      </c>
      <c r="AY269" s="17" t="s">
        <v>140</v>
      </c>
      <c r="BE269" s="141">
        <f t="shared" si="84"/>
        <v>0</v>
      </c>
      <c r="BF269" s="141">
        <f t="shared" si="85"/>
        <v>0</v>
      </c>
      <c r="BG269" s="141">
        <f t="shared" si="86"/>
        <v>0</v>
      </c>
      <c r="BH269" s="141">
        <f t="shared" si="87"/>
        <v>0</v>
      </c>
      <c r="BI269" s="141">
        <f t="shared" si="88"/>
        <v>0</v>
      </c>
      <c r="BJ269" s="17" t="s">
        <v>90</v>
      </c>
      <c r="BK269" s="141">
        <f t="shared" si="89"/>
        <v>0</v>
      </c>
      <c r="BL269" s="17" t="s">
        <v>173</v>
      </c>
      <c r="BM269" s="140" t="s">
        <v>3292</v>
      </c>
    </row>
    <row r="270" spans="2:65" s="1" customFormat="1" ht="21.75" customHeight="1">
      <c r="B270" s="33"/>
      <c r="C270" s="128" t="s">
        <v>1405</v>
      </c>
      <c r="D270" s="128" t="s">
        <v>141</v>
      </c>
      <c r="E270" s="129" t="s">
        <v>3067</v>
      </c>
      <c r="F270" s="130" t="s">
        <v>3068</v>
      </c>
      <c r="G270" s="131" t="s">
        <v>150</v>
      </c>
      <c r="H270" s="132">
        <v>10</v>
      </c>
      <c r="I270" s="133"/>
      <c r="J270" s="134">
        <f t="shared" si="80"/>
        <v>0</v>
      </c>
      <c r="K270" s="135"/>
      <c r="L270" s="33"/>
      <c r="M270" s="136" t="s">
        <v>1</v>
      </c>
      <c r="N270" s="137" t="s">
        <v>47</v>
      </c>
      <c r="P270" s="138">
        <f t="shared" si="81"/>
        <v>0</v>
      </c>
      <c r="Q270" s="138">
        <v>0</v>
      </c>
      <c r="R270" s="138">
        <f t="shared" si="82"/>
        <v>0</v>
      </c>
      <c r="S270" s="138">
        <v>0</v>
      </c>
      <c r="T270" s="139">
        <f t="shared" si="83"/>
        <v>0</v>
      </c>
      <c r="AR270" s="140" t="s">
        <v>173</v>
      </c>
      <c r="AT270" s="140" t="s">
        <v>141</v>
      </c>
      <c r="AU270" s="140" t="s">
        <v>90</v>
      </c>
      <c r="AY270" s="17" t="s">
        <v>140</v>
      </c>
      <c r="BE270" s="141">
        <f t="shared" si="84"/>
        <v>0</v>
      </c>
      <c r="BF270" s="141">
        <f t="shared" si="85"/>
        <v>0</v>
      </c>
      <c r="BG270" s="141">
        <f t="shared" si="86"/>
        <v>0</v>
      </c>
      <c r="BH270" s="141">
        <f t="shared" si="87"/>
        <v>0</v>
      </c>
      <c r="BI270" s="141">
        <f t="shared" si="88"/>
        <v>0</v>
      </c>
      <c r="BJ270" s="17" t="s">
        <v>90</v>
      </c>
      <c r="BK270" s="141">
        <f t="shared" si="89"/>
        <v>0</v>
      </c>
      <c r="BL270" s="17" t="s">
        <v>173</v>
      </c>
      <c r="BM270" s="140" t="s">
        <v>3293</v>
      </c>
    </row>
    <row r="271" spans="2:65" s="1" customFormat="1" ht="16.5" customHeight="1">
      <c r="B271" s="33"/>
      <c r="C271" s="128" t="s">
        <v>421</v>
      </c>
      <c r="D271" s="128" t="s">
        <v>141</v>
      </c>
      <c r="E271" s="129" t="s">
        <v>3206</v>
      </c>
      <c r="F271" s="130" t="s">
        <v>3207</v>
      </c>
      <c r="G271" s="131" t="s">
        <v>157</v>
      </c>
      <c r="H271" s="132">
        <v>5</v>
      </c>
      <c r="I271" s="133"/>
      <c r="J271" s="134">
        <f t="shared" si="80"/>
        <v>0</v>
      </c>
      <c r="K271" s="135"/>
      <c r="L271" s="33"/>
      <c r="M271" s="136" t="s">
        <v>1</v>
      </c>
      <c r="N271" s="137" t="s">
        <v>47</v>
      </c>
      <c r="P271" s="138">
        <f t="shared" si="81"/>
        <v>0</v>
      </c>
      <c r="Q271" s="138">
        <v>0</v>
      </c>
      <c r="R271" s="138">
        <f t="shared" si="82"/>
        <v>0</v>
      </c>
      <c r="S271" s="138">
        <v>0</v>
      </c>
      <c r="T271" s="139">
        <f t="shared" si="83"/>
        <v>0</v>
      </c>
      <c r="AR271" s="140" t="s">
        <v>173</v>
      </c>
      <c r="AT271" s="140" t="s">
        <v>141</v>
      </c>
      <c r="AU271" s="140" t="s">
        <v>90</v>
      </c>
      <c r="AY271" s="17" t="s">
        <v>140</v>
      </c>
      <c r="BE271" s="141">
        <f t="shared" si="84"/>
        <v>0</v>
      </c>
      <c r="BF271" s="141">
        <f t="shared" si="85"/>
        <v>0</v>
      </c>
      <c r="BG271" s="141">
        <f t="shared" si="86"/>
        <v>0</v>
      </c>
      <c r="BH271" s="141">
        <f t="shared" si="87"/>
        <v>0</v>
      </c>
      <c r="BI271" s="141">
        <f t="shared" si="88"/>
        <v>0</v>
      </c>
      <c r="BJ271" s="17" t="s">
        <v>90</v>
      </c>
      <c r="BK271" s="141">
        <f t="shared" si="89"/>
        <v>0</v>
      </c>
      <c r="BL271" s="17" t="s">
        <v>173</v>
      </c>
      <c r="BM271" s="140" t="s">
        <v>3294</v>
      </c>
    </row>
    <row r="272" spans="2:65" s="1" customFormat="1" ht="16.5" customHeight="1">
      <c r="B272" s="33"/>
      <c r="C272" s="128" t="s">
        <v>1416</v>
      </c>
      <c r="D272" s="128" t="s">
        <v>141</v>
      </c>
      <c r="E272" s="129" t="s">
        <v>3209</v>
      </c>
      <c r="F272" s="130" t="s">
        <v>3210</v>
      </c>
      <c r="G272" s="131" t="s">
        <v>157</v>
      </c>
      <c r="H272" s="132">
        <v>15</v>
      </c>
      <c r="I272" s="133"/>
      <c r="J272" s="134">
        <f t="shared" si="80"/>
        <v>0</v>
      </c>
      <c r="K272" s="135"/>
      <c r="L272" s="33"/>
      <c r="M272" s="136" t="s">
        <v>1</v>
      </c>
      <c r="N272" s="137" t="s">
        <v>47</v>
      </c>
      <c r="P272" s="138">
        <f t="shared" si="81"/>
        <v>0</v>
      </c>
      <c r="Q272" s="138">
        <v>0</v>
      </c>
      <c r="R272" s="138">
        <f t="shared" si="82"/>
        <v>0</v>
      </c>
      <c r="S272" s="138">
        <v>0</v>
      </c>
      <c r="T272" s="139">
        <f t="shared" si="83"/>
        <v>0</v>
      </c>
      <c r="AR272" s="140" t="s">
        <v>173</v>
      </c>
      <c r="AT272" s="140" t="s">
        <v>141</v>
      </c>
      <c r="AU272" s="140" t="s">
        <v>90</v>
      </c>
      <c r="AY272" s="17" t="s">
        <v>140</v>
      </c>
      <c r="BE272" s="141">
        <f t="shared" si="84"/>
        <v>0</v>
      </c>
      <c r="BF272" s="141">
        <f t="shared" si="85"/>
        <v>0</v>
      </c>
      <c r="BG272" s="141">
        <f t="shared" si="86"/>
        <v>0</v>
      </c>
      <c r="BH272" s="141">
        <f t="shared" si="87"/>
        <v>0</v>
      </c>
      <c r="BI272" s="141">
        <f t="shared" si="88"/>
        <v>0</v>
      </c>
      <c r="BJ272" s="17" t="s">
        <v>90</v>
      </c>
      <c r="BK272" s="141">
        <f t="shared" si="89"/>
        <v>0</v>
      </c>
      <c r="BL272" s="17" t="s">
        <v>173</v>
      </c>
      <c r="BM272" s="140" t="s">
        <v>3295</v>
      </c>
    </row>
    <row r="273" spans="2:65" s="1" customFormat="1" ht="16.5" customHeight="1">
      <c r="B273" s="33"/>
      <c r="C273" s="128" t="s">
        <v>425</v>
      </c>
      <c r="D273" s="128" t="s">
        <v>141</v>
      </c>
      <c r="E273" s="129" t="s">
        <v>3212</v>
      </c>
      <c r="F273" s="130" t="s">
        <v>3213</v>
      </c>
      <c r="G273" s="131" t="s">
        <v>157</v>
      </c>
      <c r="H273" s="132">
        <v>10</v>
      </c>
      <c r="I273" s="133"/>
      <c r="J273" s="134">
        <f t="shared" si="80"/>
        <v>0</v>
      </c>
      <c r="K273" s="135"/>
      <c r="L273" s="33"/>
      <c r="M273" s="136" t="s">
        <v>1</v>
      </c>
      <c r="N273" s="137" t="s">
        <v>47</v>
      </c>
      <c r="P273" s="138">
        <f t="shared" si="81"/>
        <v>0</v>
      </c>
      <c r="Q273" s="138">
        <v>0</v>
      </c>
      <c r="R273" s="138">
        <f t="shared" si="82"/>
        <v>0</v>
      </c>
      <c r="S273" s="138">
        <v>0</v>
      </c>
      <c r="T273" s="139">
        <f t="shared" si="83"/>
        <v>0</v>
      </c>
      <c r="AR273" s="140" t="s">
        <v>173</v>
      </c>
      <c r="AT273" s="140" t="s">
        <v>141</v>
      </c>
      <c r="AU273" s="140" t="s">
        <v>90</v>
      </c>
      <c r="AY273" s="17" t="s">
        <v>140</v>
      </c>
      <c r="BE273" s="141">
        <f t="shared" si="84"/>
        <v>0</v>
      </c>
      <c r="BF273" s="141">
        <f t="shared" si="85"/>
        <v>0</v>
      </c>
      <c r="BG273" s="141">
        <f t="shared" si="86"/>
        <v>0</v>
      </c>
      <c r="BH273" s="141">
        <f t="shared" si="87"/>
        <v>0</v>
      </c>
      <c r="BI273" s="141">
        <f t="shared" si="88"/>
        <v>0</v>
      </c>
      <c r="BJ273" s="17" t="s">
        <v>90</v>
      </c>
      <c r="BK273" s="141">
        <f t="shared" si="89"/>
        <v>0</v>
      </c>
      <c r="BL273" s="17" t="s">
        <v>173</v>
      </c>
      <c r="BM273" s="140" t="s">
        <v>3296</v>
      </c>
    </row>
    <row r="274" spans="2:65" s="1" customFormat="1" ht="16.5" customHeight="1">
      <c r="B274" s="33"/>
      <c r="C274" s="128" t="s">
        <v>1428</v>
      </c>
      <c r="D274" s="128" t="s">
        <v>141</v>
      </c>
      <c r="E274" s="129" t="s">
        <v>3215</v>
      </c>
      <c r="F274" s="130" t="s">
        <v>3216</v>
      </c>
      <c r="G274" s="131" t="s">
        <v>157</v>
      </c>
      <c r="H274" s="132">
        <v>20</v>
      </c>
      <c r="I274" s="133"/>
      <c r="J274" s="134">
        <f t="shared" si="80"/>
        <v>0</v>
      </c>
      <c r="K274" s="135"/>
      <c r="L274" s="33"/>
      <c r="M274" s="136" t="s">
        <v>1</v>
      </c>
      <c r="N274" s="137" t="s">
        <v>47</v>
      </c>
      <c r="P274" s="138">
        <f t="shared" si="81"/>
        <v>0</v>
      </c>
      <c r="Q274" s="138">
        <v>0</v>
      </c>
      <c r="R274" s="138">
        <f t="shared" si="82"/>
        <v>0</v>
      </c>
      <c r="S274" s="138">
        <v>0</v>
      </c>
      <c r="T274" s="139">
        <f t="shared" si="83"/>
        <v>0</v>
      </c>
      <c r="AR274" s="140" t="s">
        <v>173</v>
      </c>
      <c r="AT274" s="140" t="s">
        <v>141</v>
      </c>
      <c r="AU274" s="140" t="s">
        <v>90</v>
      </c>
      <c r="AY274" s="17" t="s">
        <v>140</v>
      </c>
      <c r="BE274" s="141">
        <f t="shared" si="84"/>
        <v>0</v>
      </c>
      <c r="BF274" s="141">
        <f t="shared" si="85"/>
        <v>0</v>
      </c>
      <c r="BG274" s="141">
        <f t="shared" si="86"/>
        <v>0</v>
      </c>
      <c r="BH274" s="141">
        <f t="shared" si="87"/>
        <v>0</v>
      </c>
      <c r="BI274" s="141">
        <f t="shared" si="88"/>
        <v>0</v>
      </c>
      <c r="BJ274" s="17" t="s">
        <v>90</v>
      </c>
      <c r="BK274" s="141">
        <f t="shared" si="89"/>
        <v>0</v>
      </c>
      <c r="BL274" s="17" t="s">
        <v>173</v>
      </c>
      <c r="BM274" s="140" t="s">
        <v>3297</v>
      </c>
    </row>
    <row r="275" spans="2:65" s="1" customFormat="1" ht="16.5" customHeight="1">
      <c r="B275" s="33"/>
      <c r="C275" s="128" t="s">
        <v>428</v>
      </c>
      <c r="D275" s="128" t="s">
        <v>141</v>
      </c>
      <c r="E275" s="129" t="s">
        <v>3086</v>
      </c>
      <c r="F275" s="130" t="s">
        <v>3087</v>
      </c>
      <c r="G275" s="131" t="s">
        <v>157</v>
      </c>
      <c r="H275" s="132">
        <v>10</v>
      </c>
      <c r="I275" s="133"/>
      <c r="J275" s="134">
        <f t="shared" si="80"/>
        <v>0</v>
      </c>
      <c r="K275" s="135"/>
      <c r="L275" s="33"/>
      <c r="M275" s="136" t="s">
        <v>1</v>
      </c>
      <c r="N275" s="137" t="s">
        <v>47</v>
      </c>
      <c r="P275" s="138">
        <f t="shared" si="81"/>
        <v>0</v>
      </c>
      <c r="Q275" s="138">
        <v>0</v>
      </c>
      <c r="R275" s="138">
        <f t="shared" si="82"/>
        <v>0</v>
      </c>
      <c r="S275" s="138">
        <v>0</v>
      </c>
      <c r="T275" s="139">
        <f t="shared" si="83"/>
        <v>0</v>
      </c>
      <c r="AR275" s="140" t="s">
        <v>173</v>
      </c>
      <c r="AT275" s="140" t="s">
        <v>141</v>
      </c>
      <c r="AU275" s="140" t="s">
        <v>90</v>
      </c>
      <c r="AY275" s="17" t="s">
        <v>140</v>
      </c>
      <c r="BE275" s="141">
        <f t="shared" si="84"/>
        <v>0</v>
      </c>
      <c r="BF275" s="141">
        <f t="shared" si="85"/>
        <v>0</v>
      </c>
      <c r="BG275" s="141">
        <f t="shared" si="86"/>
        <v>0</v>
      </c>
      <c r="BH275" s="141">
        <f t="shared" si="87"/>
        <v>0</v>
      </c>
      <c r="BI275" s="141">
        <f t="shared" si="88"/>
        <v>0</v>
      </c>
      <c r="BJ275" s="17" t="s">
        <v>90</v>
      </c>
      <c r="BK275" s="141">
        <f t="shared" si="89"/>
        <v>0</v>
      </c>
      <c r="BL275" s="17" t="s">
        <v>173</v>
      </c>
      <c r="BM275" s="140" t="s">
        <v>3298</v>
      </c>
    </row>
    <row r="276" spans="2:65" s="1" customFormat="1" ht="16.5" customHeight="1">
      <c r="B276" s="33"/>
      <c r="C276" s="128" t="s">
        <v>1439</v>
      </c>
      <c r="D276" s="128" t="s">
        <v>141</v>
      </c>
      <c r="E276" s="129" t="s">
        <v>3089</v>
      </c>
      <c r="F276" s="130" t="s">
        <v>3090</v>
      </c>
      <c r="G276" s="131" t="s">
        <v>157</v>
      </c>
      <c r="H276" s="132">
        <v>30</v>
      </c>
      <c r="I276" s="133"/>
      <c r="J276" s="134">
        <f t="shared" si="80"/>
        <v>0</v>
      </c>
      <c r="K276" s="135"/>
      <c r="L276" s="33"/>
      <c r="M276" s="136" t="s">
        <v>1</v>
      </c>
      <c r="N276" s="137" t="s">
        <v>47</v>
      </c>
      <c r="P276" s="138">
        <f t="shared" si="81"/>
        <v>0</v>
      </c>
      <c r="Q276" s="138">
        <v>0</v>
      </c>
      <c r="R276" s="138">
        <f t="shared" si="82"/>
        <v>0</v>
      </c>
      <c r="S276" s="138">
        <v>0</v>
      </c>
      <c r="T276" s="139">
        <f t="shared" si="83"/>
        <v>0</v>
      </c>
      <c r="AR276" s="140" t="s">
        <v>173</v>
      </c>
      <c r="AT276" s="140" t="s">
        <v>141</v>
      </c>
      <c r="AU276" s="140" t="s">
        <v>90</v>
      </c>
      <c r="AY276" s="17" t="s">
        <v>140</v>
      </c>
      <c r="BE276" s="141">
        <f t="shared" si="84"/>
        <v>0</v>
      </c>
      <c r="BF276" s="141">
        <f t="shared" si="85"/>
        <v>0</v>
      </c>
      <c r="BG276" s="141">
        <f t="shared" si="86"/>
        <v>0</v>
      </c>
      <c r="BH276" s="141">
        <f t="shared" si="87"/>
        <v>0</v>
      </c>
      <c r="BI276" s="141">
        <f t="shared" si="88"/>
        <v>0</v>
      </c>
      <c r="BJ276" s="17" t="s">
        <v>90</v>
      </c>
      <c r="BK276" s="141">
        <f t="shared" si="89"/>
        <v>0</v>
      </c>
      <c r="BL276" s="17" t="s">
        <v>173</v>
      </c>
      <c r="BM276" s="140" t="s">
        <v>3299</v>
      </c>
    </row>
    <row r="277" spans="2:65" s="1" customFormat="1" ht="16.5" customHeight="1">
      <c r="B277" s="33"/>
      <c r="C277" s="128" t="s">
        <v>432</v>
      </c>
      <c r="D277" s="128" t="s">
        <v>141</v>
      </c>
      <c r="E277" s="129" t="s">
        <v>3300</v>
      </c>
      <c r="F277" s="130" t="s">
        <v>3301</v>
      </c>
      <c r="G277" s="131" t="s">
        <v>157</v>
      </c>
      <c r="H277" s="132">
        <v>26</v>
      </c>
      <c r="I277" s="133"/>
      <c r="J277" s="134">
        <f t="shared" si="80"/>
        <v>0</v>
      </c>
      <c r="K277" s="135"/>
      <c r="L277" s="33"/>
      <c r="M277" s="136" t="s">
        <v>1</v>
      </c>
      <c r="N277" s="137" t="s">
        <v>47</v>
      </c>
      <c r="P277" s="138">
        <f t="shared" si="81"/>
        <v>0</v>
      </c>
      <c r="Q277" s="138">
        <v>0</v>
      </c>
      <c r="R277" s="138">
        <f t="shared" si="82"/>
        <v>0</v>
      </c>
      <c r="S277" s="138">
        <v>0</v>
      </c>
      <c r="T277" s="139">
        <f t="shared" si="83"/>
        <v>0</v>
      </c>
      <c r="AR277" s="140" t="s">
        <v>173</v>
      </c>
      <c r="AT277" s="140" t="s">
        <v>141</v>
      </c>
      <c r="AU277" s="140" t="s">
        <v>90</v>
      </c>
      <c r="AY277" s="17" t="s">
        <v>140</v>
      </c>
      <c r="BE277" s="141">
        <f t="shared" si="84"/>
        <v>0</v>
      </c>
      <c r="BF277" s="141">
        <f t="shared" si="85"/>
        <v>0</v>
      </c>
      <c r="BG277" s="141">
        <f t="shared" si="86"/>
        <v>0</v>
      </c>
      <c r="BH277" s="141">
        <f t="shared" si="87"/>
        <v>0</v>
      </c>
      <c r="BI277" s="141">
        <f t="shared" si="88"/>
        <v>0</v>
      </c>
      <c r="BJ277" s="17" t="s">
        <v>90</v>
      </c>
      <c r="BK277" s="141">
        <f t="shared" si="89"/>
        <v>0</v>
      </c>
      <c r="BL277" s="17" t="s">
        <v>173</v>
      </c>
      <c r="BM277" s="140" t="s">
        <v>3302</v>
      </c>
    </row>
    <row r="278" spans="2:65" s="1" customFormat="1" ht="16.5" customHeight="1">
      <c r="B278" s="33"/>
      <c r="C278" s="128" t="s">
        <v>1448</v>
      </c>
      <c r="D278" s="128" t="s">
        <v>141</v>
      </c>
      <c r="E278" s="129" t="s">
        <v>3303</v>
      </c>
      <c r="F278" s="130" t="s">
        <v>3304</v>
      </c>
      <c r="G278" s="131" t="s">
        <v>157</v>
      </c>
      <c r="H278" s="132">
        <v>12</v>
      </c>
      <c r="I278" s="133"/>
      <c r="J278" s="134">
        <f t="shared" si="80"/>
        <v>0</v>
      </c>
      <c r="K278" s="135"/>
      <c r="L278" s="33"/>
      <c r="M278" s="136" t="s">
        <v>1</v>
      </c>
      <c r="N278" s="137" t="s">
        <v>47</v>
      </c>
      <c r="P278" s="138">
        <f t="shared" si="81"/>
        <v>0</v>
      </c>
      <c r="Q278" s="138">
        <v>0</v>
      </c>
      <c r="R278" s="138">
        <f t="shared" si="82"/>
        <v>0</v>
      </c>
      <c r="S278" s="138">
        <v>0</v>
      </c>
      <c r="T278" s="139">
        <f t="shared" si="83"/>
        <v>0</v>
      </c>
      <c r="AR278" s="140" t="s">
        <v>173</v>
      </c>
      <c r="AT278" s="140" t="s">
        <v>141</v>
      </c>
      <c r="AU278" s="140" t="s">
        <v>90</v>
      </c>
      <c r="AY278" s="17" t="s">
        <v>140</v>
      </c>
      <c r="BE278" s="141">
        <f t="shared" si="84"/>
        <v>0</v>
      </c>
      <c r="BF278" s="141">
        <f t="shared" si="85"/>
        <v>0</v>
      </c>
      <c r="BG278" s="141">
        <f t="shared" si="86"/>
        <v>0</v>
      </c>
      <c r="BH278" s="141">
        <f t="shared" si="87"/>
        <v>0</v>
      </c>
      <c r="BI278" s="141">
        <f t="shared" si="88"/>
        <v>0</v>
      </c>
      <c r="BJ278" s="17" t="s">
        <v>90</v>
      </c>
      <c r="BK278" s="141">
        <f t="shared" si="89"/>
        <v>0</v>
      </c>
      <c r="BL278" s="17" t="s">
        <v>173</v>
      </c>
      <c r="BM278" s="140" t="s">
        <v>3305</v>
      </c>
    </row>
    <row r="279" spans="2:65" s="1" customFormat="1" ht="16.5" customHeight="1">
      <c r="B279" s="33"/>
      <c r="C279" s="128" t="s">
        <v>435</v>
      </c>
      <c r="D279" s="128" t="s">
        <v>141</v>
      </c>
      <c r="E279" s="129" t="s">
        <v>3306</v>
      </c>
      <c r="F279" s="130" t="s">
        <v>3307</v>
      </c>
      <c r="G279" s="131" t="s">
        <v>157</v>
      </c>
      <c r="H279" s="132">
        <v>2</v>
      </c>
      <c r="I279" s="133"/>
      <c r="J279" s="134">
        <f t="shared" si="80"/>
        <v>0</v>
      </c>
      <c r="K279" s="135"/>
      <c r="L279" s="33"/>
      <c r="M279" s="136" t="s">
        <v>1</v>
      </c>
      <c r="N279" s="137" t="s">
        <v>47</v>
      </c>
      <c r="P279" s="138">
        <f t="shared" si="81"/>
        <v>0</v>
      </c>
      <c r="Q279" s="138">
        <v>0</v>
      </c>
      <c r="R279" s="138">
        <f t="shared" si="82"/>
        <v>0</v>
      </c>
      <c r="S279" s="138">
        <v>0</v>
      </c>
      <c r="T279" s="139">
        <f t="shared" si="83"/>
        <v>0</v>
      </c>
      <c r="AR279" s="140" t="s">
        <v>173</v>
      </c>
      <c r="AT279" s="140" t="s">
        <v>141</v>
      </c>
      <c r="AU279" s="140" t="s">
        <v>90</v>
      </c>
      <c r="AY279" s="17" t="s">
        <v>140</v>
      </c>
      <c r="BE279" s="141">
        <f t="shared" si="84"/>
        <v>0</v>
      </c>
      <c r="BF279" s="141">
        <f t="shared" si="85"/>
        <v>0</v>
      </c>
      <c r="BG279" s="141">
        <f t="shared" si="86"/>
        <v>0</v>
      </c>
      <c r="BH279" s="141">
        <f t="shared" si="87"/>
        <v>0</v>
      </c>
      <c r="BI279" s="141">
        <f t="shared" si="88"/>
        <v>0</v>
      </c>
      <c r="BJ279" s="17" t="s">
        <v>90</v>
      </c>
      <c r="BK279" s="141">
        <f t="shared" si="89"/>
        <v>0</v>
      </c>
      <c r="BL279" s="17" t="s">
        <v>173</v>
      </c>
      <c r="BM279" s="140" t="s">
        <v>3308</v>
      </c>
    </row>
    <row r="280" spans="2:65" s="1" customFormat="1" ht="16.5" customHeight="1">
      <c r="B280" s="33"/>
      <c r="C280" s="128" t="s">
        <v>1459</v>
      </c>
      <c r="D280" s="128" t="s">
        <v>141</v>
      </c>
      <c r="E280" s="129" t="s">
        <v>3309</v>
      </c>
      <c r="F280" s="130" t="s">
        <v>3310</v>
      </c>
      <c r="G280" s="131" t="s">
        <v>157</v>
      </c>
      <c r="H280" s="132">
        <v>2</v>
      </c>
      <c r="I280" s="133"/>
      <c r="J280" s="134">
        <f t="shared" si="80"/>
        <v>0</v>
      </c>
      <c r="K280" s="135"/>
      <c r="L280" s="33"/>
      <c r="M280" s="136" t="s">
        <v>1</v>
      </c>
      <c r="N280" s="137" t="s">
        <v>47</v>
      </c>
      <c r="P280" s="138">
        <f t="shared" si="81"/>
        <v>0</v>
      </c>
      <c r="Q280" s="138">
        <v>0</v>
      </c>
      <c r="R280" s="138">
        <f t="shared" si="82"/>
        <v>0</v>
      </c>
      <c r="S280" s="138">
        <v>0</v>
      </c>
      <c r="T280" s="139">
        <f t="shared" si="83"/>
        <v>0</v>
      </c>
      <c r="AR280" s="140" t="s">
        <v>173</v>
      </c>
      <c r="AT280" s="140" t="s">
        <v>141</v>
      </c>
      <c r="AU280" s="140" t="s">
        <v>90</v>
      </c>
      <c r="AY280" s="17" t="s">
        <v>140</v>
      </c>
      <c r="BE280" s="141">
        <f t="shared" si="84"/>
        <v>0</v>
      </c>
      <c r="BF280" s="141">
        <f t="shared" si="85"/>
        <v>0</v>
      </c>
      <c r="BG280" s="141">
        <f t="shared" si="86"/>
        <v>0</v>
      </c>
      <c r="BH280" s="141">
        <f t="shared" si="87"/>
        <v>0</v>
      </c>
      <c r="BI280" s="141">
        <f t="shared" si="88"/>
        <v>0</v>
      </c>
      <c r="BJ280" s="17" t="s">
        <v>90</v>
      </c>
      <c r="BK280" s="141">
        <f t="shared" si="89"/>
        <v>0</v>
      </c>
      <c r="BL280" s="17" t="s">
        <v>173</v>
      </c>
      <c r="BM280" s="140" t="s">
        <v>3311</v>
      </c>
    </row>
    <row r="281" spans="2:65" s="1" customFormat="1" ht="16.5" customHeight="1">
      <c r="B281" s="33"/>
      <c r="C281" s="128" t="s">
        <v>439</v>
      </c>
      <c r="D281" s="128" t="s">
        <v>141</v>
      </c>
      <c r="E281" s="129" t="s">
        <v>3312</v>
      </c>
      <c r="F281" s="130" t="s">
        <v>3313</v>
      </c>
      <c r="G281" s="131" t="s">
        <v>157</v>
      </c>
      <c r="H281" s="132">
        <v>4</v>
      </c>
      <c r="I281" s="133"/>
      <c r="J281" s="134">
        <f t="shared" si="80"/>
        <v>0</v>
      </c>
      <c r="K281" s="135"/>
      <c r="L281" s="33"/>
      <c r="M281" s="136" t="s">
        <v>1</v>
      </c>
      <c r="N281" s="137" t="s">
        <v>47</v>
      </c>
      <c r="P281" s="138">
        <f t="shared" si="81"/>
        <v>0</v>
      </c>
      <c r="Q281" s="138">
        <v>0</v>
      </c>
      <c r="R281" s="138">
        <f t="shared" si="82"/>
        <v>0</v>
      </c>
      <c r="S281" s="138">
        <v>0</v>
      </c>
      <c r="T281" s="139">
        <f t="shared" si="83"/>
        <v>0</v>
      </c>
      <c r="AR281" s="140" t="s">
        <v>173</v>
      </c>
      <c r="AT281" s="140" t="s">
        <v>141</v>
      </c>
      <c r="AU281" s="140" t="s">
        <v>90</v>
      </c>
      <c r="AY281" s="17" t="s">
        <v>140</v>
      </c>
      <c r="BE281" s="141">
        <f t="shared" si="84"/>
        <v>0</v>
      </c>
      <c r="BF281" s="141">
        <f t="shared" si="85"/>
        <v>0</v>
      </c>
      <c r="BG281" s="141">
        <f t="shared" si="86"/>
        <v>0</v>
      </c>
      <c r="BH281" s="141">
        <f t="shared" si="87"/>
        <v>0</v>
      </c>
      <c r="BI281" s="141">
        <f t="shared" si="88"/>
        <v>0</v>
      </c>
      <c r="BJ281" s="17" t="s">
        <v>90</v>
      </c>
      <c r="BK281" s="141">
        <f t="shared" si="89"/>
        <v>0</v>
      </c>
      <c r="BL281" s="17" t="s">
        <v>173</v>
      </c>
      <c r="BM281" s="140" t="s">
        <v>3314</v>
      </c>
    </row>
    <row r="282" spans="2:65" s="1" customFormat="1" ht="16.5" customHeight="1">
      <c r="B282" s="33"/>
      <c r="C282" s="128" t="s">
        <v>1466</v>
      </c>
      <c r="D282" s="128" t="s">
        <v>141</v>
      </c>
      <c r="E282" s="129" t="s">
        <v>3315</v>
      </c>
      <c r="F282" s="130" t="s">
        <v>3316</v>
      </c>
      <c r="G282" s="131" t="s">
        <v>157</v>
      </c>
      <c r="H282" s="132">
        <v>28</v>
      </c>
      <c r="I282" s="133"/>
      <c r="J282" s="134">
        <f t="shared" si="80"/>
        <v>0</v>
      </c>
      <c r="K282" s="135"/>
      <c r="L282" s="33"/>
      <c r="M282" s="136" t="s">
        <v>1</v>
      </c>
      <c r="N282" s="137" t="s">
        <v>47</v>
      </c>
      <c r="P282" s="138">
        <f t="shared" si="81"/>
        <v>0</v>
      </c>
      <c r="Q282" s="138">
        <v>0</v>
      </c>
      <c r="R282" s="138">
        <f t="shared" si="82"/>
        <v>0</v>
      </c>
      <c r="S282" s="138">
        <v>0</v>
      </c>
      <c r="T282" s="139">
        <f t="shared" si="83"/>
        <v>0</v>
      </c>
      <c r="AR282" s="140" t="s">
        <v>173</v>
      </c>
      <c r="AT282" s="140" t="s">
        <v>141</v>
      </c>
      <c r="AU282" s="140" t="s">
        <v>90</v>
      </c>
      <c r="AY282" s="17" t="s">
        <v>140</v>
      </c>
      <c r="BE282" s="141">
        <f t="shared" si="84"/>
        <v>0</v>
      </c>
      <c r="BF282" s="141">
        <f t="shared" si="85"/>
        <v>0</v>
      </c>
      <c r="BG282" s="141">
        <f t="shared" si="86"/>
        <v>0</v>
      </c>
      <c r="BH282" s="141">
        <f t="shared" si="87"/>
        <v>0</v>
      </c>
      <c r="BI282" s="141">
        <f t="shared" si="88"/>
        <v>0</v>
      </c>
      <c r="BJ282" s="17" t="s">
        <v>90</v>
      </c>
      <c r="BK282" s="141">
        <f t="shared" si="89"/>
        <v>0</v>
      </c>
      <c r="BL282" s="17" t="s">
        <v>173</v>
      </c>
      <c r="BM282" s="140" t="s">
        <v>3317</v>
      </c>
    </row>
    <row r="283" spans="2:65" s="1" customFormat="1" ht="16.5" customHeight="1">
      <c r="B283" s="33"/>
      <c r="C283" s="128" t="s">
        <v>442</v>
      </c>
      <c r="D283" s="128" t="s">
        <v>141</v>
      </c>
      <c r="E283" s="129" t="s">
        <v>3137</v>
      </c>
      <c r="F283" s="130" t="s">
        <v>3138</v>
      </c>
      <c r="G283" s="131" t="s">
        <v>157</v>
      </c>
      <c r="H283" s="132">
        <v>10</v>
      </c>
      <c r="I283" s="133"/>
      <c r="J283" s="134">
        <f t="shared" si="80"/>
        <v>0</v>
      </c>
      <c r="K283" s="135"/>
      <c r="L283" s="33"/>
      <c r="M283" s="136" t="s">
        <v>1</v>
      </c>
      <c r="N283" s="137" t="s">
        <v>47</v>
      </c>
      <c r="P283" s="138">
        <f t="shared" si="81"/>
        <v>0</v>
      </c>
      <c r="Q283" s="138">
        <v>0</v>
      </c>
      <c r="R283" s="138">
        <f t="shared" si="82"/>
        <v>0</v>
      </c>
      <c r="S283" s="138">
        <v>0</v>
      </c>
      <c r="T283" s="139">
        <f t="shared" si="83"/>
        <v>0</v>
      </c>
      <c r="AR283" s="140" t="s">
        <v>173</v>
      </c>
      <c r="AT283" s="140" t="s">
        <v>141</v>
      </c>
      <c r="AU283" s="140" t="s">
        <v>90</v>
      </c>
      <c r="AY283" s="17" t="s">
        <v>140</v>
      </c>
      <c r="BE283" s="141">
        <f t="shared" si="84"/>
        <v>0</v>
      </c>
      <c r="BF283" s="141">
        <f t="shared" si="85"/>
        <v>0</v>
      </c>
      <c r="BG283" s="141">
        <f t="shared" si="86"/>
        <v>0</v>
      </c>
      <c r="BH283" s="141">
        <f t="shared" si="87"/>
        <v>0</v>
      </c>
      <c r="BI283" s="141">
        <f t="shared" si="88"/>
        <v>0</v>
      </c>
      <c r="BJ283" s="17" t="s">
        <v>90</v>
      </c>
      <c r="BK283" s="141">
        <f t="shared" si="89"/>
        <v>0</v>
      </c>
      <c r="BL283" s="17" t="s">
        <v>173</v>
      </c>
      <c r="BM283" s="140" t="s">
        <v>3318</v>
      </c>
    </row>
    <row r="284" spans="2:65" s="1" customFormat="1" ht="16.5" customHeight="1">
      <c r="B284" s="33"/>
      <c r="C284" s="128" t="s">
        <v>1475</v>
      </c>
      <c r="D284" s="128" t="s">
        <v>141</v>
      </c>
      <c r="E284" s="129" t="s">
        <v>3225</v>
      </c>
      <c r="F284" s="130" t="s">
        <v>3226</v>
      </c>
      <c r="G284" s="131" t="s">
        <v>157</v>
      </c>
      <c r="H284" s="132">
        <v>10</v>
      </c>
      <c r="I284" s="133"/>
      <c r="J284" s="134">
        <f t="shared" si="80"/>
        <v>0</v>
      </c>
      <c r="K284" s="135"/>
      <c r="L284" s="33"/>
      <c r="M284" s="136" t="s">
        <v>1</v>
      </c>
      <c r="N284" s="137" t="s">
        <v>47</v>
      </c>
      <c r="P284" s="138">
        <f t="shared" si="81"/>
        <v>0</v>
      </c>
      <c r="Q284" s="138">
        <v>0</v>
      </c>
      <c r="R284" s="138">
        <f t="shared" si="82"/>
        <v>0</v>
      </c>
      <c r="S284" s="138">
        <v>0</v>
      </c>
      <c r="T284" s="139">
        <f t="shared" si="83"/>
        <v>0</v>
      </c>
      <c r="AR284" s="140" t="s">
        <v>173</v>
      </c>
      <c r="AT284" s="140" t="s">
        <v>141</v>
      </c>
      <c r="AU284" s="140" t="s">
        <v>90</v>
      </c>
      <c r="AY284" s="17" t="s">
        <v>140</v>
      </c>
      <c r="BE284" s="141">
        <f t="shared" si="84"/>
        <v>0</v>
      </c>
      <c r="BF284" s="141">
        <f t="shared" si="85"/>
        <v>0</v>
      </c>
      <c r="BG284" s="141">
        <f t="shared" si="86"/>
        <v>0</v>
      </c>
      <c r="BH284" s="141">
        <f t="shared" si="87"/>
        <v>0</v>
      </c>
      <c r="BI284" s="141">
        <f t="shared" si="88"/>
        <v>0</v>
      </c>
      <c r="BJ284" s="17" t="s">
        <v>90</v>
      </c>
      <c r="BK284" s="141">
        <f t="shared" si="89"/>
        <v>0</v>
      </c>
      <c r="BL284" s="17" t="s">
        <v>173</v>
      </c>
      <c r="BM284" s="140" t="s">
        <v>3319</v>
      </c>
    </row>
    <row r="285" spans="2:65" s="1" customFormat="1" ht="24.2" customHeight="1">
      <c r="B285" s="33"/>
      <c r="C285" s="128" t="s">
        <v>446</v>
      </c>
      <c r="D285" s="128" t="s">
        <v>141</v>
      </c>
      <c r="E285" s="129" t="s">
        <v>3320</v>
      </c>
      <c r="F285" s="130" t="s">
        <v>3321</v>
      </c>
      <c r="G285" s="131" t="s">
        <v>3148</v>
      </c>
      <c r="H285" s="132">
        <v>16</v>
      </c>
      <c r="I285" s="133"/>
      <c r="J285" s="134">
        <f t="shared" si="80"/>
        <v>0</v>
      </c>
      <c r="K285" s="135"/>
      <c r="L285" s="33"/>
      <c r="M285" s="136" t="s">
        <v>1</v>
      </c>
      <c r="N285" s="137" t="s">
        <v>47</v>
      </c>
      <c r="P285" s="138">
        <f t="shared" si="81"/>
        <v>0</v>
      </c>
      <c r="Q285" s="138">
        <v>0</v>
      </c>
      <c r="R285" s="138">
        <f t="shared" si="82"/>
        <v>0</v>
      </c>
      <c r="S285" s="138">
        <v>0</v>
      </c>
      <c r="T285" s="139">
        <f t="shared" si="83"/>
        <v>0</v>
      </c>
      <c r="AR285" s="140" t="s">
        <v>173</v>
      </c>
      <c r="AT285" s="140" t="s">
        <v>141</v>
      </c>
      <c r="AU285" s="140" t="s">
        <v>90</v>
      </c>
      <c r="AY285" s="17" t="s">
        <v>140</v>
      </c>
      <c r="BE285" s="141">
        <f t="shared" si="84"/>
        <v>0</v>
      </c>
      <c r="BF285" s="141">
        <f t="shared" si="85"/>
        <v>0</v>
      </c>
      <c r="BG285" s="141">
        <f t="shared" si="86"/>
        <v>0</v>
      </c>
      <c r="BH285" s="141">
        <f t="shared" si="87"/>
        <v>0</v>
      </c>
      <c r="BI285" s="141">
        <f t="shared" si="88"/>
        <v>0</v>
      </c>
      <c r="BJ285" s="17" t="s">
        <v>90</v>
      </c>
      <c r="BK285" s="141">
        <f t="shared" si="89"/>
        <v>0</v>
      </c>
      <c r="BL285" s="17" t="s">
        <v>173</v>
      </c>
      <c r="BM285" s="140" t="s">
        <v>3322</v>
      </c>
    </row>
    <row r="286" spans="2:65" s="1" customFormat="1" ht="29.25">
      <c r="B286" s="33"/>
      <c r="D286" s="143" t="s">
        <v>179</v>
      </c>
      <c r="F286" s="150" t="s">
        <v>303</v>
      </c>
      <c r="I286" s="151"/>
      <c r="L286" s="33"/>
      <c r="M286" s="152"/>
      <c r="T286" s="57"/>
      <c r="AT286" s="17" t="s">
        <v>179</v>
      </c>
      <c r="AU286" s="17" t="s">
        <v>90</v>
      </c>
    </row>
    <row r="287" spans="2:65" s="1" customFormat="1" ht="16.5" customHeight="1">
      <c r="B287" s="33"/>
      <c r="C287" s="128" t="s">
        <v>1485</v>
      </c>
      <c r="D287" s="128" t="s">
        <v>141</v>
      </c>
      <c r="E287" s="129" t="s">
        <v>3323</v>
      </c>
      <c r="F287" s="130" t="s">
        <v>3147</v>
      </c>
      <c r="G287" s="131" t="s">
        <v>3148</v>
      </c>
      <c r="H287" s="132">
        <v>2</v>
      </c>
      <c r="I287" s="133"/>
      <c r="J287" s="134">
        <f>ROUND(I287*H287,2)</f>
        <v>0</v>
      </c>
      <c r="K287" s="135"/>
      <c r="L287" s="33"/>
      <c r="M287" s="136" t="s">
        <v>1</v>
      </c>
      <c r="N287" s="137" t="s">
        <v>47</v>
      </c>
      <c r="P287" s="138">
        <f>O287*H287</f>
        <v>0</v>
      </c>
      <c r="Q287" s="138">
        <v>0</v>
      </c>
      <c r="R287" s="138">
        <f>Q287*H287</f>
        <v>0</v>
      </c>
      <c r="S287" s="138">
        <v>0</v>
      </c>
      <c r="T287" s="139">
        <f>S287*H287</f>
        <v>0</v>
      </c>
      <c r="AR287" s="140" t="s">
        <v>173</v>
      </c>
      <c r="AT287" s="140" t="s">
        <v>141</v>
      </c>
      <c r="AU287" s="140" t="s">
        <v>90</v>
      </c>
      <c r="AY287" s="17" t="s">
        <v>140</v>
      </c>
      <c r="BE287" s="141">
        <f>IF(N287="základní",J287,0)</f>
        <v>0</v>
      </c>
      <c r="BF287" s="141">
        <f>IF(N287="snížená",J287,0)</f>
        <v>0</v>
      </c>
      <c r="BG287" s="141">
        <f>IF(N287="zákl. přenesená",J287,0)</f>
        <v>0</v>
      </c>
      <c r="BH287" s="141">
        <f>IF(N287="sníž. přenesená",J287,0)</f>
        <v>0</v>
      </c>
      <c r="BI287" s="141">
        <f>IF(N287="nulová",J287,0)</f>
        <v>0</v>
      </c>
      <c r="BJ287" s="17" t="s">
        <v>90</v>
      </c>
      <c r="BK287" s="141">
        <f>ROUND(I287*H287,2)</f>
        <v>0</v>
      </c>
      <c r="BL287" s="17" t="s">
        <v>173</v>
      </c>
      <c r="BM287" s="140" t="s">
        <v>3324</v>
      </c>
    </row>
    <row r="288" spans="2:65" s="1" customFormat="1" ht="16.5" customHeight="1">
      <c r="B288" s="33"/>
      <c r="C288" s="128" t="s">
        <v>449</v>
      </c>
      <c r="D288" s="128" t="s">
        <v>141</v>
      </c>
      <c r="E288" s="129" t="s">
        <v>3325</v>
      </c>
      <c r="F288" s="130" t="s">
        <v>3326</v>
      </c>
      <c r="G288" s="131" t="s">
        <v>3148</v>
      </c>
      <c r="H288" s="132">
        <v>16</v>
      </c>
      <c r="I288" s="133"/>
      <c r="J288" s="134">
        <f>ROUND(I288*H288,2)</f>
        <v>0</v>
      </c>
      <c r="K288" s="135"/>
      <c r="L288" s="33"/>
      <c r="M288" s="136" t="s">
        <v>1</v>
      </c>
      <c r="N288" s="137" t="s">
        <v>47</v>
      </c>
      <c r="P288" s="138">
        <f>O288*H288</f>
        <v>0</v>
      </c>
      <c r="Q288" s="138">
        <v>0</v>
      </c>
      <c r="R288" s="138">
        <f>Q288*H288</f>
        <v>0</v>
      </c>
      <c r="S288" s="138">
        <v>0</v>
      </c>
      <c r="T288" s="139">
        <f>S288*H288</f>
        <v>0</v>
      </c>
      <c r="AR288" s="140" t="s">
        <v>173</v>
      </c>
      <c r="AT288" s="140" t="s">
        <v>141</v>
      </c>
      <c r="AU288" s="140" t="s">
        <v>90</v>
      </c>
      <c r="AY288" s="17" t="s">
        <v>140</v>
      </c>
      <c r="BE288" s="141">
        <f>IF(N288="základní",J288,0)</f>
        <v>0</v>
      </c>
      <c r="BF288" s="141">
        <f>IF(N288="snížená",J288,0)</f>
        <v>0</v>
      </c>
      <c r="BG288" s="141">
        <f>IF(N288="zákl. přenesená",J288,0)</f>
        <v>0</v>
      </c>
      <c r="BH288" s="141">
        <f>IF(N288="sníž. přenesená",J288,0)</f>
        <v>0</v>
      </c>
      <c r="BI288" s="141">
        <f>IF(N288="nulová",J288,0)</f>
        <v>0</v>
      </c>
      <c r="BJ288" s="17" t="s">
        <v>90</v>
      </c>
      <c r="BK288" s="141">
        <f>ROUND(I288*H288,2)</f>
        <v>0</v>
      </c>
      <c r="BL288" s="17" t="s">
        <v>173</v>
      </c>
      <c r="BM288" s="140" t="s">
        <v>3327</v>
      </c>
    </row>
    <row r="289" spans="2:65" s="1" customFormat="1" ht="16.5" customHeight="1">
      <c r="B289" s="33"/>
      <c r="C289" s="128" t="s">
        <v>1494</v>
      </c>
      <c r="D289" s="128" t="s">
        <v>141</v>
      </c>
      <c r="E289" s="129" t="s">
        <v>3153</v>
      </c>
      <c r="F289" s="130" t="s">
        <v>3154</v>
      </c>
      <c r="G289" s="131" t="s">
        <v>157</v>
      </c>
      <c r="H289" s="132">
        <v>1</v>
      </c>
      <c r="I289" s="133"/>
      <c r="J289" s="134">
        <f>ROUND(I289*H289,2)</f>
        <v>0</v>
      </c>
      <c r="K289" s="135"/>
      <c r="L289" s="33"/>
      <c r="M289" s="136" t="s">
        <v>1</v>
      </c>
      <c r="N289" s="137" t="s">
        <v>47</v>
      </c>
      <c r="P289" s="138">
        <f>O289*H289</f>
        <v>0</v>
      </c>
      <c r="Q289" s="138">
        <v>0</v>
      </c>
      <c r="R289" s="138">
        <f>Q289*H289</f>
        <v>0</v>
      </c>
      <c r="S289" s="138">
        <v>0</v>
      </c>
      <c r="T289" s="139">
        <f>S289*H289</f>
        <v>0</v>
      </c>
      <c r="AR289" s="140" t="s">
        <v>173</v>
      </c>
      <c r="AT289" s="140" t="s">
        <v>141</v>
      </c>
      <c r="AU289" s="140" t="s">
        <v>90</v>
      </c>
      <c r="AY289" s="17" t="s">
        <v>140</v>
      </c>
      <c r="BE289" s="141">
        <f>IF(N289="základní",J289,0)</f>
        <v>0</v>
      </c>
      <c r="BF289" s="141">
        <f>IF(N289="snížená",J289,0)</f>
        <v>0</v>
      </c>
      <c r="BG289" s="141">
        <f>IF(N289="zákl. přenesená",J289,0)</f>
        <v>0</v>
      </c>
      <c r="BH289" s="141">
        <f>IF(N289="sníž. přenesená",J289,0)</f>
        <v>0</v>
      </c>
      <c r="BI289" s="141">
        <f>IF(N289="nulová",J289,0)</f>
        <v>0</v>
      </c>
      <c r="BJ289" s="17" t="s">
        <v>90</v>
      </c>
      <c r="BK289" s="141">
        <f>ROUND(I289*H289,2)</f>
        <v>0</v>
      </c>
      <c r="BL289" s="17" t="s">
        <v>173</v>
      </c>
      <c r="BM289" s="140" t="s">
        <v>3328</v>
      </c>
    </row>
    <row r="290" spans="2:65" s="1" customFormat="1" ht="16.5" customHeight="1">
      <c r="B290" s="33"/>
      <c r="C290" s="128" t="s">
        <v>453</v>
      </c>
      <c r="D290" s="128" t="s">
        <v>141</v>
      </c>
      <c r="E290" s="129" t="s">
        <v>3329</v>
      </c>
      <c r="F290" s="130" t="s">
        <v>3330</v>
      </c>
      <c r="G290" s="131" t="s">
        <v>3148</v>
      </c>
      <c r="H290" s="132">
        <v>16</v>
      </c>
      <c r="I290" s="133"/>
      <c r="J290" s="134">
        <f>ROUND(I290*H290,2)</f>
        <v>0</v>
      </c>
      <c r="K290" s="135"/>
      <c r="L290" s="33"/>
      <c r="M290" s="136" t="s">
        <v>1</v>
      </c>
      <c r="N290" s="137" t="s">
        <v>47</v>
      </c>
      <c r="P290" s="138">
        <f>O290*H290</f>
        <v>0</v>
      </c>
      <c r="Q290" s="138">
        <v>0</v>
      </c>
      <c r="R290" s="138">
        <f>Q290*H290</f>
        <v>0</v>
      </c>
      <c r="S290" s="138">
        <v>0</v>
      </c>
      <c r="T290" s="139">
        <f>S290*H290</f>
        <v>0</v>
      </c>
      <c r="AR290" s="140" t="s">
        <v>173</v>
      </c>
      <c r="AT290" s="140" t="s">
        <v>141</v>
      </c>
      <c r="AU290" s="140" t="s">
        <v>90</v>
      </c>
      <c r="AY290" s="17" t="s">
        <v>140</v>
      </c>
      <c r="BE290" s="141">
        <f>IF(N290="základní",J290,0)</f>
        <v>0</v>
      </c>
      <c r="BF290" s="141">
        <f>IF(N290="snížená",J290,0)</f>
        <v>0</v>
      </c>
      <c r="BG290" s="141">
        <f>IF(N290="zákl. přenesená",J290,0)</f>
        <v>0</v>
      </c>
      <c r="BH290" s="141">
        <f>IF(N290="sníž. přenesená",J290,0)</f>
        <v>0</v>
      </c>
      <c r="BI290" s="141">
        <f>IF(N290="nulová",J290,0)</f>
        <v>0</v>
      </c>
      <c r="BJ290" s="17" t="s">
        <v>90</v>
      </c>
      <c r="BK290" s="141">
        <f>ROUND(I290*H290,2)</f>
        <v>0</v>
      </c>
      <c r="BL290" s="17" t="s">
        <v>173</v>
      </c>
      <c r="BM290" s="140" t="s">
        <v>3331</v>
      </c>
    </row>
    <row r="291" spans="2:65" s="1" customFormat="1" ht="16.5" customHeight="1">
      <c r="B291" s="33"/>
      <c r="C291" s="128" t="s">
        <v>1503</v>
      </c>
      <c r="D291" s="128" t="s">
        <v>141</v>
      </c>
      <c r="E291" s="129" t="s">
        <v>3332</v>
      </c>
      <c r="F291" s="130" t="s">
        <v>3333</v>
      </c>
      <c r="G291" s="131" t="s">
        <v>3148</v>
      </c>
      <c r="H291" s="132">
        <v>8</v>
      </c>
      <c r="I291" s="133"/>
      <c r="J291" s="134">
        <f>ROUND(I291*H291,2)</f>
        <v>0</v>
      </c>
      <c r="K291" s="135"/>
      <c r="L291" s="33"/>
      <c r="M291" s="136" t="s">
        <v>1</v>
      </c>
      <c r="N291" s="137" t="s">
        <v>47</v>
      </c>
      <c r="P291" s="138">
        <f>O291*H291</f>
        <v>0</v>
      </c>
      <c r="Q291" s="138">
        <v>0</v>
      </c>
      <c r="R291" s="138">
        <f>Q291*H291</f>
        <v>0</v>
      </c>
      <c r="S291" s="138">
        <v>0</v>
      </c>
      <c r="T291" s="139">
        <f>S291*H291</f>
        <v>0</v>
      </c>
      <c r="AR291" s="140" t="s">
        <v>173</v>
      </c>
      <c r="AT291" s="140" t="s">
        <v>141</v>
      </c>
      <c r="AU291" s="140" t="s">
        <v>90</v>
      </c>
      <c r="AY291" s="17" t="s">
        <v>140</v>
      </c>
      <c r="BE291" s="141">
        <f>IF(N291="základní",J291,0)</f>
        <v>0</v>
      </c>
      <c r="BF291" s="141">
        <f>IF(N291="snížená",J291,0)</f>
        <v>0</v>
      </c>
      <c r="BG291" s="141">
        <f>IF(N291="zákl. přenesená",J291,0)</f>
        <v>0</v>
      </c>
      <c r="BH291" s="141">
        <f>IF(N291="sníž. přenesená",J291,0)</f>
        <v>0</v>
      </c>
      <c r="BI291" s="141">
        <f>IF(N291="nulová",J291,0)</f>
        <v>0</v>
      </c>
      <c r="BJ291" s="17" t="s">
        <v>90</v>
      </c>
      <c r="BK291" s="141">
        <f>ROUND(I291*H291,2)</f>
        <v>0</v>
      </c>
      <c r="BL291" s="17" t="s">
        <v>173</v>
      </c>
      <c r="BM291" s="140" t="s">
        <v>3334</v>
      </c>
    </row>
    <row r="292" spans="2:65" s="10" customFormat="1" ht="25.9" customHeight="1">
      <c r="B292" s="118"/>
      <c r="D292" s="119" t="s">
        <v>81</v>
      </c>
      <c r="E292" s="120" t="s">
        <v>3335</v>
      </c>
      <c r="F292" s="120" t="s">
        <v>3336</v>
      </c>
      <c r="I292" s="121"/>
      <c r="J292" s="122">
        <f>BK292</f>
        <v>0</v>
      </c>
      <c r="L292" s="118"/>
      <c r="M292" s="123"/>
      <c r="P292" s="124">
        <f>SUM(P293:P298)</f>
        <v>0</v>
      </c>
      <c r="R292" s="124">
        <f>SUM(R293:R298)</f>
        <v>0</v>
      </c>
      <c r="T292" s="125">
        <f>SUM(T293:T298)</f>
        <v>0</v>
      </c>
      <c r="AR292" s="119" t="s">
        <v>92</v>
      </c>
      <c r="AT292" s="126" t="s">
        <v>81</v>
      </c>
      <c r="AU292" s="126" t="s">
        <v>82</v>
      </c>
      <c r="AY292" s="119" t="s">
        <v>140</v>
      </c>
      <c r="BK292" s="127">
        <f>SUM(BK293:BK298)</f>
        <v>0</v>
      </c>
    </row>
    <row r="293" spans="2:65" s="1" customFormat="1" ht="16.5" customHeight="1">
      <c r="B293" s="33"/>
      <c r="C293" s="128" t="s">
        <v>456</v>
      </c>
      <c r="D293" s="128" t="s">
        <v>141</v>
      </c>
      <c r="E293" s="129" t="s">
        <v>3241</v>
      </c>
      <c r="F293" s="130" t="s">
        <v>3242</v>
      </c>
      <c r="G293" s="131" t="s">
        <v>157</v>
      </c>
      <c r="H293" s="132">
        <v>40</v>
      </c>
      <c r="I293" s="133"/>
      <c r="J293" s="134">
        <f t="shared" ref="J293:J298" si="90">ROUND(I293*H293,2)</f>
        <v>0</v>
      </c>
      <c r="K293" s="135"/>
      <c r="L293" s="33"/>
      <c r="M293" s="136" t="s">
        <v>1</v>
      </c>
      <c r="N293" s="137" t="s">
        <v>47</v>
      </c>
      <c r="P293" s="138">
        <f t="shared" ref="P293:P298" si="91">O293*H293</f>
        <v>0</v>
      </c>
      <c r="Q293" s="138">
        <v>0</v>
      </c>
      <c r="R293" s="138">
        <f t="shared" ref="R293:R298" si="92">Q293*H293</f>
        <v>0</v>
      </c>
      <c r="S293" s="138">
        <v>0</v>
      </c>
      <c r="T293" s="139">
        <f t="shared" ref="T293:T298" si="93">S293*H293</f>
        <v>0</v>
      </c>
      <c r="AR293" s="140" t="s">
        <v>173</v>
      </c>
      <c r="AT293" s="140" t="s">
        <v>141</v>
      </c>
      <c r="AU293" s="140" t="s">
        <v>90</v>
      </c>
      <c r="AY293" s="17" t="s">
        <v>140</v>
      </c>
      <c r="BE293" s="141">
        <f t="shared" ref="BE293:BE298" si="94">IF(N293="základní",J293,0)</f>
        <v>0</v>
      </c>
      <c r="BF293" s="141">
        <f t="shared" ref="BF293:BF298" si="95">IF(N293="snížená",J293,0)</f>
        <v>0</v>
      </c>
      <c r="BG293" s="141">
        <f t="shared" ref="BG293:BG298" si="96">IF(N293="zákl. přenesená",J293,0)</f>
        <v>0</v>
      </c>
      <c r="BH293" s="141">
        <f t="shared" ref="BH293:BH298" si="97">IF(N293="sníž. přenesená",J293,0)</f>
        <v>0</v>
      </c>
      <c r="BI293" s="141">
        <f t="shared" ref="BI293:BI298" si="98">IF(N293="nulová",J293,0)</f>
        <v>0</v>
      </c>
      <c r="BJ293" s="17" t="s">
        <v>90</v>
      </c>
      <c r="BK293" s="141">
        <f t="shared" ref="BK293:BK298" si="99">ROUND(I293*H293,2)</f>
        <v>0</v>
      </c>
      <c r="BL293" s="17" t="s">
        <v>173</v>
      </c>
      <c r="BM293" s="140" t="s">
        <v>3337</v>
      </c>
    </row>
    <row r="294" spans="2:65" s="1" customFormat="1" ht="16.5" customHeight="1">
      <c r="B294" s="33"/>
      <c r="C294" s="128" t="s">
        <v>1512</v>
      </c>
      <c r="D294" s="128" t="s">
        <v>141</v>
      </c>
      <c r="E294" s="129" t="s">
        <v>3177</v>
      </c>
      <c r="F294" s="130" t="s">
        <v>3178</v>
      </c>
      <c r="G294" s="131" t="s">
        <v>150</v>
      </c>
      <c r="H294" s="132">
        <v>150</v>
      </c>
      <c r="I294" s="133"/>
      <c r="J294" s="134">
        <f t="shared" si="90"/>
        <v>0</v>
      </c>
      <c r="K294" s="135"/>
      <c r="L294" s="33"/>
      <c r="M294" s="136" t="s">
        <v>1</v>
      </c>
      <c r="N294" s="137" t="s">
        <v>47</v>
      </c>
      <c r="P294" s="138">
        <f t="shared" si="91"/>
        <v>0</v>
      </c>
      <c r="Q294" s="138">
        <v>0</v>
      </c>
      <c r="R294" s="138">
        <f t="shared" si="92"/>
        <v>0</v>
      </c>
      <c r="S294" s="138">
        <v>0</v>
      </c>
      <c r="T294" s="139">
        <f t="shared" si="93"/>
        <v>0</v>
      </c>
      <c r="AR294" s="140" t="s">
        <v>173</v>
      </c>
      <c r="AT294" s="140" t="s">
        <v>141</v>
      </c>
      <c r="AU294" s="140" t="s">
        <v>90</v>
      </c>
      <c r="AY294" s="17" t="s">
        <v>140</v>
      </c>
      <c r="BE294" s="141">
        <f t="shared" si="94"/>
        <v>0</v>
      </c>
      <c r="BF294" s="141">
        <f t="shared" si="95"/>
        <v>0</v>
      </c>
      <c r="BG294" s="141">
        <f t="shared" si="96"/>
        <v>0</v>
      </c>
      <c r="BH294" s="141">
        <f t="shared" si="97"/>
        <v>0</v>
      </c>
      <c r="BI294" s="141">
        <f t="shared" si="98"/>
        <v>0</v>
      </c>
      <c r="BJ294" s="17" t="s">
        <v>90</v>
      </c>
      <c r="BK294" s="141">
        <f t="shared" si="99"/>
        <v>0</v>
      </c>
      <c r="BL294" s="17" t="s">
        <v>173</v>
      </c>
      <c r="BM294" s="140" t="s">
        <v>3338</v>
      </c>
    </row>
    <row r="295" spans="2:65" s="1" customFormat="1" ht="16.5" customHeight="1">
      <c r="B295" s="33"/>
      <c r="C295" s="128" t="s">
        <v>460</v>
      </c>
      <c r="D295" s="128" t="s">
        <v>141</v>
      </c>
      <c r="E295" s="129" t="s">
        <v>3171</v>
      </c>
      <c r="F295" s="130" t="s">
        <v>3172</v>
      </c>
      <c r="G295" s="131" t="s">
        <v>157</v>
      </c>
      <c r="H295" s="132">
        <v>30</v>
      </c>
      <c r="I295" s="133"/>
      <c r="J295" s="134">
        <f t="shared" si="90"/>
        <v>0</v>
      </c>
      <c r="K295" s="135"/>
      <c r="L295" s="33"/>
      <c r="M295" s="136" t="s">
        <v>1</v>
      </c>
      <c r="N295" s="137" t="s">
        <v>47</v>
      </c>
      <c r="P295" s="138">
        <f t="shared" si="91"/>
        <v>0</v>
      </c>
      <c r="Q295" s="138">
        <v>0</v>
      </c>
      <c r="R295" s="138">
        <f t="shared" si="92"/>
        <v>0</v>
      </c>
      <c r="S295" s="138">
        <v>0</v>
      </c>
      <c r="T295" s="139">
        <f t="shared" si="93"/>
        <v>0</v>
      </c>
      <c r="AR295" s="140" t="s">
        <v>173</v>
      </c>
      <c r="AT295" s="140" t="s">
        <v>141</v>
      </c>
      <c r="AU295" s="140" t="s">
        <v>90</v>
      </c>
      <c r="AY295" s="17" t="s">
        <v>140</v>
      </c>
      <c r="BE295" s="141">
        <f t="shared" si="94"/>
        <v>0</v>
      </c>
      <c r="BF295" s="141">
        <f t="shared" si="95"/>
        <v>0</v>
      </c>
      <c r="BG295" s="141">
        <f t="shared" si="96"/>
        <v>0</v>
      </c>
      <c r="BH295" s="141">
        <f t="shared" si="97"/>
        <v>0</v>
      </c>
      <c r="BI295" s="141">
        <f t="shared" si="98"/>
        <v>0</v>
      </c>
      <c r="BJ295" s="17" t="s">
        <v>90</v>
      </c>
      <c r="BK295" s="141">
        <f t="shared" si="99"/>
        <v>0</v>
      </c>
      <c r="BL295" s="17" t="s">
        <v>173</v>
      </c>
      <c r="BM295" s="140" t="s">
        <v>3339</v>
      </c>
    </row>
    <row r="296" spans="2:65" s="1" customFormat="1" ht="16.5" customHeight="1">
      <c r="B296" s="33"/>
      <c r="C296" s="128" t="s">
        <v>1522</v>
      </c>
      <c r="D296" s="128" t="s">
        <v>141</v>
      </c>
      <c r="E296" s="129" t="s">
        <v>3180</v>
      </c>
      <c r="F296" s="130" t="s">
        <v>3181</v>
      </c>
      <c r="G296" s="131" t="s">
        <v>150</v>
      </c>
      <c r="H296" s="132">
        <v>50</v>
      </c>
      <c r="I296" s="133"/>
      <c r="J296" s="134">
        <f t="shared" si="90"/>
        <v>0</v>
      </c>
      <c r="K296" s="135"/>
      <c r="L296" s="33"/>
      <c r="M296" s="136" t="s">
        <v>1</v>
      </c>
      <c r="N296" s="137" t="s">
        <v>47</v>
      </c>
      <c r="P296" s="138">
        <f t="shared" si="91"/>
        <v>0</v>
      </c>
      <c r="Q296" s="138">
        <v>0</v>
      </c>
      <c r="R296" s="138">
        <f t="shared" si="92"/>
        <v>0</v>
      </c>
      <c r="S296" s="138">
        <v>0</v>
      </c>
      <c r="T296" s="139">
        <f t="shared" si="93"/>
        <v>0</v>
      </c>
      <c r="AR296" s="140" t="s">
        <v>173</v>
      </c>
      <c r="AT296" s="140" t="s">
        <v>141</v>
      </c>
      <c r="AU296" s="140" t="s">
        <v>90</v>
      </c>
      <c r="AY296" s="17" t="s">
        <v>140</v>
      </c>
      <c r="BE296" s="141">
        <f t="shared" si="94"/>
        <v>0</v>
      </c>
      <c r="BF296" s="141">
        <f t="shared" si="95"/>
        <v>0</v>
      </c>
      <c r="BG296" s="141">
        <f t="shared" si="96"/>
        <v>0</v>
      </c>
      <c r="BH296" s="141">
        <f t="shared" si="97"/>
        <v>0</v>
      </c>
      <c r="BI296" s="141">
        <f t="shared" si="98"/>
        <v>0</v>
      </c>
      <c r="BJ296" s="17" t="s">
        <v>90</v>
      </c>
      <c r="BK296" s="141">
        <f t="shared" si="99"/>
        <v>0</v>
      </c>
      <c r="BL296" s="17" t="s">
        <v>173</v>
      </c>
      <c r="BM296" s="140" t="s">
        <v>3340</v>
      </c>
    </row>
    <row r="297" spans="2:65" s="1" customFormat="1" ht="16.5" customHeight="1">
      <c r="B297" s="33"/>
      <c r="C297" s="128" t="s">
        <v>463</v>
      </c>
      <c r="D297" s="128" t="s">
        <v>141</v>
      </c>
      <c r="E297" s="129" t="s">
        <v>3246</v>
      </c>
      <c r="F297" s="130" t="s">
        <v>3247</v>
      </c>
      <c r="G297" s="131" t="s">
        <v>150</v>
      </c>
      <c r="H297" s="132">
        <v>50</v>
      </c>
      <c r="I297" s="133"/>
      <c r="J297" s="134">
        <f t="shared" si="90"/>
        <v>0</v>
      </c>
      <c r="K297" s="135"/>
      <c r="L297" s="33"/>
      <c r="M297" s="136" t="s">
        <v>1</v>
      </c>
      <c r="N297" s="137" t="s">
        <v>47</v>
      </c>
      <c r="P297" s="138">
        <f t="shared" si="91"/>
        <v>0</v>
      </c>
      <c r="Q297" s="138">
        <v>0</v>
      </c>
      <c r="R297" s="138">
        <f t="shared" si="92"/>
        <v>0</v>
      </c>
      <c r="S297" s="138">
        <v>0</v>
      </c>
      <c r="T297" s="139">
        <f t="shared" si="93"/>
        <v>0</v>
      </c>
      <c r="AR297" s="140" t="s">
        <v>173</v>
      </c>
      <c r="AT297" s="140" t="s">
        <v>141</v>
      </c>
      <c r="AU297" s="140" t="s">
        <v>90</v>
      </c>
      <c r="AY297" s="17" t="s">
        <v>140</v>
      </c>
      <c r="BE297" s="141">
        <f t="shared" si="94"/>
        <v>0</v>
      </c>
      <c r="BF297" s="141">
        <f t="shared" si="95"/>
        <v>0</v>
      </c>
      <c r="BG297" s="141">
        <f t="shared" si="96"/>
        <v>0</v>
      </c>
      <c r="BH297" s="141">
        <f t="shared" si="97"/>
        <v>0</v>
      </c>
      <c r="BI297" s="141">
        <f t="shared" si="98"/>
        <v>0</v>
      </c>
      <c r="BJ297" s="17" t="s">
        <v>90</v>
      </c>
      <c r="BK297" s="141">
        <f t="shared" si="99"/>
        <v>0</v>
      </c>
      <c r="BL297" s="17" t="s">
        <v>173</v>
      </c>
      <c r="BM297" s="140" t="s">
        <v>3341</v>
      </c>
    </row>
    <row r="298" spans="2:65" s="1" customFormat="1" ht="16.5" customHeight="1">
      <c r="B298" s="33"/>
      <c r="C298" s="128" t="s">
        <v>1532</v>
      </c>
      <c r="D298" s="128" t="s">
        <v>141</v>
      </c>
      <c r="E298" s="129" t="s">
        <v>3186</v>
      </c>
      <c r="F298" s="130" t="s">
        <v>3187</v>
      </c>
      <c r="G298" s="131" t="s">
        <v>144</v>
      </c>
      <c r="H298" s="132">
        <v>8</v>
      </c>
      <c r="I298" s="133"/>
      <c r="J298" s="134">
        <f t="shared" si="90"/>
        <v>0</v>
      </c>
      <c r="K298" s="135"/>
      <c r="L298" s="33"/>
      <c r="M298" s="174" t="s">
        <v>1</v>
      </c>
      <c r="N298" s="175" t="s">
        <v>47</v>
      </c>
      <c r="O298" s="176"/>
      <c r="P298" s="177">
        <f t="shared" si="91"/>
        <v>0</v>
      </c>
      <c r="Q298" s="177">
        <v>0</v>
      </c>
      <c r="R298" s="177">
        <f t="shared" si="92"/>
        <v>0</v>
      </c>
      <c r="S298" s="177">
        <v>0</v>
      </c>
      <c r="T298" s="178">
        <f t="shared" si="93"/>
        <v>0</v>
      </c>
      <c r="AR298" s="140" t="s">
        <v>173</v>
      </c>
      <c r="AT298" s="140" t="s">
        <v>141</v>
      </c>
      <c r="AU298" s="140" t="s">
        <v>90</v>
      </c>
      <c r="AY298" s="17" t="s">
        <v>140</v>
      </c>
      <c r="BE298" s="141">
        <f t="shared" si="94"/>
        <v>0</v>
      </c>
      <c r="BF298" s="141">
        <f t="shared" si="95"/>
        <v>0</v>
      </c>
      <c r="BG298" s="141">
        <f t="shared" si="96"/>
        <v>0</v>
      </c>
      <c r="BH298" s="141">
        <f t="shared" si="97"/>
        <v>0</v>
      </c>
      <c r="BI298" s="141">
        <f t="shared" si="98"/>
        <v>0</v>
      </c>
      <c r="BJ298" s="17" t="s">
        <v>90</v>
      </c>
      <c r="BK298" s="141">
        <f t="shared" si="99"/>
        <v>0</v>
      </c>
      <c r="BL298" s="17" t="s">
        <v>173</v>
      </c>
      <c r="BM298" s="140" t="s">
        <v>3342</v>
      </c>
    </row>
    <row r="299" spans="2:65" s="1" customFormat="1" ht="6.95" customHeight="1">
      <c r="B299" s="45"/>
      <c r="C299" s="46"/>
      <c r="D299" s="46"/>
      <c r="E299" s="46"/>
      <c r="F299" s="46"/>
      <c r="G299" s="46"/>
      <c r="H299" s="46"/>
      <c r="I299" s="46"/>
      <c r="J299" s="46"/>
      <c r="K299" s="46"/>
      <c r="L299" s="33"/>
    </row>
  </sheetData>
  <sheetProtection algorithmName="SHA-512" hashValue="dnVQWH1I7PYIxFJWZoML+rTeX3Je5KMt6ZiCP/8LPHjdy9T/KItK1bek0Bm9N60CKMwLGZ5IV9rfvUvJD3c6qg==" saltValue="nlCrNE8x8nQ5TKIoxoVMkN8/eKlwXp+nt718yiUqQv0uR76sbA1rhohpke2RuumEJ65LRs0m3zF8T0Lchd5DKA==" spinCount="100000" sheet="1" objects="1" scenarios="1" formatColumns="0" formatRows="0" autoFilter="0"/>
  <autoFilter ref="C125:K298" xr:uid="{00000000-0009-0000-0000-000003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38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7" t="s">
        <v>100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5" customHeight="1">
      <c r="B4" s="20"/>
      <c r="D4" s="21" t="s">
        <v>110</v>
      </c>
      <c r="L4" s="20"/>
      <c r="M4" s="89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0" t="str">
        <f>'Rekapitulace stavby'!K6</f>
        <v>Realizace úspor energie - OA a Jazyková škola s právem SJZ Pardubice</v>
      </c>
      <c r="F7" s="241"/>
      <c r="G7" s="241"/>
      <c r="H7" s="241"/>
      <c r="L7" s="20"/>
    </row>
    <row r="8" spans="2:46" s="1" customFormat="1" ht="12" customHeight="1">
      <c r="B8" s="33"/>
      <c r="D8" s="27" t="s">
        <v>111</v>
      </c>
      <c r="L8" s="33"/>
    </row>
    <row r="9" spans="2:46" s="1" customFormat="1" ht="16.5" customHeight="1">
      <c r="B9" s="33"/>
      <c r="E9" s="230" t="s">
        <v>3343</v>
      </c>
      <c r="F9" s="239"/>
      <c r="G9" s="239"/>
      <c r="H9" s="239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7" t="s">
        <v>18</v>
      </c>
      <c r="F11" s="25" t="s">
        <v>1</v>
      </c>
      <c r="I11" s="27" t="s">
        <v>20</v>
      </c>
      <c r="J11" s="25" t="s">
        <v>1</v>
      </c>
      <c r="L11" s="33"/>
    </row>
    <row r="12" spans="2:46" s="1" customFormat="1" ht="12" customHeight="1">
      <c r="B12" s="33"/>
      <c r="D12" s="27" t="s">
        <v>22</v>
      </c>
      <c r="F12" s="25" t="s">
        <v>23</v>
      </c>
      <c r="I12" s="27" t="s">
        <v>24</v>
      </c>
      <c r="J12" s="53" t="str">
        <f>'Rekapitulace stavby'!AN8</f>
        <v>16. 6. 2024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7" t="s">
        <v>30</v>
      </c>
      <c r="I14" s="27" t="s">
        <v>31</v>
      </c>
      <c r="J14" s="25" t="s">
        <v>1</v>
      </c>
      <c r="L14" s="33"/>
    </row>
    <row r="15" spans="2:46" s="1" customFormat="1" ht="18" customHeight="1">
      <c r="B15" s="33"/>
      <c r="E15" s="25" t="s">
        <v>32</v>
      </c>
      <c r="I15" s="27" t="s">
        <v>33</v>
      </c>
      <c r="J15" s="25" t="s">
        <v>1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7" t="s">
        <v>34</v>
      </c>
      <c r="I17" s="27" t="s">
        <v>31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242" t="str">
        <f>'Rekapitulace stavby'!E14</f>
        <v>Vyplň údaj</v>
      </c>
      <c r="F18" s="212"/>
      <c r="G18" s="212"/>
      <c r="H18" s="212"/>
      <c r="I18" s="27" t="s">
        <v>33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36</v>
      </c>
      <c r="I20" s="27" t="s">
        <v>31</v>
      </c>
      <c r="J20" s="25" t="s">
        <v>1</v>
      </c>
      <c r="L20" s="33"/>
    </row>
    <row r="21" spans="2:12" s="1" customFormat="1" ht="18" customHeight="1">
      <c r="B21" s="33"/>
      <c r="E21" s="25" t="s">
        <v>37</v>
      </c>
      <c r="I21" s="27" t="s">
        <v>33</v>
      </c>
      <c r="J21" s="25" t="s">
        <v>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39</v>
      </c>
      <c r="I23" s="27" t="s">
        <v>31</v>
      </c>
      <c r="J23" s="25" t="str">
        <f>IF('Rekapitulace stavby'!AN19="","",'Rekapitulace stavby'!AN19)</f>
        <v/>
      </c>
      <c r="L23" s="33"/>
    </row>
    <row r="24" spans="2:12" s="1" customFormat="1" ht="18" customHeight="1">
      <c r="B24" s="33"/>
      <c r="E24" s="25" t="str">
        <f>IF('Rekapitulace stavby'!E20="","",'Rekapitulace stavby'!E20)</f>
        <v xml:space="preserve"> </v>
      </c>
      <c r="I24" s="27" t="s">
        <v>33</v>
      </c>
      <c r="J24" s="25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41</v>
      </c>
      <c r="L26" s="33"/>
    </row>
    <row r="27" spans="2:12" s="7" customFormat="1" ht="16.5" customHeight="1">
      <c r="B27" s="90"/>
      <c r="E27" s="216" t="s">
        <v>1</v>
      </c>
      <c r="F27" s="216"/>
      <c r="G27" s="216"/>
      <c r="H27" s="216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42</v>
      </c>
      <c r="J30" s="67">
        <f>ROUND(J120,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45" customHeight="1">
      <c r="B33" s="33"/>
      <c r="D33" s="56" t="s">
        <v>46</v>
      </c>
      <c r="E33" s="27" t="s">
        <v>47</v>
      </c>
      <c r="F33" s="92">
        <f>ROUND((SUM(BE120:BE380)),  2)</f>
        <v>0</v>
      </c>
      <c r="I33" s="93">
        <v>0.21</v>
      </c>
      <c r="J33" s="92">
        <f>ROUND(((SUM(BE120:BE380))*I33),  2)</f>
        <v>0</v>
      </c>
      <c r="L33" s="33"/>
    </row>
    <row r="34" spans="2:12" s="1" customFormat="1" ht="14.45" customHeight="1">
      <c r="B34" s="33"/>
      <c r="E34" s="27" t="s">
        <v>48</v>
      </c>
      <c r="F34" s="92">
        <f>ROUND((SUM(BF120:BF380)),  2)</f>
        <v>0</v>
      </c>
      <c r="I34" s="93">
        <v>0.12</v>
      </c>
      <c r="J34" s="92">
        <f>ROUND(((SUM(BF120:BF380))*I34),  2)</f>
        <v>0</v>
      </c>
      <c r="L34" s="33"/>
    </row>
    <row r="35" spans="2:12" s="1" customFormat="1" ht="14.45" hidden="1" customHeight="1">
      <c r="B35" s="33"/>
      <c r="E35" s="27" t="s">
        <v>49</v>
      </c>
      <c r="F35" s="92">
        <f>ROUND((SUM(BG120:BG380)),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7" t="s">
        <v>50</v>
      </c>
      <c r="F36" s="92">
        <f>ROUND((SUM(BH120:BH380)),  2)</f>
        <v>0</v>
      </c>
      <c r="I36" s="93">
        <v>0.12</v>
      </c>
      <c r="J36" s="92">
        <f>0</f>
        <v>0</v>
      </c>
      <c r="L36" s="33"/>
    </row>
    <row r="37" spans="2:12" s="1" customFormat="1" ht="14.45" hidden="1" customHeight="1">
      <c r="B37" s="33"/>
      <c r="E37" s="27" t="s">
        <v>51</v>
      </c>
      <c r="F37" s="92">
        <f>ROUND((SUM(BI120:BI380)),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52</v>
      </c>
      <c r="E39" s="58"/>
      <c r="F39" s="58"/>
      <c r="G39" s="96" t="s">
        <v>53</v>
      </c>
      <c r="H39" s="97" t="s">
        <v>54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55</v>
      </c>
      <c r="E50" s="43"/>
      <c r="F50" s="43"/>
      <c r="G50" s="42" t="s">
        <v>56</v>
      </c>
      <c r="H50" s="43"/>
      <c r="I50" s="43"/>
      <c r="J50" s="43"/>
      <c r="K50" s="43"/>
      <c r="L50" s="33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3"/>
      <c r="D61" s="44" t="s">
        <v>57</v>
      </c>
      <c r="E61" s="35"/>
      <c r="F61" s="100" t="s">
        <v>58</v>
      </c>
      <c r="G61" s="44" t="s">
        <v>57</v>
      </c>
      <c r="H61" s="35"/>
      <c r="I61" s="35"/>
      <c r="J61" s="101" t="s">
        <v>58</v>
      </c>
      <c r="K61" s="35"/>
      <c r="L61" s="33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3"/>
      <c r="D65" s="42" t="s">
        <v>59</v>
      </c>
      <c r="E65" s="43"/>
      <c r="F65" s="43"/>
      <c r="G65" s="42" t="s">
        <v>60</v>
      </c>
      <c r="H65" s="43"/>
      <c r="I65" s="43"/>
      <c r="J65" s="43"/>
      <c r="K65" s="43"/>
      <c r="L65" s="33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3"/>
      <c r="D76" s="44" t="s">
        <v>57</v>
      </c>
      <c r="E76" s="35"/>
      <c r="F76" s="100" t="s">
        <v>58</v>
      </c>
      <c r="G76" s="44" t="s">
        <v>57</v>
      </c>
      <c r="H76" s="35"/>
      <c r="I76" s="35"/>
      <c r="J76" s="101" t="s">
        <v>58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1" t="s">
        <v>113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7" t="s">
        <v>16</v>
      </c>
      <c r="L84" s="33"/>
    </row>
    <row r="85" spans="2:47" s="1" customFormat="1" ht="26.25" customHeight="1">
      <c r="B85" s="33"/>
      <c r="E85" s="240" t="str">
        <f>E7</f>
        <v>Realizace úspor energie - OA a Jazyková škola s právem SJZ Pardubice</v>
      </c>
      <c r="F85" s="241"/>
      <c r="G85" s="241"/>
      <c r="H85" s="241"/>
      <c r="L85" s="33"/>
    </row>
    <row r="86" spans="2:47" s="1" customFormat="1" ht="12" customHeight="1">
      <c r="B86" s="33"/>
      <c r="C86" s="27" t="s">
        <v>111</v>
      </c>
      <c r="L86" s="33"/>
    </row>
    <row r="87" spans="2:47" s="1" customFormat="1" ht="16.5" customHeight="1">
      <c r="B87" s="33"/>
      <c r="E87" s="230" t="str">
        <f>E9</f>
        <v>VZT - Vzduchotechnika</v>
      </c>
      <c r="F87" s="239"/>
      <c r="G87" s="239"/>
      <c r="H87" s="239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7" t="s">
        <v>22</v>
      </c>
      <c r="F89" s="25" t="str">
        <f>F12</f>
        <v>Štefánikova 325, 530 02 Pardubice I</v>
      </c>
      <c r="I89" s="27" t="s">
        <v>24</v>
      </c>
      <c r="J89" s="53" t="str">
        <f>IF(J12="","",J12)</f>
        <v>16. 6. 2024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7" t="s">
        <v>30</v>
      </c>
      <c r="F91" s="25" t="str">
        <f>E15</f>
        <v>Pardubický kraj</v>
      </c>
      <c r="I91" s="27" t="s">
        <v>36</v>
      </c>
      <c r="J91" s="31" t="str">
        <f>E21</f>
        <v>AZ Optimal s.r.o.</v>
      </c>
      <c r="L91" s="33"/>
    </row>
    <row r="92" spans="2:47" s="1" customFormat="1" ht="15.2" customHeight="1">
      <c r="B92" s="33"/>
      <c r="C92" s="27" t="s">
        <v>34</v>
      </c>
      <c r="F92" s="25" t="str">
        <f>IF(E18="","",E18)</f>
        <v>Vyplň údaj</v>
      </c>
      <c r="I92" s="27" t="s">
        <v>39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114</v>
      </c>
      <c r="D94" s="94"/>
      <c r="E94" s="94"/>
      <c r="F94" s="94"/>
      <c r="G94" s="94"/>
      <c r="H94" s="94"/>
      <c r="I94" s="94"/>
      <c r="J94" s="103" t="s">
        <v>115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116</v>
      </c>
      <c r="J96" s="67">
        <f>J120</f>
        <v>0</v>
      </c>
      <c r="L96" s="33"/>
      <c r="AU96" s="17" t="s">
        <v>117</v>
      </c>
    </row>
    <row r="97" spans="2:12" s="8" customFormat="1" ht="24.95" customHeight="1">
      <c r="B97" s="105"/>
      <c r="D97" s="106" t="s">
        <v>3344</v>
      </c>
      <c r="E97" s="107"/>
      <c r="F97" s="107"/>
      <c r="G97" s="107"/>
      <c r="H97" s="107"/>
      <c r="I97" s="107"/>
      <c r="J97" s="108">
        <f>J121</f>
        <v>0</v>
      </c>
      <c r="L97" s="105"/>
    </row>
    <row r="98" spans="2:12" s="8" customFormat="1" ht="24.95" customHeight="1">
      <c r="B98" s="105"/>
      <c r="D98" s="106" t="s">
        <v>3345</v>
      </c>
      <c r="E98" s="107"/>
      <c r="F98" s="107"/>
      <c r="G98" s="107"/>
      <c r="H98" s="107"/>
      <c r="I98" s="107"/>
      <c r="J98" s="108">
        <f>J125</f>
        <v>0</v>
      </c>
      <c r="L98" s="105"/>
    </row>
    <row r="99" spans="2:12" s="8" customFormat="1" ht="24.95" customHeight="1">
      <c r="B99" s="105"/>
      <c r="D99" s="106" t="s">
        <v>3346</v>
      </c>
      <c r="E99" s="107"/>
      <c r="F99" s="107"/>
      <c r="G99" s="107"/>
      <c r="H99" s="107"/>
      <c r="I99" s="107"/>
      <c r="J99" s="108">
        <f>J154</f>
        <v>0</v>
      </c>
      <c r="L99" s="105"/>
    </row>
    <row r="100" spans="2:12" s="8" customFormat="1" ht="24.95" customHeight="1">
      <c r="B100" s="105"/>
      <c r="D100" s="106" t="s">
        <v>3347</v>
      </c>
      <c r="E100" s="107"/>
      <c r="F100" s="107"/>
      <c r="G100" s="107"/>
      <c r="H100" s="107"/>
      <c r="I100" s="107"/>
      <c r="J100" s="108">
        <f>J182</f>
        <v>0</v>
      </c>
      <c r="L100" s="105"/>
    </row>
    <row r="101" spans="2:12" s="1" customFormat="1" ht="21.75" customHeight="1">
      <c r="B101" s="33"/>
      <c r="L101" s="33"/>
    </row>
    <row r="102" spans="2:12" s="1" customFormat="1" ht="6.95" customHeight="1"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33"/>
    </row>
    <row r="106" spans="2:12" s="1" customFormat="1" ht="6.95" customHeight="1"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33"/>
    </row>
    <row r="107" spans="2:12" s="1" customFormat="1" ht="24.95" customHeight="1">
      <c r="B107" s="33"/>
      <c r="C107" s="21" t="s">
        <v>126</v>
      </c>
      <c r="L107" s="33"/>
    </row>
    <row r="108" spans="2:12" s="1" customFormat="1" ht="6.95" customHeight="1">
      <c r="B108" s="33"/>
      <c r="L108" s="33"/>
    </row>
    <row r="109" spans="2:12" s="1" customFormat="1" ht="12" customHeight="1">
      <c r="B109" s="33"/>
      <c r="C109" s="27" t="s">
        <v>16</v>
      </c>
      <c r="L109" s="33"/>
    </row>
    <row r="110" spans="2:12" s="1" customFormat="1" ht="26.25" customHeight="1">
      <c r="B110" s="33"/>
      <c r="E110" s="240" t="str">
        <f>E7</f>
        <v>Realizace úspor energie - OA a Jazyková škola s právem SJZ Pardubice</v>
      </c>
      <c r="F110" s="241"/>
      <c r="G110" s="241"/>
      <c r="H110" s="241"/>
      <c r="L110" s="33"/>
    </row>
    <row r="111" spans="2:12" s="1" customFormat="1" ht="12" customHeight="1">
      <c r="B111" s="33"/>
      <c r="C111" s="27" t="s">
        <v>111</v>
      </c>
      <c r="L111" s="33"/>
    </row>
    <row r="112" spans="2:12" s="1" customFormat="1" ht="16.5" customHeight="1">
      <c r="B112" s="33"/>
      <c r="E112" s="230" t="str">
        <f>E9</f>
        <v>VZT - Vzduchotechnika</v>
      </c>
      <c r="F112" s="239"/>
      <c r="G112" s="239"/>
      <c r="H112" s="239"/>
      <c r="L112" s="33"/>
    </row>
    <row r="113" spans="2:65" s="1" customFormat="1" ht="6.95" customHeight="1">
      <c r="B113" s="33"/>
      <c r="L113" s="33"/>
    </row>
    <row r="114" spans="2:65" s="1" customFormat="1" ht="12" customHeight="1">
      <c r="B114" s="33"/>
      <c r="C114" s="27" t="s">
        <v>22</v>
      </c>
      <c r="F114" s="25" t="str">
        <f>F12</f>
        <v>Štefánikova 325, 530 02 Pardubice I</v>
      </c>
      <c r="I114" s="27" t="s">
        <v>24</v>
      </c>
      <c r="J114" s="53" t="str">
        <f>IF(J12="","",J12)</f>
        <v>16. 6. 2024</v>
      </c>
      <c r="L114" s="33"/>
    </row>
    <row r="115" spans="2:65" s="1" customFormat="1" ht="6.95" customHeight="1">
      <c r="B115" s="33"/>
      <c r="L115" s="33"/>
    </row>
    <row r="116" spans="2:65" s="1" customFormat="1" ht="15.2" customHeight="1">
      <c r="B116" s="33"/>
      <c r="C116" s="27" t="s">
        <v>30</v>
      </c>
      <c r="F116" s="25" t="str">
        <f>E15</f>
        <v>Pardubický kraj</v>
      </c>
      <c r="I116" s="27" t="s">
        <v>36</v>
      </c>
      <c r="J116" s="31" t="str">
        <f>E21</f>
        <v>AZ Optimal s.r.o.</v>
      </c>
      <c r="L116" s="33"/>
    </row>
    <row r="117" spans="2:65" s="1" customFormat="1" ht="15.2" customHeight="1">
      <c r="B117" s="33"/>
      <c r="C117" s="27" t="s">
        <v>34</v>
      </c>
      <c r="F117" s="25" t="str">
        <f>IF(E18="","",E18)</f>
        <v>Vyplň údaj</v>
      </c>
      <c r="I117" s="27" t="s">
        <v>39</v>
      </c>
      <c r="J117" s="31" t="str">
        <f>E24</f>
        <v xml:space="preserve"> </v>
      </c>
      <c r="L117" s="33"/>
    </row>
    <row r="118" spans="2:65" s="1" customFormat="1" ht="10.35" customHeight="1">
      <c r="B118" s="33"/>
      <c r="L118" s="33"/>
    </row>
    <row r="119" spans="2:65" s="9" customFormat="1" ht="29.25" customHeight="1">
      <c r="B119" s="109"/>
      <c r="C119" s="110" t="s">
        <v>127</v>
      </c>
      <c r="D119" s="111" t="s">
        <v>67</v>
      </c>
      <c r="E119" s="111" t="s">
        <v>63</v>
      </c>
      <c r="F119" s="111" t="s">
        <v>64</v>
      </c>
      <c r="G119" s="111" t="s">
        <v>128</v>
      </c>
      <c r="H119" s="111" t="s">
        <v>129</v>
      </c>
      <c r="I119" s="111" t="s">
        <v>130</v>
      </c>
      <c r="J119" s="112" t="s">
        <v>115</v>
      </c>
      <c r="K119" s="113" t="s">
        <v>131</v>
      </c>
      <c r="L119" s="109"/>
      <c r="M119" s="60" t="s">
        <v>1</v>
      </c>
      <c r="N119" s="61" t="s">
        <v>46</v>
      </c>
      <c r="O119" s="61" t="s">
        <v>132</v>
      </c>
      <c r="P119" s="61" t="s">
        <v>133</v>
      </c>
      <c r="Q119" s="61" t="s">
        <v>134</v>
      </c>
      <c r="R119" s="61" t="s">
        <v>135</v>
      </c>
      <c r="S119" s="61" t="s">
        <v>136</v>
      </c>
      <c r="T119" s="62" t="s">
        <v>137</v>
      </c>
    </row>
    <row r="120" spans="2:65" s="1" customFormat="1" ht="22.9" customHeight="1">
      <c r="B120" s="33"/>
      <c r="C120" s="65" t="s">
        <v>138</v>
      </c>
      <c r="J120" s="114">
        <f>BK120</f>
        <v>0</v>
      </c>
      <c r="L120" s="33"/>
      <c r="M120" s="63"/>
      <c r="N120" s="54"/>
      <c r="O120" s="54"/>
      <c r="P120" s="115">
        <f>P121+P125+P154+P182</f>
        <v>0</v>
      </c>
      <c r="Q120" s="54"/>
      <c r="R120" s="115">
        <f>R121+R125+R154+R182</f>
        <v>0</v>
      </c>
      <c r="S120" s="54"/>
      <c r="T120" s="116">
        <f>T121+T125+T154+T182</f>
        <v>0</v>
      </c>
      <c r="AT120" s="17" t="s">
        <v>81</v>
      </c>
      <c r="AU120" s="17" t="s">
        <v>117</v>
      </c>
      <c r="BK120" s="117">
        <f>BK121+BK125+BK154+BK182</f>
        <v>0</v>
      </c>
    </row>
    <row r="121" spans="2:65" s="10" customFormat="1" ht="25.9" customHeight="1">
      <c r="B121" s="118"/>
      <c r="D121" s="119" t="s">
        <v>81</v>
      </c>
      <c r="E121" s="120" t="s">
        <v>500</v>
      </c>
      <c r="F121" s="120" t="s">
        <v>3348</v>
      </c>
      <c r="I121" s="121"/>
      <c r="J121" s="122">
        <f>BK121</f>
        <v>0</v>
      </c>
      <c r="L121" s="118"/>
      <c r="M121" s="123"/>
      <c r="P121" s="124">
        <f>SUM(P122:P124)</f>
        <v>0</v>
      </c>
      <c r="R121" s="124">
        <f>SUM(R122:R124)</f>
        <v>0</v>
      </c>
      <c r="T121" s="125">
        <f>SUM(T122:T124)</f>
        <v>0</v>
      </c>
      <c r="AR121" s="119" t="s">
        <v>90</v>
      </c>
      <c r="AT121" s="126" t="s">
        <v>81</v>
      </c>
      <c r="AU121" s="126" t="s">
        <v>82</v>
      </c>
      <c r="AY121" s="119" t="s">
        <v>140</v>
      </c>
      <c r="BK121" s="127">
        <f>SUM(BK122:BK124)</f>
        <v>0</v>
      </c>
    </row>
    <row r="122" spans="2:65" s="1" customFormat="1" ht="16.5" customHeight="1">
      <c r="B122" s="33"/>
      <c r="C122" s="128" t="s">
        <v>90</v>
      </c>
      <c r="D122" s="128" t="s">
        <v>141</v>
      </c>
      <c r="E122" s="129" t="s">
        <v>3349</v>
      </c>
      <c r="F122" s="130" t="s">
        <v>3350</v>
      </c>
      <c r="G122" s="131" t="s">
        <v>150</v>
      </c>
      <c r="H122" s="132">
        <v>19.350000000000001</v>
      </c>
      <c r="I122" s="133"/>
      <c r="J122" s="134">
        <f>ROUND(I122*H122,2)</f>
        <v>0</v>
      </c>
      <c r="K122" s="135"/>
      <c r="L122" s="33"/>
      <c r="M122" s="136" t="s">
        <v>1</v>
      </c>
      <c r="N122" s="137" t="s">
        <v>47</v>
      </c>
      <c r="P122" s="138">
        <f>O122*H122</f>
        <v>0</v>
      </c>
      <c r="Q122" s="138">
        <v>0</v>
      </c>
      <c r="R122" s="138">
        <f>Q122*H122</f>
        <v>0</v>
      </c>
      <c r="S122" s="138">
        <v>0</v>
      </c>
      <c r="T122" s="139">
        <f>S122*H122</f>
        <v>0</v>
      </c>
      <c r="AR122" s="140" t="s">
        <v>145</v>
      </c>
      <c r="AT122" s="140" t="s">
        <v>141</v>
      </c>
      <c r="AU122" s="140" t="s">
        <v>90</v>
      </c>
      <c r="AY122" s="17" t="s">
        <v>140</v>
      </c>
      <c r="BE122" s="141">
        <f>IF(N122="základní",J122,0)</f>
        <v>0</v>
      </c>
      <c r="BF122" s="141">
        <f>IF(N122="snížená",J122,0)</f>
        <v>0</v>
      </c>
      <c r="BG122" s="141">
        <f>IF(N122="zákl. přenesená",J122,0)</f>
        <v>0</v>
      </c>
      <c r="BH122" s="141">
        <f>IF(N122="sníž. přenesená",J122,0)</f>
        <v>0</v>
      </c>
      <c r="BI122" s="141">
        <f>IF(N122="nulová",J122,0)</f>
        <v>0</v>
      </c>
      <c r="BJ122" s="17" t="s">
        <v>90</v>
      </c>
      <c r="BK122" s="141">
        <f>ROUND(I122*H122,2)</f>
        <v>0</v>
      </c>
      <c r="BL122" s="17" t="s">
        <v>145</v>
      </c>
      <c r="BM122" s="140" t="s">
        <v>92</v>
      </c>
    </row>
    <row r="123" spans="2:65" s="1" customFormat="1" ht="16.5" customHeight="1">
      <c r="B123" s="33"/>
      <c r="C123" s="128" t="s">
        <v>92</v>
      </c>
      <c r="D123" s="128" t="s">
        <v>141</v>
      </c>
      <c r="E123" s="129" t="s">
        <v>3351</v>
      </c>
      <c r="F123" s="130" t="s">
        <v>3352</v>
      </c>
      <c r="G123" s="131" t="s">
        <v>150</v>
      </c>
      <c r="H123" s="132">
        <v>10.6</v>
      </c>
      <c r="I123" s="133"/>
      <c r="J123" s="134">
        <f>ROUND(I123*H123,2)</f>
        <v>0</v>
      </c>
      <c r="K123" s="135"/>
      <c r="L123" s="33"/>
      <c r="M123" s="136" t="s">
        <v>1</v>
      </c>
      <c r="N123" s="137" t="s">
        <v>47</v>
      </c>
      <c r="P123" s="138">
        <f>O123*H123</f>
        <v>0</v>
      </c>
      <c r="Q123" s="138">
        <v>0</v>
      </c>
      <c r="R123" s="138">
        <f>Q123*H123</f>
        <v>0</v>
      </c>
      <c r="S123" s="138">
        <v>0</v>
      </c>
      <c r="T123" s="139">
        <f>S123*H123</f>
        <v>0</v>
      </c>
      <c r="AR123" s="140" t="s">
        <v>145</v>
      </c>
      <c r="AT123" s="140" t="s">
        <v>141</v>
      </c>
      <c r="AU123" s="140" t="s">
        <v>90</v>
      </c>
      <c r="AY123" s="17" t="s">
        <v>140</v>
      </c>
      <c r="BE123" s="141">
        <f>IF(N123="základní",J123,0)</f>
        <v>0</v>
      </c>
      <c r="BF123" s="141">
        <f>IF(N123="snížená",J123,0)</f>
        <v>0</v>
      </c>
      <c r="BG123" s="141">
        <f>IF(N123="zákl. přenesená",J123,0)</f>
        <v>0</v>
      </c>
      <c r="BH123" s="141">
        <f>IF(N123="sníž. přenesená",J123,0)</f>
        <v>0</v>
      </c>
      <c r="BI123" s="141">
        <f>IF(N123="nulová",J123,0)</f>
        <v>0</v>
      </c>
      <c r="BJ123" s="17" t="s">
        <v>90</v>
      </c>
      <c r="BK123" s="141">
        <f>ROUND(I123*H123,2)</f>
        <v>0</v>
      </c>
      <c r="BL123" s="17" t="s">
        <v>145</v>
      </c>
      <c r="BM123" s="140" t="s">
        <v>145</v>
      </c>
    </row>
    <row r="124" spans="2:65" s="1" customFormat="1" ht="21.75" customHeight="1">
      <c r="B124" s="33"/>
      <c r="C124" s="128" t="s">
        <v>151</v>
      </c>
      <c r="D124" s="128" t="s">
        <v>141</v>
      </c>
      <c r="E124" s="129" t="s">
        <v>3353</v>
      </c>
      <c r="F124" s="130" t="s">
        <v>3354</v>
      </c>
      <c r="G124" s="131" t="s">
        <v>163</v>
      </c>
      <c r="H124" s="132">
        <v>0.21199999999999999</v>
      </c>
      <c r="I124" s="133"/>
      <c r="J124" s="134">
        <f>ROUND(I124*H124,2)</f>
        <v>0</v>
      </c>
      <c r="K124" s="135"/>
      <c r="L124" s="33"/>
      <c r="M124" s="136" t="s">
        <v>1</v>
      </c>
      <c r="N124" s="137" t="s">
        <v>47</v>
      </c>
      <c r="P124" s="138">
        <f>O124*H124</f>
        <v>0</v>
      </c>
      <c r="Q124" s="138">
        <v>0</v>
      </c>
      <c r="R124" s="138">
        <f>Q124*H124</f>
        <v>0</v>
      </c>
      <c r="S124" s="138">
        <v>0</v>
      </c>
      <c r="T124" s="139">
        <f>S124*H124</f>
        <v>0</v>
      </c>
      <c r="AR124" s="140" t="s">
        <v>145</v>
      </c>
      <c r="AT124" s="140" t="s">
        <v>141</v>
      </c>
      <c r="AU124" s="140" t="s">
        <v>90</v>
      </c>
      <c r="AY124" s="17" t="s">
        <v>140</v>
      </c>
      <c r="BE124" s="141">
        <f>IF(N124="základní",J124,0)</f>
        <v>0</v>
      </c>
      <c r="BF124" s="141">
        <f>IF(N124="snížená",J124,0)</f>
        <v>0</v>
      </c>
      <c r="BG124" s="141">
        <f>IF(N124="zákl. přenesená",J124,0)</f>
        <v>0</v>
      </c>
      <c r="BH124" s="141">
        <f>IF(N124="sníž. přenesená",J124,0)</f>
        <v>0</v>
      </c>
      <c r="BI124" s="141">
        <f>IF(N124="nulová",J124,0)</f>
        <v>0</v>
      </c>
      <c r="BJ124" s="17" t="s">
        <v>90</v>
      </c>
      <c r="BK124" s="141">
        <f>ROUND(I124*H124,2)</f>
        <v>0</v>
      </c>
      <c r="BL124" s="17" t="s">
        <v>145</v>
      </c>
      <c r="BM124" s="140" t="s">
        <v>154</v>
      </c>
    </row>
    <row r="125" spans="2:65" s="10" customFormat="1" ht="25.9" customHeight="1">
      <c r="B125" s="118"/>
      <c r="D125" s="119" t="s">
        <v>81</v>
      </c>
      <c r="E125" s="120" t="s">
        <v>1621</v>
      </c>
      <c r="F125" s="120" t="s">
        <v>3355</v>
      </c>
      <c r="I125" s="121"/>
      <c r="J125" s="122">
        <f>BK125</f>
        <v>0</v>
      </c>
      <c r="L125" s="118"/>
      <c r="M125" s="123"/>
      <c r="P125" s="124">
        <f>SUM(P126:P153)</f>
        <v>0</v>
      </c>
      <c r="R125" s="124">
        <f>SUM(R126:R153)</f>
        <v>0</v>
      </c>
      <c r="T125" s="125">
        <f>SUM(T126:T153)</f>
        <v>0</v>
      </c>
      <c r="AR125" s="119" t="s">
        <v>92</v>
      </c>
      <c r="AT125" s="126" t="s">
        <v>81</v>
      </c>
      <c r="AU125" s="126" t="s">
        <v>82</v>
      </c>
      <c r="AY125" s="119" t="s">
        <v>140</v>
      </c>
      <c r="BK125" s="127">
        <f>SUM(BK126:BK153)</f>
        <v>0</v>
      </c>
    </row>
    <row r="126" spans="2:65" s="1" customFormat="1" ht="16.5" customHeight="1">
      <c r="B126" s="33"/>
      <c r="C126" s="128" t="s">
        <v>145</v>
      </c>
      <c r="D126" s="128" t="s">
        <v>141</v>
      </c>
      <c r="E126" s="129" t="s">
        <v>3356</v>
      </c>
      <c r="F126" s="130" t="s">
        <v>3357</v>
      </c>
      <c r="G126" s="131" t="s">
        <v>150</v>
      </c>
      <c r="H126" s="132">
        <v>26.542000000000002</v>
      </c>
      <c r="I126" s="133"/>
      <c r="J126" s="134">
        <f>ROUND(I126*H126,2)</f>
        <v>0</v>
      </c>
      <c r="K126" s="135"/>
      <c r="L126" s="33"/>
      <c r="M126" s="136" t="s">
        <v>1</v>
      </c>
      <c r="N126" s="137" t="s">
        <v>47</v>
      </c>
      <c r="P126" s="138">
        <f>O126*H126</f>
        <v>0</v>
      </c>
      <c r="Q126" s="138">
        <v>0</v>
      </c>
      <c r="R126" s="138">
        <f>Q126*H126</f>
        <v>0</v>
      </c>
      <c r="S126" s="138">
        <v>0</v>
      </c>
      <c r="T126" s="139">
        <f>S126*H126</f>
        <v>0</v>
      </c>
      <c r="AR126" s="140" t="s">
        <v>173</v>
      </c>
      <c r="AT126" s="140" t="s">
        <v>141</v>
      </c>
      <c r="AU126" s="140" t="s">
        <v>90</v>
      </c>
      <c r="AY126" s="17" t="s">
        <v>140</v>
      </c>
      <c r="BE126" s="141">
        <f>IF(N126="základní",J126,0)</f>
        <v>0</v>
      </c>
      <c r="BF126" s="141">
        <f>IF(N126="snížená",J126,0)</f>
        <v>0</v>
      </c>
      <c r="BG126" s="141">
        <f>IF(N126="zákl. přenesená",J126,0)</f>
        <v>0</v>
      </c>
      <c r="BH126" s="141">
        <f>IF(N126="sníž. přenesená",J126,0)</f>
        <v>0</v>
      </c>
      <c r="BI126" s="141">
        <f>IF(N126="nulová",J126,0)</f>
        <v>0</v>
      </c>
      <c r="BJ126" s="17" t="s">
        <v>90</v>
      </c>
      <c r="BK126" s="141">
        <f>ROUND(I126*H126,2)</f>
        <v>0</v>
      </c>
      <c r="BL126" s="17" t="s">
        <v>173</v>
      </c>
      <c r="BM126" s="140" t="s">
        <v>158</v>
      </c>
    </row>
    <row r="127" spans="2:65" s="11" customFormat="1">
      <c r="B127" s="142"/>
      <c r="D127" s="143" t="s">
        <v>146</v>
      </c>
      <c r="E127" s="144" t="s">
        <v>1</v>
      </c>
      <c r="F127" s="145" t="s">
        <v>3358</v>
      </c>
      <c r="H127" s="146">
        <v>26.542000000000002</v>
      </c>
      <c r="I127" s="147"/>
      <c r="L127" s="142"/>
      <c r="M127" s="148"/>
      <c r="T127" s="149"/>
      <c r="AT127" s="144" t="s">
        <v>146</v>
      </c>
      <c r="AU127" s="144" t="s">
        <v>90</v>
      </c>
      <c r="AV127" s="11" t="s">
        <v>92</v>
      </c>
      <c r="AW127" s="11" t="s">
        <v>38</v>
      </c>
      <c r="AX127" s="11" t="s">
        <v>82</v>
      </c>
      <c r="AY127" s="144" t="s">
        <v>140</v>
      </c>
    </row>
    <row r="128" spans="2:65" s="14" customFormat="1">
      <c r="B128" s="167"/>
      <c r="D128" s="143" t="s">
        <v>146</v>
      </c>
      <c r="E128" s="168" t="s">
        <v>1</v>
      </c>
      <c r="F128" s="169" t="s">
        <v>287</v>
      </c>
      <c r="H128" s="170">
        <v>26.542000000000002</v>
      </c>
      <c r="I128" s="171"/>
      <c r="L128" s="167"/>
      <c r="M128" s="172"/>
      <c r="T128" s="173"/>
      <c r="AT128" s="168" t="s">
        <v>146</v>
      </c>
      <c r="AU128" s="168" t="s">
        <v>90</v>
      </c>
      <c r="AV128" s="14" t="s">
        <v>145</v>
      </c>
      <c r="AW128" s="14" t="s">
        <v>38</v>
      </c>
      <c r="AX128" s="14" t="s">
        <v>90</v>
      </c>
      <c r="AY128" s="168" t="s">
        <v>140</v>
      </c>
    </row>
    <row r="129" spans="2:65" s="1" customFormat="1" ht="16.5" customHeight="1">
      <c r="B129" s="33"/>
      <c r="C129" s="128" t="s">
        <v>160</v>
      </c>
      <c r="D129" s="128" t="s">
        <v>141</v>
      </c>
      <c r="E129" s="129" t="s">
        <v>3359</v>
      </c>
      <c r="F129" s="130" t="s">
        <v>3360</v>
      </c>
      <c r="G129" s="131" t="s">
        <v>150</v>
      </c>
      <c r="H129" s="132">
        <v>17.548999999999999</v>
      </c>
      <c r="I129" s="133"/>
      <c r="J129" s="134">
        <f>ROUND(I129*H129,2)</f>
        <v>0</v>
      </c>
      <c r="K129" s="135"/>
      <c r="L129" s="33"/>
      <c r="M129" s="136" t="s">
        <v>1</v>
      </c>
      <c r="N129" s="137" t="s">
        <v>47</v>
      </c>
      <c r="P129" s="138">
        <f>O129*H129</f>
        <v>0</v>
      </c>
      <c r="Q129" s="138">
        <v>0</v>
      </c>
      <c r="R129" s="138">
        <f>Q129*H129</f>
        <v>0</v>
      </c>
      <c r="S129" s="138">
        <v>0</v>
      </c>
      <c r="T129" s="139">
        <f>S129*H129</f>
        <v>0</v>
      </c>
      <c r="AR129" s="140" t="s">
        <v>173</v>
      </c>
      <c r="AT129" s="140" t="s">
        <v>141</v>
      </c>
      <c r="AU129" s="140" t="s">
        <v>90</v>
      </c>
      <c r="AY129" s="17" t="s">
        <v>140</v>
      </c>
      <c r="BE129" s="141">
        <f>IF(N129="základní",J129,0)</f>
        <v>0</v>
      </c>
      <c r="BF129" s="141">
        <f>IF(N129="snížená",J129,0)</f>
        <v>0</v>
      </c>
      <c r="BG129" s="141">
        <f>IF(N129="zákl. přenesená",J129,0)</f>
        <v>0</v>
      </c>
      <c r="BH129" s="141">
        <f>IF(N129="sníž. přenesená",J129,0)</f>
        <v>0</v>
      </c>
      <c r="BI129" s="141">
        <f>IF(N129="nulová",J129,0)</f>
        <v>0</v>
      </c>
      <c r="BJ129" s="17" t="s">
        <v>90</v>
      </c>
      <c r="BK129" s="141">
        <f>ROUND(I129*H129,2)</f>
        <v>0</v>
      </c>
      <c r="BL129" s="17" t="s">
        <v>173</v>
      </c>
      <c r="BM129" s="140" t="s">
        <v>164</v>
      </c>
    </row>
    <row r="130" spans="2:65" s="11" customFormat="1">
      <c r="B130" s="142"/>
      <c r="D130" s="143" t="s">
        <v>146</v>
      </c>
      <c r="E130" s="144" t="s">
        <v>1</v>
      </c>
      <c r="F130" s="145" t="s">
        <v>3361</v>
      </c>
      <c r="H130" s="146">
        <v>17.548999999999999</v>
      </c>
      <c r="I130" s="147"/>
      <c r="L130" s="142"/>
      <c r="M130" s="148"/>
      <c r="T130" s="149"/>
      <c r="AT130" s="144" t="s">
        <v>146</v>
      </c>
      <c r="AU130" s="144" t="s">
        <v>90</v>
      </c>
      <c r="AV130" s="11" t="s">
        <v>92</v>
      </c>
      <c r="AW130" s="11" t="s">
        <v>38</v>
      </c>
      <c r="AX130" s="11" t="s">
        <v>82</v>
      </c>
      <c r="AY130" s="144" t="s">
        <v>140</v>
      </c>
    </row>
    <row r="131" spans="2:65" s="14" customFormat="1">
      <c r="B131" s="167"/>
      <c r="D131" s="143" t="s">
        <v>146</v>
      </c>
      <c r="E131" s="168" t="s">
        <v>1</v>
      </c>
      <c r="F131" s="169" t="s">
        <v>287</v>
      </c>
      <c r="H131" s="170">
        <v>17.548999999999999</v>
      </c>
      <c r="I131" s="171"/>
      <c r="L131" s="167"/>
      <c r="M131" s="172"/>
      <c r="T131" s="173"/>
      <c r="AT131" s="168" t="s">
        <v>146</v>
      </c>
      <c r="AU131" s="168" t="s">
        <v>90</v>
      </c>
      <c r="AV131" s="14" t="s">
        <v>145</v>
      </c>
      <c r="AW131" s="14" t="s">
        <v>38</v>
      </c>
      <c r="AX131" s="14" t="s">
        <v>90</v>
      </c>
      <c r="AY131" s="168" t="s">
        <v>140</v>
      </c>
    </row>
    <row r="132" spans="2:65" s="1" customFormat="1" ht="16.5" customHeight="1">
      <c r="B132" s="33"/>
      <c r="C132" s="128" t="s">
        <v>154</v>
      </c>
      <c r="D132" s="128" t="s">
        <v>141</v>
      </c>
      <c r="E132" s="129" t="s">
        <v>3362</v>
      </c>
      <c r="F132" s="130" t="s">
        <v>3363</v>
      </c>
      <c r="G132" s="131" t="s">
        <v>150</v>
      </c>
      <c r="H132" s="132">
        <v>2.3980000000000001</v>
      </c>
      <c r="I132" s="133"/>
      <c r="J132" s="134">
        <f>ROUND(I132*H132,2)</f>
        <v>0</v>
      </c>
      <c r="K132" s="135"/>
      <c r="L132" s="33"/>
      <c r="M132" s="136" t="s">
        <v>1</v>
      </c>
      <c r="N132" s="137" t="s">
        <v>47</v>
      </c>
      <c r="P132" s="138">
        <f>O132*H132</f>
        <v>0</v>
      </c>
      <c r="Q132" s="138">
        <v>0</v>
      </c>
      <c r="R132" s="138">
        <f>Q132*H132</f>
        <v>0</v>
      </c>
      <c r="S132" s="138">
        <v>0</v>
      </c>
      <c r="T132" s="139">
        <f>S132*H132</f>
        <v>0</v>
      </c>
      <c r="AR132" s="140" t="s">
        <v>173</v>
      </c>
      <c r="AT132" s="140" t="s">
        <v>141</v>
      </c>
      <c r="AU132" s="140" t="s">
        <v>90</v>
      </c>
      <c r="AY132" s="17" t="s">
        <v>140</v>
      </c>
      <c r="BE132" s="141">
        <f>IF(N132="základní",J132,0)</f>
        <v>0</v>
      </c>
      <c r="BF132" s="141">
        <f>IF(N132="snížená",J132,0)</f>
        <v>0</v>
      </c>
      <c r="BG132" s="141">
        <f>IF(N132="zákl. přenesená",J132,0)</f>
        <v>0</v>
      </c>
      <c r="BH132" s="141">
        <f>IF(N132="sníž. přenesená",J132,0)</f>
        <v>0</v>
      </c>
      <c r="BI132" s="141">
        <f>IF(N132="nulová",J132,0)</f>
        <v>0</v>
      </c>
      <c r="BJ132" s="17" t="s">
        <v>90</v>
      </c>
      <c r="BK132" s="141">
        <f>ROUND(I132*H132,2)</f>
        <v>0</v>
      </c>
      <c r="BL132" s="17" t="s">
        <v>173</v>
      </c>
      <c r="BM132" s="140" t="s">
        <v>8</v>
      </c>
    </row>
    <row r="133" spans="2:65" s="11" customFormat="1">
      <c r="B133" s="142"/>
      <c r="D133" s="143" t="s">
        <v>146</v>
      </c>
      <c r="E133" s="144" t="s">
        <v>1</v>
      </c>
      <c r="F133" s="145" t="s">
        <v>3364</v>
      </c>
      <c r="H133" s="146">
        <v>2.3980000000000001</v>
      </c>
      <c r="I133" s="147"/>
      <c r="L133" s="142"/>
      <c r="M133" s="148"/>
      <c r="T133" s="149"/>
      <c r="AT133" s="144" t="s">
        <v>146</v>
      </c>
      <c r="AU133" s="144" t="s">
        <v>90</v>
      </c>
      <c r="AV133" s="11" t="s">
        <v>92</v>
      </c>
      <c r="AW133" s="11" t="s">
        <v>38</v>
      </c>
      <c r="AX133" s="11" t="s">
        <v>82</v>
      </c>
      <c r="AY133" s="144" t="s">
        <v>140</v>
      </c>
    </row>
    <row r="134" spans="2:65" s="14" customFormat="1">
      <c r="B134" s="167"/>
      <c r="D134" s="143" t="s">
        <v>146</v>
      </c>
      <c r="E134" s="168" t="s">
        <v>1</v>
      </c>
      <c r="F134" s="169" t="s">
        <v>287</v>
      </c>
      <c r="H134" s="170">
        <v>2.3980000000000001</v>
      </c>
      <c r="I134" s="171"/>
      <c r="L134" s="167"/>
      <c r="M134" s="172"/>
      <c r="T134" s="173"/>
      <c r="AT134" s="168" t="s">
        <v>146</v>
      </c>
      <c r="AU134" s="168" t="s">
        <v>90</v>
      </c>
      <c r="AV134" s="14" t="s">
        <v>145</v>
      </c>
      <c r="AW134" s="14" t="s">
        <v>38</v>
      </c>
      <c r="AX134" s="14" t="s">
        <v>90</v>
      </c>
      <c r="AY134" s="168" t="s">
        <v>140</v>
      </c>
    </row>
    <row r="135" spans="2:65" s="1" customFormat="1" ht="16.5" customHeight="1">
      <c r="B135" s="33"/>
      <c r="C135" s="128" t="s">
        <v>167</v>
      </c>
      <c r="D135" s="128" t="s">
        <v>141</v>
      </c>
      <c r="E135" s="129" t="s">
        <v>3365</v>
      </c>
      <c r="F135" s="130" t="s">
        <v>3366</v>
      </c>
      <c r="G135" s="131" t="s">
        <v>150</v>
      </c>
      <c r="H135" s="132">
        <v>20.056000000000001</v>
      </c>
      <c r="I135" s="133"/>
      <c r="J135" s="134">
        <f>ROUND(I135*H135,2)</f>
        <v>0</v>
      </c>
      <c r="K135" s="135"/>
      <c r="L135" s="33"/>
      <c r="M135" s="136" t="s">
        <v>1</v>
      </c>
      <c r="N135" s="137" t="s">
        <v>47</v>
      </c>
      <c r="P135" s="138">
        <f>O135*H135</f>
        <v>0</v>
      </c>
      <c r="Q135" s="138">
        <v>0</v>
      </c>
      <c r="R135" s="138">
        <f>Q135*H135</f>
        <v>0</v>
      </c>
      <c r="S135" s="138">
        <v>0</v>
      </c>
      <c r="T135" s="139">
        <f>S135*H135</f>
        <v>0</v>
      </c>
      <c r="AR135" s="140" t="s">
        <v>173</v>
      </c>
      <c r="AT135" s="140" t="s">
        <v>141</v>
      </c>
      <c r="AU135" s="140" t="s">
        <v>90</v>
      </c>
      <c r="AY135" s="17" t="s">
        <v>140</v>
      </c>
      <c r="BE135" s="141">
        <f>IF(N135="základní",J135,0)</f>
        <v>0</v>
      </c>
      <c r="BF135" s="141">
        <f>IF(N135="snížená",J135,0)</f>
        <v>0</v>
      </c>
      <c r="BG135" s="141">
        <f>IF(N135="zákl. přenesená",J135,0)</f>
        <v>0</v>
      </c>
      <c r="BH135" s="141">
        <f>IF(N135="sníž. přenesená",J135,0)</f>
        <v>0</v>
      </c>
      <c r="BI135" s="141">
        <f>IF(N135="nulová",J135,0)</f>
        <v>0</v>
      </c>
      <c r="BJ135" s="17" t="s">
        <v>90</v>
      </c>
      <c r="BK135" s="141">
        <f>ROUND(I135*H135,2)</f>
        <v>0</v>
      </c>
      <c r="BL135" s="17" t="s">
        <v>173</v>
      </c>
      <c r="BM135" s="140" t="s">
        <v>170</v>
      </c>
    </row>
    <row r="136" spans="2:65" s="11" customFormat="1">
      <c r="B136" s="142"/>
      <c r="D136" s="143" t="s">
        <v>146</v>
      </c>
      <c r="E136" s="144" t="s">
        <v>1</v>
      </c>
      <c r="F136" s="145" t="s">
        <v>3367</v>
      </c>
      <c r="H136" s="146">
        <v>20.056000000000001</v>
      </c>
      <c r="I136" s="147"/>
      <c r="L136" s="142"/>
      <c r="M136" s="148"/>
      <c r="T136" s="149"/>
      <c r="AT136" s="144" t="s">
        <v>146</v>
      </c>
      <c r="AU136" s="144" t="s">
        <v>90</v>
      </c>
      <c r="AV136" s="11" t="s">
        <v>92</v>
      </c>
      <c r="AW136" s="11" t="s">
        <v>38</v>
      </c>
      <c r="AX136" s="11" t="s">
        <v>82</v>
      </c>
      <c r="AY136" s="144" t="s">
        <v>140</v>
      </c>
    </row>
    <row r="137" spans="2:65" s="14" customFormat="1">
      <c r="B137" s="167"/>
      <c r="D137" s="143" t="s">
        <v>146</v>
      </c>
      <c r="E137" s="168" t="s">
        <v>1</v>
      </c>
      <c r="F137" s="169" t="s">
        <v>287</v>
      </c>
      <c r="H137" s="170">
        <v>20.056000000000001</v>
      </c>
      <c r="I137" s="171"/>
      <c r="L137" s="167"/>
      <c r="M137" s="172"/>
      <c r="T137" s="173"/>
      <c r="AT137" s="168" t="s">
        <v>146</v>
      </c>
      <c r="AU137" s="168" t="s">
        <v>90</v>
      </c>
      <c r="AV137" s="14" t="s">
        <v>145</v>
      </c>
      <c r="AW137" s="14" t="s">
        <v>38</v>
      </c>
      <c r="AX137" s="14" t="s">
        <v>90</v>
      </c>
      <c r="AY137" s="168" t="s">
        <v>140</v>
      </c>
    </row>
    <row r="138" spans="2:65" s="1" customFormat="1" ht="16.5" customHeight="1">
      <c r="B138" s="33"/>
      <c r="C138" s="128" t="s">
        <v>158</v>
      </c>
      <c r="D138" s="128" t="s">
        <v>141</v>
      </c>
      <c r="E138" s="129" t="s">
        <v>3368</v>
      </c>
      <c r="F138" s="130" t="s">
        <v>3369</v>
      </c>
      <c r="G138" s="131" t="s">
        <v>150</v>
      </c>
      <c r="H138" s="132">
        <v>2.1800000000000002</v>
      </c>
      <c r="I138" s="133"/>
      <c r="J138" s="134">
        <f>ROUND(I138*H138,2)</f>
        <v>0</v>
      </c>
      <c r="K138" s="135"/>
      <c r="L138" s="33"/>
      <c r="M138" s="136" t="s">
        <v>1</v>
      </c>
      <c r="N138" s="137" t="s">
        <v>47</v>
      </c>
      <c r="P138" s="138">
        <f>O138*H138</f>
        <v>0</v>
      </c>
      <c r="Q138" s="138">
        <v>0</v>
      </c>
      <c r="R138" s="138">
        <f>Q138*H138</f>
        <v>0</v>
      </c>
      <c r="S138" s="138">
        <v>0</v>
      </c>
      <c r="T138" s="139">
        <f>S138*H138</f>
        <v>0</v>
      </c>
      <c r="AR138" s="140" t="s">
        <v>173</v>
      </c>
      <c r="AT138" s="140" t="s">
        <v>141</v>
      </c>
      <c r="AU138" s="140" t="s">
        <v>90</v>
      </c>
      <c r="AY138" s="17" t="s">
        <v>140</v>
      </c>
      <c r="BE138" s="141">
        <f>IF(N138="základní",J138,0)</f>
        <v>0</v>
      </c>
      <c r="BF138" s="141">
        <f>IF(N138="snížená",J138,0)</f>
        <v>0</v>
      </c>
      <c r="BG138" s="141">
        <f>IF(N138="zákl. přenesená",J138,0)</f>
        <v>0</v>
      </c>
      <c r="BH138" s="141">
        <f>IF(N138="sníž. přenesená",J138,0)</f>
        <v>0</v>
      </c>
      <c r="BI138" s="141">
        <f>IF(N138="nulová",J138,0)</f>
        <v>0</v>
      </c>
      <c r="BJ138" s="17" t="s">
        <v>90</v>
      </c>
      <c r="BK138" s="141">
        <f>ROUND(I138*H138,2)</f>
        <v>0</v>
      </c>
      <c r="BL138" s="17" t="s">
        <v>173</v>
      </c>
      <c r="BM138" s="140" t="s">
        <v>173</v>
      </c>
    </row>
    <row r="139" spans="2:65" s="11" customFormat="1">
      <c r="B139" s="142"/>
      <c r="D139" s="143" t="s">
        <v>146</v>
      </c>
      <c r="E139" s="144" t="s">
        <v>1</v>
      </c>
      <c r="F139" s="145" t="s">
        <v>3370</v>
      </c>
      <c r="H139" s="146">
        <v>2.1800000000000002</v>
      </c>
      <c r="I139" s="147"/>
      <c r="L139" s="142"/>
      <c r="M139" s="148"/>
      <c r="T139" s="149"/>
      <c r="AT139" s="144" t="s">
        <v>146</v>
      </c>
      <c r="AU139" s="144" t="s">
        <v>90</v>
      </c>
      <c r="AV139" s="11" t="s">
        <v>92</v>
      </c>
      <c r="AW139" s="11" t="s">
        <v>38</v>
      </c>
      <c r="AX139" s="11" t="s">
        <v>82</v>
      </c>
      <c r="AY139" s="144" t="s">
        <v>140</v>
      </c>
    </row>
    <row r="140" spans="2:65" s="14" customFormat="1">
      <c r="B140" s="167"/>
      <c r="D140" s="143" t="s">
        <v>146</v>
      </c>
      <c r="E140" s="168" t="s">
        <v>1</v>
      </c>
      <c r="F140" s="169" t="s">
        <v>287</v>
      </c>
      <c r="H140" s="170">
        <v>2.1800000000000002</v>
      </c>
      <c r="I140" s="171"/>
      <c r="L140" s="167"/>
      <c r="M140" s="172"/>
      <c r="T140" s="173"/>
      <c r="AT140" s="168" t="s">
        <v>146</v>
      </c>
      <c r="AU140" s="168" t="s">
        <v>90</v>
      </c>
      <c r="AV140" s="14" t="s">
        <v>145</v>
      </c>
      <c r="AW140" s="14" t="s">
        <v>38</v>
      </c>
      <c r="AX140" s="14" t="s">
        <v>90</v>
      </c>
      <c r="AY140" s="168" t="s">
        <v>140</v>
      </c>
    </row>
    <row r="141" spans="2:65" s="1" customFormat="1" ht="16.5" customHeight="1">
      <c r="B141" s="33"/>
      <c r="C141" s="128" t="s">
        <v>174</v>
      </c>
      <c r="D141" s="128" t="s">
        <v>141</v>
      </c>
      <c r="E141" s="129" t="s">
        <v>3371</v>
      </c>
      <c r="F141" s="130" t="s">
        <v>3372</v>
      </c>
      <c r="G141" s="131" t="s">
        <v>157</v>
      </c>
      <c r="H141" s="132">
        <v>7</v>
      </c>
      <c r="I141" s="133"/>
      <c r="J141" s="134">
        <f t="shared" ref="J141:J150" si="0">ROUND(I141*H141,2)</f>
        <v>0</v>
      </c>
      <c r="K141" s="135"/>
      <c r="L141" s="33"/>
      <c r="M141" s="136" t="s">
        <v>1</v>
      </c>
      <c r="N141" s="137" t="s">
        <v>47</v>
      </c>
      <c r="P141" s="138">
        <f t="shared" ref="P141:P150" si="1">O141*H141</f>
        <v>0</v>
      </c>
      <c r="Q141" s="138">
        <v>0</v>
      </c>
      <c r="R141" s="138">
        <f t="shared" ref="R141:R150" si="2">Q141*H141</f>
        <v>0</v>
      </c>
      <c r="S141" s="138">
        <v>0</v>
      </c>
      <c r="T141" s="139">
        <f t="shared" ref="T141:T150" si="3">S141*H141</f>
        <v>0</v>
      </c>
      <c r="AR141" s="140" t="s">
        <v>173</v>
      </c>
      <c r="AT141" s="140" t="s">
        <v>141</v>
      </c>
      <c r="AU141" s="140" t="s">
        <v>90</v>
      </c>
      <c r="AY141" s="17" t="s">
        <v>140</v>
      </c>
      <c r="BE141" s="141">
        <f t="shared" ref="BE141:BE150" si="4">IF(N141="základní",J141,0)</f>
        <v>0</v>
      </c>
      <c r="BF141" s="141">
        <f t="shared" ref="BF141:BF150" si="5">IF(N141="snížená",J141,0)</f>
        <v>0</v>
      </c>
      <c r="BG141" s="141">
        <f t="shared" ref="BG141:BG150" si="6">IF(N141="zákl. přenesená",J141,0)</f>
        <v>0</v>
      </c>
      <c r="BH141" s="141">
        <f t="shared" ref="BH141:BH150" si="7">IF(N141="sníž. přenesená",J141,0)</f>
        <v>0</v>
      </c>
      <c r="BI141" s="141">
        <f t="shared" ref="BI141:BI150" si="8">IF(N141="nulová",J141,0)</f>
        <v>0</v>
      </c>
      <c r="BJ141" s="17" t="s">
        <v>90</v>
      </c>
      <c r="BK141" s="141">
        <f t="shared" ref="BK141:BK150" si="9">ROUND(I141*H141,2)</f>
        <v>0</v>
      </c>
      <c r="BL141" s="17" t="s">
        <v>173</v>
      </c>
      <c r="BM141" s="140" t="s">
        <v>178</v>
      </c>
    </row>
    <row r="142" spans="2:65" s="1" customFormat="1" ht="16.5" customHeight="1">
      <c r="B142" s="33"/>
      <c r="C142" s="128" t="s">
        <v>164</v>
      </c>
      <c r="D142" s="128" t="s">
        <v>141</v>
      </c>
      <c r="E142" s="129" t="s">
        <v>3373</v>
      </c>
      <c r="F142" s="130" t="s">
        <v>3374</v>
      </c>
      <c r="G142" s="131" t="s">
        <v>157</v>
      </c>
      <c r="H142" s="132">
        <v>4</v>
      </c>
      <c r="I142" s="133"/>
      <c r="J142" s="134">
        <f t="shared" si="0"/>
        <v>0</v>
      </c>
      <c r="K142" s="135"/>
      <c r="L142" s="33"/>
      <c r="M142" s="136" t="s">
        <v>1</v>
      </c>
      <c r="N142" s="137" t="s">
        <v>47</v>
      </c>
      <c r="P142" s="138">
        <f t="shared" si="1"/>
        <v>0</v>
      </c>
      <c r="Q142" s="138">
        <v>0</v>
      </c>
      <c r="R142" s="138">
        <f t="shared" si="2"/>
        <v>0</v>
      </c>
      <c r="S142" s="138">
        <v>0</v>
      </c>
      <c r="T142" s="139">
        <f t="shared" si="3"/>
        <v>0</v>
      </c>
      <c r="AR142" s="140" t="s">
        <v>173</v>
      </c>
      <c r="AT142" s="140" t="s">
        <v>141</v>
      </c>
      <c r="AU142" s="140" t="s">
        <v>90</v>
      </c>
      <c r="AY142" s="17" t="s">
        <v>140</v>
      </c>
      <c r="BE142" s="141">
        <f t="shared" si="4"/>
        <v>0</v>
      </c>
      <c r="BF142" s="141">
        <f t="shared" si="5"/>
        <v>0</v>
      </c>
      <c r="BG142" s="141">
        <f t="shared" si="6"/>
        <v>0</v>
      </c>
      <c r="BH142" s="141">
        <f t="shared" si="7"/>
        <v>0</v>
      </c>
      <c r="BI142" s="141">
        <f t="shared" si="8"/>
        <v>0</v>
      </c>
      <c r="BJ142" s="17" t="s">
        <v>90</v>
      </c>
      <c r="BK142" s="141">
        <f t="shared" si="9"/>
        <v>0</v>
      </c>
      <c r="BL142" s="17" t="s">
        <v>173</v>
      </c>
      <c r="BM142" s="140" t="s">
        <v>183</v>
      </c>
    </row>
    <row r="143" spans="2:65" s="1" customFormat="1" ht="24.2" customHeight="1">
      <c r="B143" s="33"/>
      <c r="C143" s="128" t="s">
        <v>184</v>
      </c>
      <c r="D143" s="128" t="s">
        <v>141</v>
      </c>
      <c r="E143" s="129" t="s">
        <v>3375</v>
      </c>
      <c r="F143" s="130" t="s">
        <v>3376</v>
      </c>
      <c r="G143" s="131" t="s">
        <v>157</v>
      </c>
      <c r="H143" s="132">
        <v>4</v>
      </c>
      <c r="I143" s="133"/>
      <c r="J143" s="134">
        <f t="shared" si="0"/>
        <v>0</v>
      </c>
      <c r="K143" s="135"/>
      <c r="L143" s="33"/>
      <c r="M143" s="136" t="s">
        <v>1</v>
      </c>
      <c r="N143" s="137" t="s">
        <v>47</v>
      </c>
      <c r="P143" s="138">
        <f t="shared" si="1"/>
        <v>0</v>
      </c>
      <c r="Q143" s="138">
        <v>0</v>
      </c>
      <c r="R143" s="138">
        <f t="shared" si="2"/>
        <v>0</v>
      </c>
      <c r="S143" s="138">
        <v>0</v>
      </c>
      <c r="T143" s="139">
        <f t="shared" si="3"/>
        <v>0</v>
      </c>
      <c r="AR143" s="140" t="s">
        <v>173</v>
      </c>
      <c r="AT143" s="140" t="s">
        <v>141</v>
      </c>
      <c r="AU143" s="140" t="s">
        <v>90</v>
      </c>
      <c r="AY143" s="17" t="s">
        <v>140</v>
      </c>
      <c r="BE143" s="141">
        <f t="shared" si="4"/>
        <v>0</v>
      </c>
      <c r="BF143" s="141">
        <f t="shared" si="5"/>
        <v>0</v>
      </c>
      <c r="BG143" s="141">
        <f t="shared" si="6"/>
        <v>0</v>
      </c>
      <c r="BH143" s="141">
        <f t="shared" si="7"/>
        <v>0</v>
      </c>
      <c r="BI143" s="141">
        <f t="shared" si="8"/>
        <v>0</v>
      </c>
      <c r="BJ143" s="17" t="s">
        <v>90</v>
      </c>
      <c r="BK143" s="141">
        <f t="shared" si="9"/>
        <v>0</v>
      </c>
      <c r="BL143" s="17" t="s">
        <v>173</v>
      </c>
      <c r="BM143" s="140" t="s">
        <v>187</v>
      </c>
    </row>
    <row r="144" spans="2:65" s="1" customFormat="1" ht="33" customHeight="1">
      <c r="B144" s="33"/>
      <c r="C144" s="128" t="s">
        <v>8</v>
      </c>
      <c r="D144" s="128" t="s">
        <v>141</v>
      </c>
      <c r="E144" s="129" t="s">
        <v>3377</v>
      </c>
      <c r="F144" s="130" t="s">
        <v>3378</v>
      </c>
      <c r="G144" s="131" t="s">
        <v>157</v>
      </c>
      <c r="H144" s="132">
        <v>2</v>
      </c>
      <c r="I144" s="133"/>
      <c r="J144" s="134">
        <f t="shared" si="0"/>
        <v>0</v>
      </c>
      <c r="K144" s="135"/>
      <c r="L144" s="33"/>
      <c r="M144" s="136" t="s">
        <v>1</v>
      </c>
      <c r="N144" s="137" t="s">
        <v>47</v>
      </c>
      <c r="P144" s="138">
        <f t="shared" si="1"/>
        <v>0</v>
      </c>
      <c r="Q144" s="138">
        <v>0</v>
      </c>
      <c r="R144" s="138">
        <f t="shared" si="2"/>
        <v>0</v>
      </c>
      <c r="S144" s="138">
        <v>0</v>
      </c>
      <c r="T144" s="139">
        <f t="shared" si="3"/>
        <v>0</v>
      </c>
      <c r="AR144" s="140" t="s">
        <v>173</v>
      </c>
      <c r="AT144" s="140" t="s">
        <v>141</v>
      </c>
      <c r="AU144" s="140" t="s">
        <v>90</v>
      </c>
      <c r="AY144" s="17" t="s">
        <v>140</v>
      </c>
      <c r="BE144" s="141">
        <f t="shared" si="4"/>
        <v>0</v>
      </c>
      <c r="BF144" s="141">
        <f t="shared" si="5"/>
        <v>0</v>
      </c>
      <c r="BG144" s="141">
        <f t="shared" si="6"/>
        <v>0</v>
      </c>
      <c r="BH144" s="141">
        <f t="shared" si="7"/>
        <v>0</v>
      </c>
      <c r="BI144" s="141">
        <f t="shared" si="8"/>
        <v>0</v>
      </c>
      <c r="BJ144" s="17" t="s">
        <v>90</v>
      </c>
      <c r="BK144" s="141">
        <f t="shared" si="9"/>
        <v>0</v>
      </c>
      <c r="BL144" s="17" t="s">
        <v>173</v>
      </c>
      <c r="BM144" s="140" t="s">
        <v>190</v>
      </c>
    </row>
    <row r="145" spans="2:65" s="1" customFormat="1" ht="16.5" customHeight="1">
      <c r="B145" s="33"/>
      <c r="C145" s="128" t="s">
        <v>191</v>
      </c>
      <c r="D145" s="128" t="s">
        <v>141</v>
      </c>
      <c r="E145" s="129" t="s">
        <v>3379</v>
      </c>
      <c r="F145" s="130" t="s">
        <v>3380</v>
      </c>
      <c r="G145" s="131" t="s">
        <v>157</v>
      </c>
      <c r="H145" s="132">
        <v>10</v>
      </c>
      <c r="I145" s="133"/>
      <c r="J145" s="134">
        <f t="shared" si="0"/>
        <v>0</v>
      </c>
      <c r="K145" s="135"/>
      <c r="L145" s="33"/>
      <c r="M145" s="136" t="s">
        <v>1</v>
      </c>
      <c r="N145" s="137" t="s">
        <v>47</v>
      </c>
      <c r="P145" s="138">
        <f t="shared" si="1"/>
        <v>0</v>
      </c>
      <c r="Q145" s="138">
        <v>0</v>
      </c>
      <c r="R145" s="138">
        <f t="shared" si="2"/>
        <v>0</v>
      </c>
      <c r="S145" s="138">
        <v>0</v>
      </c>
      <c r="T145" s="139">
        <f t="shared" si="3"/>
        <v>0</v>
      </c>
      <c r="AR145" s="140" t="s">
        <v>173</v>
      </c>
      <c r="AT145" s="140" t="s">
        <v>141</v>
      </c>
      <c r="AU145" s="140" t="s">
        <v>90</v>
      </c>
      <c r="AY145" s="17" t="s">
        <v>140</v>
      </c>
      <c r="BE145" s="141">
        <f t="shared" si="4"/>
        <v>0</v>
      </c>
      <c r="BF145" s="141">
        <f t="shared" si="5"/>
        <v>0</v>
      </c>
      <c r="BG145" s="141">
        <f t="shared" si="6"/>
        <v>0</v>
      </c>
      <c r="BH145" s="141">
        <f t="shared" si="7"/>
        <v>0</v>
      </c>
      <c r="BI145" s="141">
        <f t="shared" si="8"/>
        <v>0</v>
      </c>
      <c r="BJ145" s="17" t="s">
        <v>90</v>
      </c>
      <c r="BK145" s="141">
        <f t="shared" si="9"/>
        <v>0</v>
      </c>
      <c r="BL145" s="17" t="s">
        <v>173</v>
      </c>
      <c r="BM145" s="140" t="s">
        <v>194</v>
      </c>
    </row>
    <row r="146" spans="2:65" s="1" customFormat="1" ht="16.5" customHeight="1">
      <c r="B146" s="33"/>
      <c r="C146" s="128" t="s">
        <v>170</v>
      </c>
      <c r="D146" s="128" t="s">
        <v>141</v>
      </c>
      <c r="E146" s="129" t="s">
        <v>3381</v>
      </c>
      <c r="F146" s="130" t="s">
        <v>3382</v>
      </c>
      <c r="G146" s="131" t="s">
        <v>157</v>
      </c>
      <c r="H146" s="132">
        <v>4</v>
      </c>
      <c r="I146" s="133"/>
      <c r="J146" s="134">
        <f t="shared" si="0"/>
        <v>0</v>
      </c>
      <c r="K146" s="135"/>
      <c r="L146" s="33"/>
      <c r="M146" s="136" t="s">
        <v>1</v>
      </c>
      <c r="N146" s="137" t="s">
        <v>47</v>
      </c>
      <c r="P146" s="138">
        <f t="shared" si="1"/>
        <v>0</v>
      </c>
      <c r="Q146" s="138">
        <v>0</v>
      </c>
      <c r="R146" s="138">
        <f t="shared" si="2"/>
        <v>0</v>
      </c>
      <c r="S146" s="138">
        <v>0</v>
      </c>
      <c r="T146" s="139">
        <f t="shared" si="3"/>
        <v>0</v>
      </c>
      <c r="AR146" s="140" t="s">
        <v>173</v>
      </c>
      <c r="AT146" s="140" t="s">
        <v>141</v>
      </c>
      <c r="AU146" s="140" t="s">
        <v>90</v>
      </c>
      <c r="AY146" s="17" t="s">
        <v>140</v>
      </c>
      <c r="BE146" s="141">
        <f t="shared" si="4"/>
        <v>0</v>
      </c>
      <c r="BF146" s="141">
        <f t="shared" si="5"/>
        <v>0</v>
      </c>
      <c r="BG146" s="141">
        <f t="shared" si="6"/>
        <v>0</v>
      </c>
      <c r="BH146" s="141">
        <f t="shared" si="7"/>
        <v>0</v>
      </c>
      <c r="BI146" s="141">
        <f t="shared" si="8"/>
        <v>0</v>
      </c>
      <c r="BJ146" s="17" t="s">
        <v>90</v>
      </c>
      <c r="BK146" s="141">
        <f t="shared" si="9"/>
        <v>0</v>
      </c>
      <c r="BL146" s="17" t="s">
        <v>173</v>
      </c>
      <c r="BM146" s="140" t="s">
        <v>197</v>
      </c>
    </row>
    <row r="147" spans="2:65" s="1" customFormat="1" ht="24.2" customHeight="1">
      <c r="B147" s="33"/>
      <c r="C147" s="128" t="s">
        <v>198</v>
      </c>
      <c r="D147" s="128" t="s">
        <v>141</v>
      </c>
      <c r="E147" s="129" t="s">
        <v>3383</v>
      </c>
      <c r="F147" s="130" t="s">
        <v>3384</v>
      </c>
      <c r="G147" s="131" t="s">
        <v>157</v>
      </c>
      <c r="H147" s="132">
        <v>5</v>
      </c>
      <c r="I147" s="133"/>
      <c r="J147" s="134">
        <f t="shared" si="0"/>
        <v>0</v>
      </c>
      <c r="K147" s="135"/>
      <c r="L147" s="33"/>
      <c r="M147" s="136" t="s">
        <v>1</v>
      </c>
      <c r="N147" s="137" t="s">
        <v>47</v>
      </c>
      <c r="P147" s="138">
        <f t="shared" si="1"/>
        <v>0</v>
      </c>
      <c r="Q147" s="138">
        <v>0</v>
      </c>
      <c r="R147" s="138">
        <f t="shared" si="2"/>
        <v>0</v>
      </c>
      <c r="S147" s="138">
        <v>0</v>
      </c>
      <c r="T147" s="139">
        <f t="shared" si="3"/>
        <v>0</v>
      </c>
      <c r="AR147" s="140" t="s">
        <v>173</v>
      </c>
      <c r="AT147" s="140" t="s">
        <v>141</v>
      </c>
      <c r="AU147" s="140" t="s">
        <v>90</v>
      </c>
      <c r="AY147" s="17" t="s">
        <v>140</v>
      </c>
      <c r="BE147" s="141">
        <f t="shared" si="4"/>
        <v>0</v>
      </c>
      <c r="BF147" s="141">
        <f t="shared" si="5"/>
        <v>0</v>
      </c>
      <c r="BG147" s="141">
        <f t="shared" si="6"/>
        <v>0</v>
      </c>
      <c r="BH147" s="141">
        <f t="shared" si="7"/>
        <v>0</v>
      </c>
      <c r="BI147" s="141">
        <f t="shared" si="8"/>
        <v>0</v>
      </c>
      <c r="BJ147" s="17" t="s">
        <v>90</v>
      </c>
      <c r="BK147" s="141">
        <f t="shared" si="9"/>
        <v>0</v>
      </c>
      <c r="BL147" s="17" t="s">
        <v>173</v>
      </c>
      <c r="BM147" s="140" t="s">
        <v>201</v>
      </c>
    </row>
    <row r="148" spans="2:65" s="1" customFormat="1" ht="24.2" customHeight="1">
      <c r="B148" s="33"/>
      <c r="C148" s="128" t="s">
        <v>173</v>
      </c>
      <c r="D148" s="128" t="s">
        <v>141</v>
      </c>
      <c r="E148" s="129" t="s">
        <v>3385</v>
      </c>
      <c r="F148" s="130" t="s">
        <v>3386</v>
      </c>
      <c r="G148" s="131" t="s">
        <v>157</v>
      </c>
      <c r="H148" s="132">
        <v>1</v>
      </c>
      <c r="I148" s="133"/>
      <c r="J148" s="134">
        <f t="shared" si="0"/>
        <v>0</v>
      </c>
      <c r="K148" s="135"/>
      <c r="L148" s="33"/>
      <c r="M148" s="136" t="s">
        <v>1</v>
      </c>
      <c r="N148" s="137" t="s">
        <v>47</v>
      </c>
      <c r="P148" s="138">
        <f t="shared" si="1"/>
        <v>0</v>
      </c>
      <c r="Q148" s="138">
        <v>0</v>
      </c>
      <c r="R148" s="138">
        <f t="shared" si="2"/>
        <v>0</v>
      </c>
      <c r="S148" s="138">
        <v>0</v>
      </c>
      <c r="T148" s="139">
        <f t="shared" si="3"/>
        <v>0</v>
      </c>
      <c r="AR148" s="140" t="s">
        <v>173</v>
      </c>
      <c r="AT148" s="140" t="s">
        <v>141</v>
      </c>
      <c r="AU148" s="140" t="s">
        <v>90</v>
      </c>
      <c r="AY148" s="17" t="s">
        <v>140</v>
      </c>
      <c r="BE148" s="141">
        <f t="shared" si="4"/>
        <v>0</v>
      </c>
      <c r="BF148" s="141">
        <f t="shared" si="5"/>
        <v>0</v>
      </c>
      <c r="BG148" s="141">
        <f t="shared" si="6"/>
        <v>0</v>
      </c>
      <c r="BH148" s="141">
        <f t="shared" si="7"/>
        <v>0</v>
      </c>
      <c r="BI148" s="141">
        <f t="shared" si="8"/>
        <v>0</v>
      </c>
      <c r="BJ148" s="17" t="s">
        <v>90</v>
      </c>
      <c r="BK148" s="141">
        <f t="shared" si="9"/>
        <v>0</v>
      </c>
      <c r="BL148" s="17" t="s">
        <v>173</v>
      </c>
      <c r="BM148" s="140" t="s">
        <v>204</v>
      </c>
    </row>
    <row r="149" spans="2:65" s="1" customFormat="1" ht="16.5" customHeight="1">
      <c r="B149" s="33"/>
      <c r="C149" s="128" t="s">
        <v>205</v>
      </c>
      <c r="D149" s="128" t="s">
        <v>141</v>
      </c>
      <c r="E149" s="129" t="s">
        <v>3387</v>
      </c>
      <c r="F149" s="130" t="s">
        <v>3388</v>
      </c>
      <c r="G149" s="131" t="s">
        <v>157</v>
      </c>
      <c r="H149" s="132">
        <v>9</v>
      </c>
      <c r="I149" s="133"/>
      <c r="J149" s="134">
        <f t="shared" si="0"/>
        <v>0</v>
      </c>
      <c r="K149" s="135"/>
      <c r="L149" s="33"/>
      <c r="M149" s="136" t="s">
        <v>1</v>
      </c>
      <c r="N149" s="137" t="s">
        <v>47</v>
      </c>
      <c r="P149" s="138">
        <f t="shared" si="1"/>
        <v>0</v>
      </c>
      <c r="Q149" s="138">
        <v>0</v>
      </c>
      <c r="R149" s="138">
        <f t="shared" si="2"/>
        <v>0</v>
      </c>
      <c r="S149" s="138">
        <v>0</v>
      </c>
      <c r="T149" s="139">
        <f t="shared" si="3"/>
        <v>0</v>
      </c>
      <c r="AR149" s="140" t="s">
        <v>173</v>
      </c>
      <c r="AT149" s="140" t="s">
        <v>141</v>
      </c>
      <c r="AU149" s="140" t="s">
        <v>90</v>
      </c>
      <c r="AY149" s="17" t="s">
        <v>140</v>
      </c>
      <c r="BE149" s="141">
        <f t="shared" si="4"/>
        <v>0</v>
      </c>
      <c r="BF149" s="141">
        <f t="shared" si="5"/>
        <v>0</v>
      </c>
      <c r="BG149" s="141">
        <f t="shared" si="6"/>
        <v>0</v>
      </c>
      <c r="BH149" s="141">
        <f t="shared" si="7"/>
        <v>0</v>
      </c>
      <c r="BI149" s="141">
        <f t="shared" si="8"/>
        <v>0</v>
      </c>
      <c r="BJ149" s="17" t="s">
        <v>90</v>
      </c>
      <c r="BK149" s="141">
        <f t="shared" si="9"/>
        <v>0</v>
      </c>
      <c r="BL149" s="17" t="s">
        <v>173</v>
      </c>
      <c r="BM149" s="140" t="s">
        <v>208</v>
      </c>
    </row>
    <row r="150" spans="2:65" s="1" customFormat="1" ht="16.5" customHeight="1">
      <c r="B150" s="33"/>
      <c r="C150" s="128" t="s">
        <v>178</v>
      </c>
      <c r="D150" s="128" t="s">
        <v>141</v>
      </c>
      <c r="E150" s="129" t="s">
        <v>3389</v>
      </c>
      <c r="F150" s="130" t="s">
        <v>3390</v>
      </c>
      <c r="G150" s="131" t="s">
        <v>150</v>
      </c>
      <c r="H150" s="132">
        <v>60.85</v>
      </c>
      <c r="I150" s="133"/>
      <c r="J150" s="134">
        <f t="shared" si="0"/>
        <v>0</v>
      </c>
      <c r="K150" s="135"/>
      <c r="L150" s="33"/>
      <c r="M150" s="136" t="s">
        <v>1</v>
      </c>
      <c r="N150" s="137" t="s">
        <v>47</v>
      </c>
      <c r="P150" s="138">
        <f t="shared" si="1"/>
        <v>0</v>
      </c>
      <c r="Q150" s="138">
        <v>0</v>
      </c>
      <c r="R150" s="138">
        <f t="shared" si="2"/>
        <v>0</v>
      </c>
      <c r="S150" s="138">
        <v>0</v>
      </c>
      <c r="T150" s="139">
        <f t="shared" si="3"/>
        <v>0</v>
      </c>
      <c r="AR150" s="140" t="s">
        <v>173</v>
      </c>
      <c r="AT150" s="140" t="s">
        <v>141</v>
      </c>
      <c r="AU150" s="140" t="s">
        <v>90</v>
      </c>
      <c r="AY150" s="17" t="s">
        <v>140</v>
      </c>
      <c r="BE150" s="141">
        <f t="shared" si="4"/>
        <v>0</v>
      </c>
      <c r="BF150" s="141">
        <f t="shared" si="5"/>
        <v>0</v>
      </c>
      <c r="BG150" s="141">
        <f t="shared" si="6"/>
        <v>0</v>
      </c>
      <c r="BH150" s="141">
        <f t="shared" si="7"/>
        <v>0</v>
      </c>
      <c r="BI150" s="141">
        <f t="shared" si="8"/>
        <v>0</v>
      </c>
      <c r="BJ150" s="17" t="s">
        <v>90</v>
      </c>
      <c r="BK150" s="141">
        <f t="shared" si="9"/>
        <v>0</v>
      </c>
      <c r="BL150" s="17" t="s">
        <v>173</v>
      </c>
      <c r="BM150" s="140" t="s">
        <v>275</v>
      </c>
    </row>
    <row r="151" spans="2:65" s="11" customFormat="1">
      <c r="B151" s="142"/>
      <c r="D151" s="143" t="s">
        <v>146</v>
      </c>
      <c r="E151" s="144" t="s">
        <v>1</v>
      </c>
      <c r="F151" s="145" t="s">
        <v>3391</v>
      </c>
      <c r="H151" s="146">
        <v>60.85</v>
      </c>
      <c r="I151" s="147"/>
      <c r="L151" s="142"/>
      <c r="M151" s="148"/>
      <c r="T151" s="149"/>
      <c r="AT151" s="144" t="s">
        <v>146</v>
      </c>
      <c r="AU151" s="144" t="s">
        <v>90</v>
      </c>
      <c r="AV151" s="11" t="s">
        <v>92</v>
      </c>
      <c r="AW151" s="11" t="s">
        <v>38</v>
      </c>
      <c r="AX151" s="11" t="s">
        <v>82</v>
      </c>
      <c r="AY151" s="144" t="s">
        <v>140</v>
      </c>
    </row>
    <row r="152" spans="2:65" s="14" customFormat="1">
      <c r="B152" s="167"/>
      <c r="D152" s="143" t="s">
        <v>146</v>
      </c>
      <c r="E152" s="168" t="s">
        <v>1</v>
      </c>
      <c r="F152" s="169" t="s">
        <v>287</v>
      </c>
      <c r="H152" s="170">
        <v>60.85</v>
      </c>
      <c r="I152" s="171"/>
      <c r="L152" s="167"/>
      <c r="M152" s="172"/>
      <c r="T152" s="173"/>
      <c r="AT152" s="168" t="s">
        <v>146</v>
      </c>
      <c r="AU152" s="168" t="s">
        <v>90</v>
      </c>
      <c r="AV152" s="14" t="s">
        <v>145</v>
      </c>
      <c r="AW152" s="14" t="s">
        <v>38</v>
      </c>
      <c r="AX152" s="14" t="s">
        <v>90</v>
      </c>
      <c r="AY152" s="168" t="s">
        <v>140</v>
      </c>
    </row>
    <row r="153" spans="2:65" s="1" customFormat="1" ht="21.75" customHeight="1">
      <c r="B153" s="33"/>
      <c r="C153" s="128" t="s">
        <v>212</v>
      </c>
      <c r="D153" s="128" t="s">
        <v>141</v>
      </c>
      <c r="E153" s="129" t="s">
        <v>3392</v>
      </c>
      <c r="F153" s="130" t="s">
        <v>3393</v>
      </c>
      <c r="G153" s="131" t="s">
        <v>163</v>
      </c>
      <c r="H153" s="132">
        <v>0.121</v>
      </c>
      <c r="I153" s="133"/>
      <c r="J153" s="134">
        <f>ROUND(I153*H153,2)</f>
        <v>0</v>
      </c>
      <c r="K153" s="135"/>
      <c r="L153" s="33"/>
      <c r="M153" s="136" t="s">
        <v>1</v>
      </c>
      <c r="N153" s="137" t="s">
        <v>47</v>
      </c>
      <c r="P153" s="138">
        <f>O153*H153</f>
        <v>0</v>
      </c>
      <c r="Q153" s="138">
        <v>0</v>
      </c>
      <c r="R153" s="138">
        <f>Q153*H153</f>
        <v>0</v>
      </c>
      <c r="S153" s="138">
        <v>0</v>
      </c>
      <c r="T153" s="139">
        <f>S153*H153</f>
        <v>0</v>
      </c>
      <c r="AR153" s="140" t="s">
        <v>173</v>
      </c>
      <c r="AT153" s="140" t="s">
        <v>141</v>
      </c>
      <c r="AU153" s="140" t="s">
        <v>90</v>
      </c>
      <c r="AY153" s="17" t="s">
        <v>140</v>
      </c>
      <c r="BE153" s="141">
        <f>IF(N153="základní",J153,0)</f>
        <v>0</v>
      </c>
      <c r="BF153" s="141">
        <f>IF(N153="snížená",J153,0)</f>
        <v>0</v>
      </c>
      <c r="BG153" s="141">
        <f>IF(N153="zákl. přenesená",J153,0)</f>
        <v>0</v>
      </c>
      <c r="BH153" s="141">
        <f>IF(N153="sníž. přenesená",J153,0)</f>
        <v>0</v>
      </c>
      <c r="BI153" s="141">
        <f>IF(N153="nulová",J153,0)</f>
        <v>0</v>
      </c>
      <c r="BJ153" s="17" t="s">
        <v>90</v>
      </c>
      <c r="BK153" s="141">
        <f>ROUND(I153*H153,2)</f>
        <v>0</v>
      </c>
      <c r="BL153" s="17" t="s">
        <v>173</v>
      </c>
      <c r="BM153" s="140" t="s">
        <v>211</v>
      </c>
    </row>
    <row r="154" spans="2:65" s="10" customFormat="1" ht="25.9" customHeight="1">
      <c r="B154" s="118"/>
      <c r="D154" s="119" t="s">
        <v>81</v>
      </c>
      <c r="E154" s="120" t="s">
        <v>3394</v>
      </c>
      <c r="F154" s="120" t="s">
        <v>3395</v>
      </c>
      <c r="I154" s="121"/>
      <c r="J154" s="122">
        <f>BK154</f>
        <v>0</v>
      </c>
      <c r="L154" s="118"/>
      <c r="M154" s="123"/>
      <c r="P154" s="124">
        <f>SUM(P155:P181)</f>
        <v>0</v>
      </c>
      <c r="R154" s="124">
        <f>SUM(R155:R181)</f>
        <v>0</v>
      </c>
      <c r="T154" s="125">
        <f>SUM(T155:T181)</f>
        <v>0</v>
      </c>
      <c r="AR154" s="119" t="s">
        <v>92</v>
      </c>
      <c r="AT154" s="126" t="s">
        <v>81</v>
      </c>
      <c r="AU154" s="126" t="s">
        <v>82</v>
      </c>
      <c r="AY154" s="119" t="s">
        <v>140</v>
      </c>
      <c r="BK154" s="127">
        <f>SUM(BK155:BK181)</f>
        <v>0</v>
      </c>
    </row>
    <row r="155" spans="2:65" s="1" customFormat="1" ht="21.75" customHeight="1">
      <c r="B155" s="33"/>
      <c r="C155" s="128" t="s">
        <v>183</v>
      </c>
      <c r="D155" s="128" t="s">
        <v>141</v>
      </c>
      <c r="E155" s="129" t="s">
        <v>3396</v>
      </c>
      <c r="F155" s="130" t="s">
        <v>3397</v>
      </c>
      <c r="G155" s="131" t="s">
        <v>150</v>
      </c>
      <c r="H155" s="132">
        <v>116.184</v>
      </c>
      <c r="I155" s="133"/>
      <c r="J155" s="134">
        <f>ROUND(I155*H155,2)</f>
        <v>0</v>
      </c>
      <c r="K155" s="135"/>
      <c r="L155" s="33"/>
      <c r="M155" s="136" t="s">
        <v>1</v>
      </c>
      <c r="N155" s="137" t="s">
        <v>47</v>
      </c>
      <c r="P155" s="138">
        <f>O155*H155</f>
        <v>0</v>
      </c>
      <c r="Q155" s="138">
        <v>0</v>
      </c>
      <c r="R155" s="138">
        <f>Q155*H155</f>
        <v>0</v>
      </c>
      <c r="S155" s="138">
        <v>0</v>
      </c>
      <c r="T155" s="139">
        <f>S155*H155</f>
        <v>0</v>
      </c>
      <c r="AR155" s="140" t="s">
        <v>173</v>
      </c>
      <c r="AT155" s="140" t="s">
        <v>141</v>
      </c>
      <c r="AU155" s="140" t="s">
        <v>90</v>
      </c>
      <c r="AY155" s="17" t="s">
        <v>140</v>
      </c>
      <c r="BE155" s="141">
        <f>IF(N155="základní",J155,0)</f>
        <v>0</v>
      </c>
      <c r="BF155" s="141">
        <f>IF(N155="snížená",J155,0)</f>
        <v>0</v>
      </c>
      <c r="BG155" s="141">
        <f>IF(N155="zákl. přenesená",J155,0)</f>
        <v>0</v>
      </c>
      <c r="BH155" s="141">
        <f>IF(N155="sníž. přenesená",J155,0)</f>
        <v>0</v>
      </c>
      <c r="BI155" s="141">
        <f>IF(N155="nulová",J155,0)</f>
        <v>0</v>
      </c>
      <c r="BJ155" s="17" t="s">
        <v>90</v>
      </c>
      <c r="BK155" s="141">
        <f>ROUND(I155*H155,2)</f>
        <v>0</v>
      </c>
      <c r="BL155" s="17" t="s">
        <v>173</v>
      </c>
      <c r="BM155" s="140" t="s">
        <v>225</v>
      </c>
    </row>
    <row r="156" spans="2:65" s="11" customFormat="1">
      <c r="B156" s="142"/>
      <c r="D156" s="143" t="s">
        <v>146</v>
      </c>
      <c r="E156" s="144" t="s">
        <v>1</v>
      </c>
      <c r="F156" s="145" t="s">
        <v>3398</v>
      </c>
      <c r="H156" s="146">
        <v>116.184</v>
      </c>
      <c r="I156" s="147"/>
      <c r="L156" s="142"/>
      <c r="M156" s="148"/>
      <c r="T156" s="149"/>
      <c r="AT156" s="144" t="s">
        <v>146</v>
      </c>
      <c r="AU156" s="144" t="s">
        <v>90</v>
      </c>
      <c r="AV156" s="11" t="s">
        <v>92</v>
      </c>
      <c r="AW156" s="11" t="s">
        <v>38</v>
      </c>
      <c r="AX156" s="11" t="s">
        <v>82</v>
      </c>
      <c r="AY156" s="144" t="s">
        <v>140</v>
      </c>
    </row>
    <row r="157" spans="2:65" s="14" customFormat="1">
      <c r="B157" s="167"/>
      <c r="D157" s="143" t="s">
        <v>146</v>
      </c>
      <c r="E157" s="168" t="s">
        <v>1</v>
      </c>
      <c r="F157" s="169" t="s">
        <v>287</v>
      </c>
      <c r="H157" s="170">
        <v>116.184</v>
      </c>
      <c r="I157" s="171"/>
      <c r="L157" s="167"/>
      <c r="M157" s="172"/>
      <c r="T157" s="173"/>
      <c r="AT157" s="168" t="s">
        <v>146</v>
      </c>
      <c r="AU157" s="168" t="s">
        <v>90</v>
      </c>
      <c r="AV157" s="14" t="s">
        <v>145</v>
      </c>
      <c r="AW157" s="14" t="s">
        <v>38</v>
      </c>
      <c r="AX157" s="14" t="s">
        <v>90</v>
      </c>
      <c r="AY157" s="168" t="s">
        <v>140</v>
      </c>
    </row>
    <row r="158" spans="2:65" s="1" customFormat="1" ht="21.75" customHeight="1">
      <c r="B158" s="33"/>
      <c r="C158" s="128" t="s">
        <v>7</v>
      </c>
      <c r="D158" s="128" t="s">
        <v>141</v>
      </c>
      <c r="E158" s="129" t="s">
        <v>3399</v>
      </c>
      <c r="F158" s="130" t="s">
        <v>3400</v>
      </c>
      <c r="G158" s="131" t="s">
        <v>150</v>
      </c>
      <c r="H158" s="132">
        <v>39.758000000000003</v>
      </c>
      <c r="I158" s="133"/>
      <c r="J158" s="134">
        <f>ROUND(I158*H158,2)</f>
        <v>0</v>
      </c>
      <c r="K158" s="135"/>
      <c r="L158" s="33"/>
      <c r="M158" s="136" t="s">
        <v>1</v>
      </c>
      <c r="N158" s="137" t="s">
        <v>47</v>
      </c>
      <c r="P158" s="138">
        <f>O158*H158</f>
        <v>0</v>
      </c>
      <c r="Q158" s="138">
        <v>0</v>
      </c>
      <c r="R158" s="138">
        <f>Q158*H158</f>
        <v>0</v>
      </c>
      <c r="S158" s="138">
        <v>0</v>
      </c>
      <c r="T158" s="139">
        <f>S158*H158</f>
        <v>0</v>
      </c>
      <c r="AR158" s="140" t="s">
        <v>173</v>
      </c>
      <c r="AT158" s="140" t="s">
        <v>141</v>
      </c>
      <c r="AU158" s="140" t="s">
        <v>90</v>
      </c>
      <c r="AY158" s="17" t="s">
        <v>140</v>
      </c>
      <c r="BE158" s="141">
        <f>IF(N158="základní",J158,0)</f>
        <v>0</v>
      </c>
      <c r="BF158" s="141">
        <f>IF(N158="snížená",J158,0)</f>
        <v>0</v>
      </c>
      <c r="BG158" s="141">
        <f>IF(N158="zákl. přenesená",J158,0)</f>
        <v>0</v>
      </c>
      <c r="BH158" s="141">
        <f>IF(N158="sníž. přenesená",J158,0)</f>
        <v>0</v>
      </c>
      <c r="BI158" s="141">
        <f>IF(N158="nulová",J158,0)</f>
        <v>0</v>
      </c>
      <c r="BJ158" s="17" t="s">
        <v>90</v>
      </c>
      <c r="BK158" s="141">
        <f>ROUND(I158*H158,2)</f>
        <v>0</v>
      </c>
      <c r="BL158" s="17" t="s">
        <v>173</v>
      </c>
      <c r="BM158" s="140" t="s">
        <v>230</v>
      </c>
    </row>
    <row r="159" spans="2:65" s="11" customFormat="1">
      <c r="B159" s="142"/>
      <c r="D159" s="143" t="s">
        <v>146</v>
      </c>
      <c r="E159" s="144" t="s">
        <v>1</v>
      </c>
      <c r="F159" s="145" t="s">
        <v>3401</v>
      </c>
      <c r="H159" s="146">
        <v>39.758000000000003</v>
      </c>
      <c r="I159" s="147"/>
      <c r="L159" s="142"/>
      <c r="M159" s="148"/>
      <c r="T159" s="149"/>
      <c r="AT159" s="144" t="s">
        <v>146</v>
      </c>
      <c r="AU159" s="144" t="s">
        <v>90</v>
      </c>
      <c r="AV159" s="11" t="s">
        <v>92</v>
      </c>
      <c r="AW159" s="11" t="s">
        <v>38</v>
      </c>
      <c r="AX159" s="11" t="s">
        <v>82</v>
      </c>
      <c r="AY159" s="144" t="s">
        <v>140</v>
      </c>
    </row>
    <row r="160" spans="2:65" s="14" customFormat="1">
      <c r="B160" s="167"/>
      <c r="D160" s="143" t="s">
        <v>146</v>
      </c>
      <c r="E160" s="168" t="s">
        <v>1</v>
      </c>
      <c r="F160" s="169" t="s">
        <v>287</v>
      </c>
      <c r="H160" s="170">
        <v>39.758000000000003</v>
      </c>
      <c r="I160" s="171"/>
      <c r="L160" s="167"/>
      <c r="M160" s="172"/>
      <c r="T160" s="173"/>
      <c r="AT160" s="168" t="s">
        <v>146</v>
      </c>
      <c r="AU160" s="168" t="s">
        <v>90</v>
      </c>
      <c r="AV160" s="14" t="s">
        <v>145</v>
      </c>
      <c r="AW160" s="14" t="s">
        <v>38</v>
      </c>
      <c r="AX160" s="14" t="s">
        <v>90</v>
      </c>
      <c r="AY160" s="168" t="s">
        <v>140</v>
      </c>
    </row>
    <row r="161" spans="2:65" s="1" customFormat="1" ht="16.5" customHeight="1">
      <c r="B161" s="33"/>
      <c r="C161" s="128" t="s">
        <v>187</v>
      </c>
      <c r="D161" s="128" t="s">
        <v>141</v>
      </c>
      <c r="E161" s="129" t="s">
        <v>3402</v>
      </c>
      <c r="F161" s="130" t="s">
        <v>3403</v>
      </c>
      <c r="G161" s="131" t="s">
        <v>157</v>
      </c>
      <c r="H161" s="132">
        <v>4</v>
      </c>
      <c r="I161" s="133"/>
      <c r="J161" s="134">
        <f>ROUND(I161*H161,2)</f>
        <v>0</v>
      </c>
      <c r="K161" s="135"/>
      <c r="L161" s="33"/>
      <c r="M161" s="136" t="s">
        <v>1</v>
      </c>
      <c r="N161" s="137" t="s">
        <v>47</v>
      </c>
      <c r="P161" s="138">
        <f>O161*H161</f>
        <v>0</v>
      </c>
      <c r="Q161" s="138">
        <v>0</v>
      </c>
      <c r="R161" s="138">
        <f>Q161*H161</f>
        <v>0</v>
      </c>
      <c r="S161" s="138">
        <v>0</v>
      </c>
      <c r="T161" s="139">
        <f>S161*H161</f>
        <v>0</v>
      </c>
      <c r="AR161" s="140" t="s">
        <v>173</v>
      </c>
      <c r="AT161" s="140" t="s">
        <v>141</v>
      </c>
      <c r="AU161" s="140" t="s">
        <v>90</v>
      </c>
      <c r="AY161" s="17" t="s">
        <v>140</v>
      </c>
      <c r="BE161" s="141">
        <f>IF(N161="základní",J161,0)</f>
        <v>0</v>
      </c>
      <c r="BF161" s="141">
        <f>IF(N161="snížená",J161,0)</f>
        <v>0</v>
      </c>
      <c r="BG161" s="141">
        <f>IF(N161="zákl. přenesená",J161,0)</f>
        <v>0</v>
      </c>
      <c r="BH161" s="141">
        <f>IF(N161="sníž. přenesená",J161,0)</f>
        <v>0</v>
      </c>
      <c r="BI161" s="141">
        <f>IF(N161="nulová",J161,0)</f>
        <v>0</v>
      </c>
      <c r="BJ161" s="17" t="s">
        <v>90</v>
      </c>
      <c r="BK161" s="141">
        <f>ROUND(I161*H161,2)</f>
        <v>0</v>
      </c>
      <c r="BL161" s="17" t="s">
        <v>173</v>
      </c>
      <c r="BM161" s="140" t="s">
        <v>233</v>
      </c>
    </row>
    <row r="162" spans="2:65" s="1" customFormat="1" ht="16.5" customHeight="1">
      <c r="B162" s="33"/>
      <c r="C162" s="128" t="s">
        <v>227</v>
      </c>
      <c r="D162" s="128" t="s">
        <v>141</v>
      </c>
      <c r="E162" s="129" t="s">
        <v>3404</v>
      </c>
      <c r="F162" s="130" t="s">
        <v>3405</v>
      </c>
      <c r="G162" s="131" t="s">
        <v>157</v>
      </c>
      <c r="H162" s="132">
        <v>2</v>
      </c>
      <c r="I162" s="133"/>
      <c r="J162" s="134">
        <f>ROUND(I162*H162,2)</f>
        <v>0</v>
      </c>
      <c r="K162" s="135"/>
      <c r="L162" s="33"/>
      <c r="M162" s="136" t="s">
        <v>1</v>
      </c>
      <c r="N162" s="137" t="s">
        <v>47</v>
      </c>
      <c r="P162" s="138">
        <f>O162*H162</f>
        <v>0</v>
      </c>
      <c r="Q162" s="138">
        <v>0</v>
      </c>
      <c r="R162" s="138">
        <f>Q162*H162</f>
        <v>0</v>
      </c>
      <c r="S162" s="138">
        <v>0</v>
      </c>
      <c r="T162" s="139">
        <f>S162*H162</f>
        <v>0</v>
      </c>
      <c r="AR162" s="140" t="s">
        <v>173</v>
      </c>
      <c r="AT162" s="140" t="s">
        <v>141</v>
      </c>
      <c r="AU162" s="140" t="s">
        <v>90</v>
      </c>
      <c r="AY162" s="17" t="s">
        <v>140</v>
      </c>
      <c r="BE162" s="141">
        <f>IF(N162="základní",J162,0)</f>
        <v>0</v>
      </c>
      <c r="BF162" s="141">
        <f>IF(N162="snížená",J162,0)</f>
        <v>0</v>
      </c>
      <c r="BG162" s="141">
        <f>IF(N162="zákl. přenesená",J162,0)</f>
        <v>0</v>
      </c>
      <c r="BH162" s="141">
        <f>IF(N162="sníž. přenesená",J162,0)</f>
        <v>0</v>
      </c>
      <c r="BI162" s="141">
        <f>IF(N162="nulová",J162,0)</f>
        <v>0</v>
      </c>
      <c r="BJ162" s="17" t="s">
        <v>90</v>
      </c>
      <c r="BK162" s="141">
        <f>ROUND(I162*H162,2)</f>
        <v>0</v>
      </c>
      <c r="BL162" s="17" t="s">
        <v>173</v>
      </c>
      <c r="BM162" s="140" t="s">
        <v>237</v>
      </c>
    </row>
    <row r="163" spans="2:65" s="1" customFormat="1" ht="24.2" customHeight="1">
      <c r="B163" s="33"/>
      <c r="C163" s="128" t="s">
        <v>190</v>
      </c>
      <c r="D163" s="128" t="s">
        <v>141</v>
      </c>
      <c r="E163" s="129" t="s">
        <v>3406</v>
      </c>
      <c r="F163" s="130" t="s">
        <v>3407</v>
      </c>
      <c r="G163" s="131" t="s">
        <v>150</v>
      </c>
      <c r="H163" s="132">
        <v>94.814999999999998</v>
      </c>
      <c r="I163" s="133"/>
      <c r="J163" s="134">
        <f>ROUND(I163*H163,2)</f>
        <v>0</v>
      </c>
      <c r="K163" s="135"/>
      <c r="L163" s="33"/>
      <c r="M163" s="136" t="s">
        <v>1</v>
      </c>
      <c r="N163" s="137" t="s">
        <v>47</v>
      </c>
      <c r="P163" s="138">
        <f>O163*H163</f>
        <v>0</v>
      </c>
      <c r="Q163" s="138">
        <v>0</v>
      </c>
      <c r="R163" s="138">
        <f>Q163*H163</f>
        <v>0</v>
      </c>
      <c r="S163" s="138">
        <v>0</v>
      </c>
      <c r="T163" s="139">
        <f>S163*H163</f>
        <v>0</v>
      </c>
      <c r="AR163" s="140" t="s">
        <v>173</v>
      </c>
      <c r="AT163" s="140" t="s">
        <v>141</v>
      </c>
      <c r="AU163" s="140" t="s">
        <v>90</v>
      </c>
      <c r="AY163" s="17" t="s">
        <v>140</v>
      </c>
      <c r="BE163" s="141">
        <f>IF(N163="základní",J163,0)</f>
        <v>0</v>
      </c>
      <c r="BF163" s="141">
        <f>IF(N163="snížená",J163,0)</f>
        <v>0</v>
      </c>
      <c r="BG163" s="141">
        <f>IF(N163="zákl. přenesená",J163,0)</f>
        <v>0</v>
      </c>
      <c r="BH163" s="141">
        <f>IF(N163="sníž. přenesená",J163,0)</f>
        <v>0</v>
      </c>
      <c r="BI163" s="141">
        <f>IF(N163="nulová",J163,0)</f>
        <v>0</v>
      </c>
      <c r="BJ163" s="17" t="s">
        <v>90</v>
      </c>
      <c r="BK163" s="141">
        <f>ROUND(I163*H163,2)</f>
        <v>0</v>
      </c>
      <c r="BL163" s="17" t="s">
        <v>173</v>
      </c>
      <c r="BM163" s="140" t="s">
        <v>240</v>
      </c>
    </row>
    <row r="164" spans="2:65" s="11" customFormat="1">
      <c r="B164" s="142"/>
      <c r="D164" s="143" t="s">
        <v>146</v>
      </c>
      <c r="E164" s="144" t="s">
        <v>1</v>
      </c>
      <c r="F164" s="145" t="s">
        <v>3408</v>
      </c>
      <c r="H164" s="146">
        <v>94.814999999999998</v>
      </c>
      <c r="I164" s="147"/>
      <c r="L164" s="142"/>
      <c r="M164" s="148"/>
      <c r="T164" s="149"/>
      <c r="AT164" s="144" t="s">
        <v>146</v>
      </c>
      <c r="AU164" s="144" t="s">
        <v>90</v>
      </c>
      <c r="AV164" s="11" t="s">
        <v>92</v>
      </c>
      <c r="AW164" s="11" t="s">
        <v>38</v>
      </c>
      <c r="AX164" s="11" t="s">
        <v>82</v>
      </c>
      <c r="AY164" s="144" t="s">
        <v>140</v>
      </c>
    </row>
    <row r="165" spans="2:65" s="14" customFormat="1">
      <c r="B165" s="167"/>
      <c r="D165" s="143" t="s">
        <v>146</v>
      </c>
      <c r="E165" s="168" t="s">
        <v>1</v>
      </c>
      <c r="F165" s="169" t="s">
        <v>287</v>
      </c>
      <c r="H165" s="170">
        <v>94.814999999999998</v>
      </c>
      <c r="I165" s="171"/>
      <c r="L165" s="167"/>
      <c r="M165" s="172"/>
      <c r="T165" s="173"/>
      <c r="AT165" s="168" t="s">
        <v>146</v>
      </c>
      <c r="AU165" s="168" t="s">
        <v>90</v>
      </c>
      <c r="AV165" s="14" t="s">
        <v>145</v>
      </c>
      <c r="AW165" s="14" t="s">
        <v>38</v>
      </c>
      <c r="AX165" s="14" t="s">
        <v>90</v>
      </c>
      <c r="AY165" s="168" t="s">
        <v>140</v>
      </c>
    </row>
    <row r="166" spans="2:65" s="1" customFormat="1" ht="24.2" customHeight="1">
      <c r="B166" s="33"/>
      <c r="C166" s="128" t="s">
        <v>234</v>
      </c>
      <c r="D166" s="128" t="s">
        <v>141</v>
      </c>
      <c r="E166" s="129" t="s">
        <v>3409</v>
      </c>
      <c r="F166" s="130" t="s">
        <v>3410</v>
      </c>
      <c r="G166" s="131" t="s">
        <v>150</v>
      </c>
      <c r="H166" s="132">
        <v>25.83</v>
      </c>
      <c r="I166" s="133"/>
      <c r="J166" s="134">
        <f>ROUND(I166*H166,2)</f>
        <v>0</v>
      </c>
      <c r="K166" s="135"/>
      <c r="L166" s="33"/>
      <c r="M166" s="136" t="s">
        <v>1</v>
      </c>
      <c r="N166" s="137" t="s">
        <v>47</v>
      </c>
      <c r="P166" s="138">
        <f>O166*H166</f>
        <v>0</v>
      </c>
      <c r="Q166" s="138">
        <v>0</v>
      </c>
      <c r="R166" s="138">
        <f>Q166*H166</f>
        <v>0</v>
      </c>
      <c r="S166" s="138">
        <v>0</v>
      </c>
      <c r="T166" s="139">
        <f>S166*H166</f>
        <v>0</v>
      </c>
      <c r="AR166" s="140" t="s">
        <v>173</v>
      </c>
      <c r="AT166" s="140" t="s">
        <v>141</v>
      </c>
      <c r="AU166" s="140" t="s">
        <v>90</v>
      </c>
      <c r="AY166" s="17" t="s">
        <v>140</v>
      </c>
      <c r="BE166" s="141">
        <f>IF(N166="základní",J166,0)</f>
        <v>0</v>
      </c>
      <c r="BF166" s="141">
        <f>IF(N166="snížená",J166,0)</f>
        <v>0</v>
      </c>
      <c r="BG166" s="141">
        <f>IF(N166="zákl. přenesená",J166,0)</f>
        <v>0</v>
      </c>
      <c r="BH166" s="141">
        <f>IF(N166="sníž. přenesená",J166,0)</f>
        <v>0</v>
      </c>
      <c r="BI166" s="141">
        <f>IF(N166="nulová",J166,0)</f>
        <v>0</v>
      </c>
      <c r="BJ166" s="17" t="s">
        <v>90</v>
      </c>
      <c r="BK166" s="141">
        <f>ROUND(I166*H166,2)</f>
        <v>0</v>
      </c>
      <c r="BL166" s="17" t="s">
        <v>173</v>
      </c>
      <c r="BM166" s="140" t="s">
        <v>244</v>
      </c>
    </row>
    <row r="167" spans="2:65" s="11" customFormat="1">
      <c r="B167" s="142"/>
      <c r="D167" s="143" t="s">
        <v>146</v>
      </c>
      <c r="E167" s="144" t="s">
        <v>1</v>
      </c>
      <c r="F167" s="145" t="s">
        <v>3411</v>
      </c>
      <c r="H167" s="146">
        <v>25.83</v>
      </c>
      <c r="I167" s="147"/>
      <c r="L167" s="142"/>
      <c r="M167" s="148"/>
      <c r="T167" s="149"/>
      <c r="AT167" s="144" t="s">
        <v>146</v>
      </c>
      <c r="AU167" s="144" t="s">
        <v>90</v>
      </c>
      <c r="AV167" s="11" t="s">
        <v>92</v>
      </c>
      <c r="AW167" s="11" t="s">
        <v>38</v>
      </c>
      <c r="AX167" s="11" t="s">
        <v>82</v>
      </c>
      <c r="AY167" s="144" t="s">
        <v>140</v>
      </c>
    </row>
    <row r="168" spans="2:65" s="14" customFormat="1">
      <c r="B168" s="167"/>
      <c r="D168" s="143" t="s">
        <v>146</v>
      </c>
      <c r="E168" s="168" t="s">
        <v>1</v>
      </c>
      <c r="F168" s="169" t="s">
        <v>287</v>
      </c>
      <c r="H168" s="170">
        <v>25.83</v>
      </c>
      <c r="I168" s="171"/>
      <c r="L168" s="167"/>
      <c r="M168" s="172"/>
      <c r="T168" s="173"/>
      <c r="AT168" s="168" t="s">
        <v>146</v>
      </c>
      <c r="AU168" s="168" t="s">
        <v>90</v>
      </c>
      <c r="AV168" s="14" t="s">
        <v>145</v>
      </c>
      <c r="AW168" s="14" t="s">
        <v>38</v>
      </c>
      <c r="AX168" s="14" t="s">
        <v>90</v>
      </c>
      <c r="AY168" s="168" t="s">
        <v>140</v>
      </c>
    </row>
    <row r="169" spans="2:65" s="1" customFormat="1" ht="33" customHeight="1">
      <c r="B169" s="33"/>
      <c r="C169" s="128" t="s">
        <v>194</v>
      </c>
      <c r="D169" s="128" t="s">
        <v>141</v>
      </c>
      <c r="E169" s="129" t="s">
        <v>3412</v>
      </c>
      <c r="F169" s="130" t="s">
        <v>3413</v>
      </c>
      <c r="G169" s="131" t="s">
        <v>150</v>
      </c>
      <c r="H169" s="132">
        <v>23.1</v>
      </c>
      <c r="I169" s="133"/>
      <c r="J169" s="134">
        <f>ROUND(I169*H169,2)</f>
        <v>0</v>
      </c>
      <c r="K169" s="135"/>
      <c r="L169" s="33"/>
      <c r="M169" s="136" t="s">
        <v>1</v>
      </c>
      <c r="N169" s="137" t="s">
        <v>47</v>
      </c>
      <c r="P169" s="138">
        <f>O169*H169</f>
        <v>0</v>
      </c>
      <c r="Q169" s="138">
        <v>0</v>
      </c>
      <c r="R169" s="138">
        <f>Q169*H169</f>
        <v>0</v>
      </c>
      <c r="S169" s="138">
        <v>0</v>
      </c>
      <c r="T169" s="139">
        <f>S169*H169</f>
        <v>0</v>
      </c>
      <c r="AR169" s="140" t="s">
        <v>173</v>
      </c>
      <c r="AT169" s="140" t="s">
        <v>141</v>
      </c>
      <c r="AU169" s="140" t="s">
        <v>90</v>
      </c>
      <c r="AY169" s="17" t="s">
        <v>140</v>
      </c>
      <c r="BE169" s="141">
        <f>IF(N169="základní",J169,0)</f>
        <v>0</v>
      </c>
      <c r="BF169" s="141">
        <f>IF(N169="snížená",J169,0)</f>
        <v>0</v>
      </c>
      <c r="BG169" s="141">
        <f>IF(N169="zákl. přenesená",J169,0)</f>
        <v>0</v>
      </c>
      <c r="BH169" s="141">
        <f>IF(N169="sníž. přenesená",J169,0)</f>
        <v>0</v>
      </c>
      <c r="BI169" s="141">
        <f>IF(N169="nulová",J169,0)</f>
        <v>0</v>
      </c>
      <c r="BJ169" s="17" t="s">
        <v>90</v>
      </c>
      <c r="BK169" s="141">
        <f>ROUND(I169*H169,2)</f>
        <v>0</v>
      </c>
      <c r="BL169" s="17" t="s">
        <v>173</v>
      </c>
      <c r="BM169" s="140" t="s">
        <v>247</v>
      </c>
    </row>
    <row r="170" spans="2:65" s="11" customFormat="1">
      <c r="B170" s="142"/>
      <c r="D170" s="143" t="s">
        <v>146</v>
      </c>
      <c r="E170" s="144" t="s">
        <v>1</v>
      </c>
      <c r="F170" s="145" t="s">
        <v>3414</v>
      </c>
      <c r="H170" s="146">
        <v>23.1</v>
      </c>
      <c r="I170" s="147"/>
      <c r="L170" s="142"/>
      <c r="M170" s="148"/>
      <c r="T170" s="149"/>
      <c r="AT170" s="144" t="s">
        <v>146</v>
      </c>
      <c r="AU170" s="144" t="s">
        <v>90</v>
      </c>
      <c r="AV170" s="11" t="s">
        <v>92</v>
      </c>
      <c r="AW170" s="11" t="s">
        <v>38</v>
      </c>
      <c r="AX170" s="11" t="s">
        <v>82</v>
      </c>
      <c r="AY170" s="144" t="s">
        <v>140</v>
      </c>
    </row>
    <row r="171" spans="2:65" s="14" customFormat="1">
      <c r="B171" s="167"/>
      <c r="D171" s="143" t="s">
        <v>146</v>
      </c>
      <c r="E171" s="168" t="s">
        <v>1</v>
      </c>
      <c r="F171" s="169" t="s">
        <v>287</v>
      </c>
      <c r="H171" s="170">
        <v>23.1</v>
      </c>
      <c r="I171" s="171"/>
      <c r="L171" s="167"/>
      <c r="M171" s="172"/>
      <c r="T171" s="173"/>
      <c r="AT171" s="168" t="s">
        <v>146</v>
      </c>
      <c r="AU171" s="168" t="s">
        <v>90</v>
      </c>
      <c r="AV171" s="14" t="s">
        <v>145</v>
      </c>
      <c r="AW171" s="14" t="s">
        <v>38</v>
      </c>
      <c r="AX171" s="14" t="s">
        <v>90</v>
      </c>
      <c r="AY171" s="168" t="s">
        <v>140</v>
      </c>
    </row>
    <row r="172" spans="2:65" s="1" customFormat="1" ht="33" customHeight="1">
      <c r="B172" s="33"/>
      <c r="C172" s="128" t="s">
        <v>241</v>
      </c>
      <c r="D172" s="128" t="s">
        <v>141</v>
      </c>
      <c r="E172" s="129" t="s">
        <v>3415</v>
      </c>
      <c r="F172" s="130" t="s">
        <v>3416</v>
      </c>
      <c r="G172" s="131" t="s">
        <v>150</v>
      </c>
      <c r="H172" s="132">
        <v>14.7</v>
      </c>
      <c r="I172" s="133"/>
      <c r="J172" s="134">
        <f>ROUND(I172*H172,2)</f>
        <v>0</v>
      </c>
      <c r="K172" s="135"/>
      <c r="L172" s="33"/>
      <c r="M172" s="136" t="s">
        <v>1</v>
      </c>
      <c r="N172" s="137" t="s">
        <v>47</v>
      </c>
      <c r="P172" s="138">
        <f>O172*H172</f>
        <v>0</v>
      </c>
      <c r="Q172" s="138">
        <v>0</v>
      </c>
      <c r="R172" s="138">
        <f>Q172*H172</f>
        <v>0</v>
      </c>
      <c r="S172" s="138">
        <v>0</v>
      </c>
      <c r="T172" s="139">
        <f>S172*H172</f>
        <v>0</v>
      </c>
      <c r="AR172" s="140" t="s">
        <v>173</v>
      </c>
      <c r="AT172" s="140" t="s">
        <v>141</v>
      </c>
      <c r="AU172" s="140" t="s">
        <v>90</v>
      </c>
      <c r="AY172" s="17" t="s">
        <v>140</v>
      </c>
      <c r="BE172" s="141">
        <f>IF(N172="základní",J172,0)</f>
        <v>0</v>
      </c>
      <c r="BF172" s="141">
        <f>IF(N172="snížená",J172,0)</f>
        <v>0</v>
      </c>
      <c r="BG172" s="141">
        <f>IF(N172="zákl. přenesená",J172,0)</f>
        <v>0</v>
      </c>
      <c r="BH172" s="141">
        <f>IF(N172="sníž. přenesená",J172,0)</f>
        <v>0</v>
      </c>
      <c r="BI172" s="141">
        <f>IF(N172="nulová",J172,0)</f>
        <v>0</v>
      </c>
      <c r="BJ172" s="17" t="s">
        <v>90</v>
      </c>
      <c r="BK172" s="141">
        <f>ROUND(I172*H172,2)</f>
        <v>0</v>
      </c>
      <c r="BL172" s="17" t="s">
        <v>173</v>
      </c>
      <c r="BM172" s="140" t="s">
        <v>251</v>
      </c>
    </row>
    <row r="173" spans="2:65" s="11" customFormat="1">
      <c r="B173" s="142"/>
      <c r="D173" s="143" t="s">
        <v>146</v>
      </c>
      <c r="E173" s="144" t="s">
        <v>1</v>
      </c>
      <c r="F173" s="145" t="s">
        <v>3417</v>
      </c>
      <c r="H173" s="146">
        <v>14.7</v>
      </c>
      <c r="I173" s="147"/>
      <c r="L173" s="142"/>
      <c r="M173" s="148"/>
      <c r="T173" s="149"/>
      <c r="AT173" s="144" t="s">
        <v>146</v>
      </c>
      <c r="AU173" s="144" t="s">
        <v>90</v>
      </c>
      <c r="AV173" s="11" t="s">
        <v>92</v>
      </c>
      <c r="AW173" s="11" t="s">
        <v>38</v>
      </c>
      <c r="AX173" s="11" t="s">
        <v>82</v>
      </c>
      <c r="AY173" s="144" t="s">
        <v>140</v>
      </c>
    </row>
    <row r="174" spans="2:65" s="14" customFormat="1">
      <c r="B174" s="167"/>
      <c r="D174" s="143" t="s">
        <v>146</v>
      </c>
      <c r="E174" s="168" t="s">
        <v>1</v>
      </c>
      <c r="F174" s="169" t="s">
        <v>287</v>
      </c>
      <c r="H174" s="170">
        <v>14.7</v>
      </c>
      <c r="I174" s="171"/>
      <c r="L174" s="167"/>
      <c r="M174" s="172"/>
      <c r="T174" s="173"/>
      <c r="AT174" s="168" t="s">
        <v>146</v>
      </c>
      <c r="AU174" s="168" t="s">
        <v>90</v>
      </c>
      <c r="AV174" s="14" t="s">
        <v>145</v>
      </c>
      <c r="AW174" s="14" t="s">
        <v>38</v>
      </c>
      <c r="AX174" s="14" t="s">
        <v>90</v>
      </c>
      <c r="AY174" s="168" t="s">
        <v>140</v>
      </c>
    </row>
    <row r="175" spans="2:65" s="1" customFormat="1" ht="21.75" customHeight="1">
      <c r="B175" s="33"/>
      <c r="C175" s="128" t="s">
        <v>197</v>
      </c>
      <c r="D175" s="128" t="s">
        <v>141</v>
      </c>
      <c r="E175" s="129" t="s">
        <v>3418</v>
      </c>
      <c r="F175" s="130" t="s">
        <v>3419</v>
      </c>
      <c r="G175" s="131" t="s">
        <v>150</v>
      </c>
      <c r="H175" s="132">
        <v>150.9</v>
      </c>
      <c r="I175" s="133"/>
      <c r="J175" s="134">
        <f>ROUND(I175*H175,2)</f>
        <v>0</v>
      </c>
      <c r="K175" s="135"/>
      <c r="L175" s="33"/>
      <c r="M175" s="136" t="s">
        <v>1</v>
      </c>
      <c r="N175" s="137" t="s">
        <v>47</v>
      </c>
      <c r="P175" s="138">
        <f>O175*H175</f>
        <v>0</v>
      </c>
      <c r="Q175" s="138">
        <v>0</v>
      </c>
      <c r="R175" s="138">
        <f>Q175*H175</f>
        <v>0</v>
      </c>
      <c r="S175" s="138">
        <v>0</v>
      </c>
      <c r="T175" s="139">
        <f>S175*H175</f>
        <v>0</v>
      </c>
      <c r="AR175" s="140" t="s">
        <v>173</v>
      </c>
      <c r="AT175" s="140" t="s">
        <v>141</v>
      </c>
      <c r="AU175" s="140" t="s">
        <v>90</v>
      </c>
      <c r="AY175" s="17" t="s">
        <v>140</v>
      </c>
      <c r="BE175" s="141">
        <f>IF(N175="základní",J175,0)</f>
        <v>0</v>
      </c>
      <c r="BF175" s="141">
        <f>IF(N175="snížená",J175,0)</f>
        <v>0</v>
      </c>
      <c r="BG175" s="141">
        <f>IF(N175="zákl. přenesená",J175,0)</f>
        <v>0</v>
      </c>
      <c r="BH175" s="141">
        <f>IF(N175="sníž. přenesená",J175,0)</f>
        <v>0</v>
      </c>
      <c r="BI175" s="141">
        <f>IF(N175="nulová",J175,0)</f>
        <v>0</v>
      </c>
      <c r="BJ175" s="17" t="s">
        <v>90</v>
      </c>
      <c r="BK175" s="141">
        <f>ROUND(I175*H175,2)</f>
        <v>0</v>
      </c>
      <c r="BL175" s="17" t="s">
        <v>173</v>
      </c>
      <c r="BM175" s="140" t="s">
        <v>260</v>
      </c>
    </row>
    <row r="176" spans="2:65" s="11" customFormat="1">
      <c r="B176" s="142"/>
      <c r="D176" s="143" t="s">
        <v>146</v>
      </c>
      <c r="E176" s="144" t="s">
        <v>1</v>
      </c>
      <c r="F176" s="145" t="s">
        <v>3420</v>
      </c>
      <c r="H176" s="146">
        <v>150.9</v>
      </c>
      <c r="I176" s="147"/>
      <c r="L176" s="142"/>
      <c r="M176" s="148"/>
      <c r="T176" s="149"/>
      <c r="AT176" s="144" t="s">
        <v>146</v>
      </c>
      <c r="AU176" s="144" t="s">
        <v>90</v>
      </c>
      <c r="AV176" s="11" t="s">
        <v>92</v>
      </c>
      <c r="AW176" s="11" t="s">
        <v>38</v>
      </c>
      <c r="AX176" s="11" t="s">
        <v>82</v>
      </c>
      <c r="AY176" s="144" t="s">
        <v>140</v>
      </c>
    </row>
    <row r="177" spans="2:65" s="14" customFormat="1">
      <c r="B177" s="167"/>
      <c r="D177" s="143" t="s">
        <v>146</v>
      </c>
      <c r="E177" s="168" t="s">
        <v>1</v>
      </c>
      <c r="F177" s="169" t="s">
        <v>287</v>
      </c>
      <c r="H177" s="170">
        <v>150.9</v>
      </c>
      <c r="I177" s="171"/>
      <c r="L177" s="167"/>
      <c r="M177" s="172"/>
      <c r="T177" s="173"/>
      <c r="AT177" s="168" t="s">
        <v>146</v>
      </c>
      <c r="AU177" s="168" t="s">
        <v>90</v>
      </c>
      <c r="AV177" s="14" t="s">
        <v>145</v>
      </c>
      <c r="AW177" s="14" t="s">
        <v>38</v>
      </c>
      <c r="AX177" s="14" t="s">
        <v>90</v>
      </c>
      <c r="AY177" s="168" t="s">
        <v>140</v>
      </c>
    </row>
    <row r="178" spans="2:65" s="1" customFormat="1" ht="16.5" customHeight="1">
      <c r="B178" s="33"/>
      <c r="C178" s="128" t="s">
        <v>248</v>
      </c>
      <c r="D178" s="128" t="s">
        <v>141</v>
      </c>
      <c r="E178" s="129" t="s">
        <v>3421</v>
      </c>
      <c r="F178" s="130" t="s">
        <v>3422</v>
      </c>
      <c r="G178" s="131" t="s">
        <v>157</v>
      </c>
      <c r="H178" s="132">
        <v>6</v>
      </c>
      <c r="I178" s="133"/>
      <c r="J178" s="134">
        <f>ROUND(I178*H178,2)</f>
        <v>0</v>
      </c>
      <c r="K178" s="135"/>
      <c r="L178" s="33"/>
      <c r="M178" s="136" t="s">
        <v>1</v>
      </c>
      <c r="N178" s="137" t="s">
        <v>47</v>
      </c>
      <c r="P178" s="138">
        <f>O178*H178</f>
        <v>0</v>
      </c>
      <c r="Q178" s="138">
        <v>0</v>
      </c>
      <c r="R178" s="138">
        <f>Q178*H178</f>
        <v>0</v>
      </c>
      <c r="S178" s="138">
        <v>0</v>
      </c>
      <c r="T178" s="139">
        <f>S178*H178</f>
        <v>0</v>
      </c>
      <c r="AR178" s="140" t="s">
        <v>173</v>
      </c>
      <c r="AT178" s="140" t="s">
        <v>141</v>
      </c>
      <c r="AU178" s="140" t="s">
        <v>90</v>
      </c>
      <c r="AY178" s="17" t="s">
        <v>140</v>
      </c>
      <c r="BE178" s="141">
        <f>IF(N178="základní",J178,0)</f>
        <v>0</v>
      </c>
      <c r="BF178" s="141">
        <f>IF(N178="snížená",J178,0)</f>
        <v>0</v>
      </c>
      <c r="BG178" s="141">
        <f>IF(N178="zákl. přenesená",J178,0)</f>
        <v>0</v>
      </c>
      <c r="BH178" s="141">
        <f>IF(N178="sníž. přenesená",J178,0)</f>
        <v>0</v>
      </c>
      <c r="BI178" s="141">
        <f>IF(N178="nulová",J178,0)</f>
        <v>0</v>
      </c>
      <c r="BJ178" s="17" t="s">
        <v>90</v>
      </c>
      <c r="BK178" s="141">
        <f>ROUND(I178*H178,2)</f>
        <v>0</v>
      </c>
      <c r="BL178" s="17" t="s">
        <v>173</v>
      </c>
      <c r="BM178" s="140" t="s">
        <v>263</v>
      </c>
    </row>
    <row r="179" spans="2:65" s="1" customFormat="1" ht="16.5" customHeight="1">
      <c r="B179" s="33"/>
      <c r="C179" s="128" t="s">
        <v>201</v>
      </c>
      <c r="D179" s="128" t="s">
        <v>141</v>
      </c>
      <c r="E179" s="129" t="s">
        <v>3423</v>
      </c>
      <c r="F179" s="130" t="s">
        <v>3424</v>
      </c>
      <c r="G179" s="131" t="s">
        <v>157</v>
      </c>
      <c r="H179" s="132">
        <v>2</v>
      </c>
      <c r="I179" s="133"/>
      <c r="J179" s="134">
        <f>ROUND(I179*H179,2)</f>
        <v>0</v>
      </c>
      <c r="K179" s="135"/>
      <c r="L179" s="33"/>
      <c r="M179" s="136" t="s">
        <v>1</v>
      </c>
      <c r="N179" s="137" t="s">
        <v>47</v>
      </c>
      <c r="P179" s="138">
        <f>O179*H179</f>
        <v>0</v>
      </c>
      <c r="Q179" s="138">
        <v>0</v>
      </c>
      <c r="R179" s="138">
        <f>Q179*H179</f>
        <v>0</v>
      </c>
      <c r="S179" s="138">
        <v>0</v>
      </c>
      <c r="T179" s="139">
        <f>S179*H179</f>
        <v>0</v>
      </c>
      <c r="AR179" s="140" t="s">
        <v>173</v>
      </c>
      <c r="AT179" s="140" t="s">
        <v>141</v>
      </c>
      <c r="AU179" s="140" t="s">
        <v>90</v>
      </c>
      <c r="AY179" s="17" t="s">
        <v>140</v>
      </c>
      <c r="BE179" s="141">
        <f>IF(N179="základní",J179,0)</f>
        <v>0</v>
      </c>
      <c r="BF179" s="141">
        <f>IF(N179="snížená",J179,0)</f>
        <v>0</v>
      </c>
      <c r="BG179" s="141">
        <f>IF(N179="zákl. přenesená",J179,0)</f>
        <v>0</v>
      </c>
      <c r="BH179" s="141">
        <f>IF(N179="sníž. přenesená",J179,0)</f>
        <v>0</v>
      </c>
      <c r="BI179" s="141">
        <f>IF(N179="nulová",J179,0)</f>
        <v>0</v>
      </c>
      <c r="BJ179" s="17" t="s">
        <v>90</v>
      </c>
      <c r="BK179" s="141">
        <f>ROUND(I179*H179,2)</f>
        <v>0</v>
      </c>
      <c r="BL179" s="17" t="s">
        <v>173</v>
      </c>
      <c r="BM179" s="140" t="s">
        <v>267</v>
      </c>
    </row>
    <row r="180" spans="2:65" s="1" customFormat="1" ht="16.5" customHeight="1">
      <c r="B180" s="33"/>
      <c r="C180" s="128" t="s">
        <v>257</v>
      </c>
      <c r="D180" s="128" t="s">
        <v>141</v>
      </c>
      <c r="E180" s="129" t="s">
        <v>3425</v>
      </c>
      <c r="F180" s="130" t="s">
        <v>3426</v>
      </c>
      <c r="G180" s="131" t="s">
        <v>3427</v>
      </c>
      <c r="H180" s="132">
        <v>1</v>
      </c>
      <c r="I180" s="133"/>
      <c r="J180" s="134">
        <f>ROUND(I180*H180,2)</f>
        <v>0</v>
      </c>
      <c r="K180" s="135"/>
      <c r="L180" s="33"/>
      <c r="M180" s="136" t="s">
        <v>1</v>
      </c>
      <c r="N180" s="137" t="s">
        <v>47</v>
      </c>
      <c r="P180" s="138">
        <f>O180*H180</f>
        <v>0</v>
      </c>
      <c r="Q180" s="138">
        <v>0</v>
      </c>
      <c r="R180" s="138">
        <f>Q180*H180</f>
        <v>0</v>
      </c>
      <c r="S180" s="138">
        <v>0</v>
      </c>
      <c r="T180" s="139">
        <f>S180*H180</f>
        <v>0</v>
      </c>
      <c r="AR180" s="140" t="s">
        <v>173</v>
      </c>
      <c r="AT180" s="140" t="s">
        <v>141</v>
      </c>
      <c r="AU180" s="140" t="s">
        <v>90</v>
      </c>
      <c r="AY180" s="17" t="s">
        <v>140</v>
      </c>
      <c r="BE180" s="141">
        <f>IF(N180="základní",J180,0)</f>
        <v>0</v>
      </c>
      <c r="BF180" s="141">
        <f>IF(N180="snížená",J180,0)</f>
        <v>0</v>
      </c>
      <c r="BG180" s="141">
        <f>IF(N180="zákl. přenesená",J180,0)</f>
        <v>0</v>
      </c>
      <c r="BH180" s="141">
        <f>IF(N180="sníž. přenesená",J180,0)</f>
        <v>0</v>
      </c>
      <c r="BI180" s="141">
        <f>IF(N180="nulová",J180,0)</f>
        <v>0</v>
      </c>
      <c r="BJ180" s="17" t="s">
        <v>90</v>
      </c>
      <c r="BK180" s="141">
        <f>ROUND(I180*H180,2)</f>
        <v>0</v>
      </c>
      <c r="BL180" s="17" t="s">
        <v>173</v>
      </c>
      <c r="BM180" s="140" t="s">
        <v>270</v>
      </c>
    </row>
    <row r="181" spans="2:65" s="1" customFormat="1" ht="21.75" customHeight="1">
      <c r="B181" s="33"/>
      <c r="C181" s="128" t="s">
        <v>204</v>
      </c>
      <c r="D181" s="128" t="s">
        <v>141</v>
      </c>
      <c r="E181" s="129" t="s">
        <v>3428</v>
      </c>
      <c r="F181" s="130" t="s">
        <v>3429</v>
      </c>
      <c r="G181" s="131" t="s">
        <v>163</v>
      </c>
      <c r="H181" s="132">
        <v>0.214</v>
      </c>
      <c r="I181" s="133"/>
      <c r="J181" s="134">
        <f>ROUND(I181*H181,2)</f>
        <v>0</v>
      </c>
      <c r="K181" s="135"/>
      <c r="L181" s="33"/>
      <c r="M181" s="136" t="s">
        <v>1</v>
      </c>
      <c r="N181" s="137" t="s">
        <v>47</v>
      </c>
      <c r="P181" s="138">
        <f>O181*H181</f>
        <v>0</v>
      </c>
      <c r="Q181" s="138">
        <v>0</v>
      </c>
      <c r="R181" s="138">
        <f>Q181*H181</f>
        <v>0</v>
      </c>
      <c r="S181" s="138">
        <v>0</v>
      </c>
      <c r="T181" s="139">
        <f>S181*H181</f>
        <v>0</v>
      </c>
      <c r="AR181" s="140" t="s">
        <v>173</v>
      </c>
      <c r="AT181" s="140" t="s">
        <v>141</v>
      </c>
      <c r="AU181" s="140" t="s">
        <v>90</v>
      </c>
      <c r="AY181" s="17" t="s">
        <v>140</v>
      </c>
      <c r="BE181" s="141">
        <f>IF(N181="základní",J181,0)</f>
        <v>0</v>
      </c>
      <c r="BF181" s="141">
        <f>IF(N181="snížená",J181,0)</f>
        <v>0</v>
      </c>
      <c r="BG181" s="141">
        <f>IF(N181="zákl. přenesená",J181,0)</f>
        <v>0</v>
      </c>
      <c r="BH181" s="141">
        <f>IF(N181="sníž. přenesená",J181,0)</f>
        <v>0</v>
      </c>
      <c r="BI181" s="141">
        <f>IF(N181="nulová",J181,0)</f>
        <v>0</v>
      </c>
      <c r="BJ181" s="17" t="s">
        <v>90</v>
      </c>
      <c r="BK181" s="141">
        <f>ROUND(I181*H181,2)</f>
        <v>0</v>
      </c>
      <c r="BL181" s="17" t="s">
        <v>173</v>
      </c>
      <c r="BM181" s="140" t="s">
        <v>274</v>
      </c>
    </row>
    <row r="182" spans="2:65" s="10" customFormat="1" ht="25.9" customHeight="1">
      <c r="B182" s="118"/>
      <c r="D182" s="119" t="s">
        <v>81</v>
      </c>
      <c r="E182" s="120" t="s">
        <v>3430</v>
      </c>
      <c r="F182" s="120" t="s">
        <v>99</v>
      </c>
      <c r="I182" s="121"/>
      <c r="J182" s="122">
        <f>BK182</f>
        <v>0</v>
      </c>
      <c r="L182" s="118"/>
      <c r="M182" s="123"/>
      <c r="P182" s="124">
        <f>SUM(P183:P380)</f>
        <v>0</v>
      </c>
      <c r="R182" s="124">
        <f>SUM(R183:R380)</f>
        <v>0</v>
      </c>
      <c r="T182" s="125">
        <f>SUM(T183:T380)</f>
        <v>0</v>
      </c>
      <c r="AR182" s="119" t="s">
        <v>92</v>
      </c>
      <c r="AT182" s="126" t="s">
        <v>81</v>
      </c>
      <c r="AU182" s="126" t="s">
        <v>82</v>
      </c>
      <c r="AY182" s="119" t="s">
        <v>140</v>
      </c>
      <c r="BK182" s="127">
        <f>SUM(BK183:BK380)</f>
        <v>0</v>
      </c>
    </row>
    <row r="183" spans="2:65" s="1" customFormat="1" ht="24.2" customHeight="1">
      <c r="B183" s="33"/>
      <c r="C183" s="128" t="s">
        <v>264</v>
      </c>
      <c r="D183" s="128" t="s">
        <v>141</v>
      </c>
      <c r="E183" s="129" t="s">
        <v>3431</v>
      </c>
      <c r="F183" s="130" t="s">
        <v>3432</v>
      </c>
      <c r="G183" s="131" t="s">
        <v>3433</v>
      </c>
      <c r="H183" s="132">
        <v>1</v>
      </c>
      <c r="I183" s="133"/>
      <c r="J183" s="134">
        <f t="shared" ref="J183:J190" si="10">ROUND(I183*H183,2)</f>
        <v>0</v>
      </c>
      <c r="K183" s="135"/>
      <c r="L183" s="33"/>
      <c r="M183" s="136" t="s">
        <v>1</v>
      </c>
      <c r="N183" s="137" t="s">
        <v>47</v>
      </c>
      <c r="P183" s="138">
        <f t="shared" ref="P183:P190" si="11">O183*H183</f>
        <v>0</v>
      </c>
      <c r="Q183" s="138">
        <v>0</v>
      </c>
      <c r="R183" s="138">
        <f t="shared" ref="R183:R190" si="12">Q183*H183</f>
        <v>0</v>
      </c>
      <c r="S183" s="138">
        <v>0</v>
      </c>
      <c r="T183" s="139">
        <f t="shared" ref="T183:T190" si="13">S183*H183</f>
        <v>0</v>
      </c>
      <c r="AR183" s="140" t="s">
        <v>173</v>
      </c>
      <c r="AT183" s="140" t="s">
        <v>141</v>
      </c>
      <c r="AU183" s="140" t="s">
        <v>90</v>
      </c>
      <c r="AY183" s="17" t="s">
        <v>140</v>
      </c>
      <c r="BE183" s="141">
        <f t="shared" ref="BE183:BE190" si="14">IF(N183="základní",J183,0)</f>
        <v>0</v>
      </c>
      <c r="BF183" s="141">
        <f t="shared" ref="BF183:BF190" si="15">IF(N183="snížená",J183,0)</f>
        <v>0</v>
      </c>
      <c r="BG183" s="141">
        <f t="shared" ref="BG183:BG190" si="16">IF(N183="zákl. přenesená",J183,0)</f>
        <v>0</v>
      </c>
      <c r="BH183" s="141">
        <f t="shared" ref="BH183:BH190" si="17">IF(N183="sníž. přenesená",J183,0)</f>
        <v>0</v>
      </c>
      <c r="BI183" s="141">
        <f t="shared" ref="BI183:BI190" si="18">IF(N183="nulová",J183,0)</f>
        <v>0</v>
      </c>
      <c r="BJ183" s="17" t="s">
        <v>90</v>
      </c>
      <c r="BK183" s="141">
        <f t="shared" ref="BK183:BK190" si="19">ROUND(I183*H183,2)</f>
        <v>0</v>
      </c>
      <c r="BL183" s="17" t="s">
        <v>173</v>
      </c>
      <c r="BM183" s="140" t="s">
        <v>309</v>
      </c>
    </row>
    <row r="184" spans="2:65" s="1" customFormat="1" ht="24.2" customHeight="1">
      <c r="B184" s="33"/>
      <c r="C184" s="128" t="s">
        <v>208</v>
      </c>
      <c r="D184" s="128" t="s">
        <v>141</v>
      </c>
      <c r="E184" s="129" t="s">
        <v>3434</v>
      </c>
      <c r="F184" s="130" t="s">
        <v>3435</v>
      </c>
      <c r="G184" s="131" t="s">
        <v>3433</v>
      </c>
      <c r="H184" s="132">
        <v>1</v>
      </c>
      <c r="I184" s="133"/>
      <c r="J184" s="134">
        <f t="shared" si="10"/>
        <v>0</v>
      </c>
      <c r="K184" s="135"/>
      <c r="L184" s="33"/>
      <c r="M184" s="136" t="s">
        <v>1</v>
      </c>
      <c r="N184" s="137" t="s">
        <v>47</v>
      </c>
      <c r="P184" s="138">
        <f t="shared" si="11"/>
        <v>0</v>
      </c>
      <c r="Q184" s="138">
        <v>0</v>
      </c>
      <c r="R184" s="138">
        <f t="shared" si="12"/>
        <v>0</v>
      </c>
      <c r="S184" s="138">
        <v>0</v>
      </c>
      <c r="T184" s="139">
        <f t="shared" si="13"/>
        <v>0</v>
      </c>
      <c r="AR184" s="140" t="s">
        <v>173</v>
      </c>
      <c r="AT184" s="140" t="s">
        <v>141</v>
      </c>
      <c r="AU184" s="140" t="s">
        <v>90</v>
      </c>
      <c r="AY184" s="17" t="s">
        <v>140</v>
      </c>
      <c r="BE184" s="141">
        <f t="shared" si="14"/>
        <v>0</v>
      </c>
      <c r="BF184" s="141">
        <f t="shared" si="15"/>
        <v>0</v>
      </c>
      <c r="BG184" s="141">
        <f t="shared" si="16"/>
        <v>0</v>
      </c>
      <c r="BH184" s="141">
        <f t="shared" si="17"/>
        <v>0</v>
      </c>
      <c r="BI184" s="141">
        <f t="shared" si="18"/>
        <v>0</v>
      </c>
      <c r="BJ184" s="17" t="s">
        <v>90</v>
      </c>
      <c r="BK184" s="141">
        <f t="shared" si="19"/>
        <v>0</v>
      </c>
      <c r="BL184" s="17" t="s">
        <v>173</v>
      </c>
      <c r="BM184" s="140" t="s">
        <v>312</v>
      </c>
    </row>
    <row r="185" spans="2:65" s="1" customFormat="1" ht="24.2" customHeight="1">
      <c r="B185" s="33"/>
      <c r="C185" s="128" t="s">
        <v>271</v>
      </c>
      <c r="D185" s="128" t="s">
        <v>141</v>
      </c>
      <c r="E185" s="129" t="s">
        <v>3436</v>
      </c>
      <c r="F185" s="130" t="s">
        <v>3437</v>
      </c>
      <c r="G185" s="131" t="s">
        <v>3433</v>
      </c>
      <c r="H185" s="132">
        <v>1</v>
      </c>
      <c r="I185" s="133"/>
      <c r="J185" s="134">
        <f t="shared" si="10"/>
        <v>0</v>
      </c>
      <c r="K185" s="135"/>
      <c r="L185" s="33"/>
      <c r="M185" s="136" t="s">
        <v>1</v>
      </c>
      <c r="N185" s="137" t="s">
        <v>47</v>
      </c>
      <c r="P185" s="138">
        <f t="shared" si="11"/>
        <v>0</v>
      </c>
      <c r="Q185" s="138">
        <v>0</v>
      </c>
      <c r="R185" s="138">
        <f t="shared" si="12"/>
        <v>0</v>
      </c>
      <c r="S185" s="138">
        <v>0</v>
      </c>
      <c r="T185" s="139">
        <f t="shared" si="13"/>
        <v>0</v>
      </c>
      <c r="AR185" s="140" t="s">
        <v>173</v>
      </c>
      <c r="AT185" s="140" t="s">
        <v>141</v>
      </c>
      <c r="AU185" s="140" t="s">
        <v>90</v>
      </c>
      <c r="AY185" s="17" t="s">
        <v>140</v>
      </c>
      <c r="BE185" s="141">
        <f t="shared" si="14"/>
        <v>0</v>
      </c>
      <c r="BF185" s="141">
        <f t="shared" si="15"/>
        <v>0</v>
      </c>
      <c r="BG185" s="141">
        <f t="shared" si="16"/>
        <v>0</v>
      </c>
      <c r="BH185" s="141">
        <f t="shared" si="17"/>
        <v>0</v>
      </c>
      <c r="BI185" s="141">
        <f t="shared" si="18"/>
        <v>0</v>
      </c>
      <c r="BJ185" s="17" t="s">
        <v>90</v>
      </c>
      <c r="BK185" s="141">
        <f t="shared" si="19"/>
        <v>0</v>
      </c>
      <c r="BL185" s="17" t="s">
        <v>173</v>
      </c>
      <c r="BM185" s="140" t="s">
        <v>316</v>
      </c>
    </row>
    <row r="186" spans="2:65" s="1" customFormat="1" ht="24.2" customHeight="1">
      <c r="B186" s="33"/>
      <c r="C186" s="128" t="s">
        <v>275</v>
      </c>
      <c r="D186" s="128" t="s">
        <v>141</v>
      </c>
      <c r="E186" s="129" t="s">
        <v>3438</v>
      </c>
      <c r="F186" s="130" t="s">
        <v>3439</v>
      </c>
      <c r="G186" s="131" t="s">
        <v>3433</v>
      </c>
      <c r="H186" s="132">
        <v>1</v>
      </c>
      <c r="I186" s="133"/>
      <c r="J186" s="134">
        <f t="shared" si="10"/>
        <v>0</v>
      </c>
      <c r="K186" s="135"/>
      <c r="L186" s="33"/>
      <c r="M186" s="136" t="s">
        <v>1</v>
      </c>
      <c r="N186" s="137" t="s">
        <v>47</v>
      </c>
      <c r="P186" s="138">
        <f t="shared" si="11"/>
        <v>0</v>
      </c>
      <c r="Q186" s="138">
        <v>0</v>
      </c>
      <c r="R186" s="138">
        <f t="shared" si="12"/>
        <v>0</v>
      </c>
      <c r="S186" s="138">
        <v>0</v>
      </c>
      <c r="T186" s="139">
        <f t="shared" si="13"/>
        <v>0</v>
      </c>
      <c r="AR186" s="140" t="s">
        <v>173</v>
      </c>
      <c r="AT186" s="140" t="s">
        <v>141</v>
      </c>
      <c r="AU186" s="140" t="s">
        <v>90</v>
      </c>
      <c r="AY186" s="17" t="s">
        <v>140</v>
      </c>
      <c r="BE186" s="141">
        <f t="shared" si="14"/>
        <v>0</v>
      </c>
      <c r="BF186" s="141">
        <f t="shared" si="15"/>
        <v>0</v>
      </c>
      <c r="BG186" s="141">
        <f t="shared" si="16"/>
        <v>0</v>
      </c>
      <c r="BH186" s="141">
        <f t="shared" si="17"/>
        <v>0</v>
      </c>
      <c r="BI186" s="141">
        <f t="shared" si="18"/>
        <v>0</v>
      </c>
      <c r="BJ186" s="17" t="s">
        <v>90</v>
      </c>
      <c r="BK186" s="141">
        <f t="shared" si="19"/>
        <v>0</v>
      </c>
      <c r="BL186" s="17" t="s">
        <v>173</v>
      </c>
      <c r="BM186" s="140" t="s">
        <v>319</v>
      </c>
    </row>
    <row r="187" spans="2:65" s="1" customFormat="1" ht="24.2" customHeight="1">
      <c r="B187" s="33"/>
      <c r="C187" s="128" t="s">
        <v>280</v>
      </c>
      <c r="D187" s="128" t="s">
        <v>141</v>
      </c>
      <c r="E187" s="129" t="s">
        <v>3440</v>
      </c>
      <c r="F187" s="130" t="s">
        <v>3441</v>
      </c>
      <c r="G187" s="131" t="s">
        <v>3433</v>
      </c>
      <c r="H187" s="132">
        <v>1</v>
      </c>
      <c r="I187" s="133"/>
      <c r="J187" s="134">
        <f t="shared" si="10"/>
        <v>0</v>
      </c>
      <c r="K187" s="135"/>
      <c r="L187" s="33"/>
      <c r="M187" s="136" t="s">
        <v>1</v>
      </c>
      <c r="N187" s="137" t="s">
        <v>47</v>
      </c>
      <c r="P187" s="138">
        <f t="shared" si="11"/>
        <v>0</v>
      </c>
      <c r="Q187" s="138">
        <v>0</v>
      </c>
      <c r="R187" s="138">
        <f t="shared" si="12"/>
        <v>0</v>
      </c>
      <c r="S187" s="138">
        <v>0</v>
      </c>
      <c r="T187" s="139">
        <f t="shared" si="13"/>
        <v>0</v>
      </c>
      <c r="AR187" s="140" t="s">
        <v>173</v>
      </c>
      <c r="AT187" s="140" t="s">
        <v>141</v>
      </c>
      <c r="AU187" s="140" t="s">
        <v>90</v>
      </c>
      <c r="AY187" s="17" t="s">
        <v>140</v>
      </c>
      <c r="BE187" s="141">
        <f t="shared" si="14"/>
        <v>0</v>
      </c>
      <c r="BF187" s="141">
        <f t="shared" si="15"/>
        <v>0</v>
      </c>
      <c r="BG187" s="141">
        <f t="shared" si="16"/>
        <v>0</v>
      </c>
      <c r="BH187" s="141">
        <f t="shared" si="17"/>
        <v>0</v>
      </c>
      <c r="BI187" s="141">
        <f t="shared" si="18"/>
        <v>0</v>
      </c>
      <c r="BJ187" s="17" t="s">
        <v>90</v>
      </c>
      <c r="BK187" s="141">
        <f t="shared" si="19"/>
        <v>0</v>
      </c>
      <c r="BL187" s="17" t="s">
        <v>173</v>
      </c>
      <c r="BM187" s="140" t="s">
        <v>323</v>
      </c>
    </row>
    <row r="188" spans="2:65" s="1" customFormat="1" ht="24.2" customHeight="1">
      <c r="B188" s="33"/>
      <c r="C188" s="128" t="s">
        <v>211</v>
      </c>
      <c r="D188" s="128" t="s">
        <v>141</v>
      </c>
      <c r="E188" s="129" t="s">
        <v>3442</v>
      </c>
      <c r="F188" s="130" t="s">
        <v>3443</v>
      </c>
      <c r="G188" s="131" t="s">
        <v>3433</v>
      </c>
      <c r="H188" s="132">
        <v>1</v>
      </c>
      <c r="I188" s="133"/>
      <c r="J188" s="134">
        <f t="shared" si="10"/>
        <v>0</v>
      </c>
      <c r="K188" s="135"/>
      <c r="L188" s="33"/>
      <c r="M188" s="136" t="s">
        <v>1</v>
      </c>
      <c r="N188" s="137" t="s">
        <v>47</v>
      </c>
      <c r="P188" s="138">
        <f t="shared" si="11"/>
        <v>0</v>
      </c>
      <c r="Q188" s="138">
        <v>0</v>
      </c>
      <c r="R188" s="138">
        <f t="shared" si="12"/>
        <v>0</v>
      </c>
      <c r="S188" s="138">
        <v>0</v>
      </c>
      <c r="T188" s="139">
        <f t="shared" si="13"/>
        <v>0</v>
      </c>
      <c r="AR188" s="140" t="s">
        <v>173</v>
      </c>
      <c r="AT188" s="140" t="s">
        <v>141</v>
      </c>
      <c r="AU188" s="140" t="s">
        <v>90</v>
      </c>
      <c r="AY188" s="17" t="s">
        <v>140</v>
      </c>
      <c r="BE188" s="141">
        <f t="shared" si="14"/>
        <v>0</v>
      </c>
      <c r="BF188" s="141">
        <f t="shared" si="15"/>
        <v>0</v>
      </c>
      <c r="BG188" s="141">
        <f t="shared" si="16"/>
        <v>0</v>
      </c>
      <c r="BH188" s="141">
        <f t="shared" si="17"/>
        <v>0</v>
      </c>
      <c r="BI188" s="141">
        <f t="shared" si="18"/>
        <v>0</v>
      </c>
      <c r="BJ188" s="17" t="s">
        <v>90</v>
      </c>
      <c r="BK188" s="141">
        <f t="shared" si="19"/>
        <v>0</v>
      </c>
      <c r="BL188" s="17" t="s">
        <v>173</v>
      </c>
      <c r="BM188" s="140" t="s">
        <v>326</v>
      </c>
    </row>
    <row r="189" spans="2:65" s="1" customFormat="1" ht="24.2" customHeight="1">
      <c r="B189" s="33"/>
      <c r="C189" s="128" t="s">
        <v>291</v>
      </c>
      <c r="D189" s="128" t="s">
        <v>141</v>
      </c>
      <c r="E189" s="129" t="s">
        <v>3444</v>
      </c>
      <c r="F189" s="130" t="s">
        <v>3445</v>
      </c>
      <c r="G189" s="131" t="s">
        <v>3427</v>
      </c>
      <c r="H189" s="132">
        <v>1</v>
      </c>
      <c r="I189" s="133"/>
      <c r="J189" s="134">
        <f t="shared" si="10"/>
        <v>0</v>
      </c>
      <c r="K189" s="135"/>
      <c r="L189" s="33"/>
      <c r="M189" s="136" t="s">
        <v>1</v>
      </c>
      <c r="N189" s="137" t="s">
        <v>47</v>
      </c>
      <c r="P189" s="138">
        <f t="shared" si="11"/>
        <v>0</v>
      </c>
      <c r="Q189" s="138">
        <v>0</v>
      </c>
      <c r="R189" s="138">
        <f t="shared" si="12"/>
        <v>0</v>
      </c>
      <c r="S189" s="138">
        <v>0</v>
      </c>
      <c r="T189" s="139">
        <f t="shared" si="13"/>
        <v>0</v>
      </c>
      <c r="AR189" s="140" t="s">
        <v>173</v>
      </c>
      <c r="AT189" s="140" t="s">
        <v>141</v>
      </c>
      <c r="AU189" s="140" t="s">
        <v>90</v>
      </c>
      <c r="AY189" s="17" t="s">
        <v>140</v>
      </c>
      <c r="BE189" s="141">
        <f t="shared" si="14"/>
        <v>0</v>
      </c>
      <c r="BF189" s="141">
        <f t="shared" si="15"/>
        <v>0</v>
      </c>
      <c r="BG189" s="141">
        <f t="shared" si="16"/>
        <v>0</v>
      </c>
      <c r="BH189" s="141">
        <f t="shared" si="17"/>
        <v>0</v>
      </c>
      <c r="BI189" s="141">
        <f t="shared" si="18"/>
        <v>0</v>
      </c>
      <c r="BJ189" s="17" t="s">
        <v>90</v>
      </c>
      <c r="BK189" s="141">
        <f t="shared" si="19"/>
        <v>0</v>
      </c>
      <c r="BL189" s="17" t="s">
        <v>173</v>
      </c>
      <c r="BM189" s="140" t="s">
        <v>330</v>
      </c>
    </row>
    <row r="190" spans="2:65" s="1" customFormat="1" ht="24.2" customHeight="1">
      <c r="B190" s="33"/>
      <c r="C190" s="128" t="s">
        <v>225</v>
      </c>
      <c r="D190" s="128" t="s">
        <v>141</v>
      </c>
      <c r="E190" s="129" t="s">
        <v>3446</v>
      </c>
      <c r="F190" s="130" t="s">
        <v>3447</v>
      </c>
      <c r="G190" s="131" t="s">
        <v>150</v>
      </c>
      <c r="H190" s="132">
        <v>8.6519999999999992</v>
      </c>
      <c r="I190" s="133"/>
      <c r="J190" s="134">
        <f t="shared" si="10"/>
        <v>0</v>
      </c>
      <c r="K190" s="135"/>
      <c r="L190" s="33"/>
      <c r="M190" s="136" t="s">
        <v>1</v>
      </c>
      <c r="N190" s="137" t="s">
        <v>47</v>
      </c>
      <c r="P190" s="138">
        <f t="shared" si="11"/>
        <v>0</v>
      </c>
      <c r="Q190" s="138">
        <v>0</v>
      </c>
      <c r="R190" s="138">
        <f t="shared" si="12"/>
        <v>0</v>
      </c>
      <c r="S190" s="138">
        <v>0</v>
      </c>
      <c r="T190" s="139">
        <f t="shared" si="13"/>
        <v>0</v>
      </c>
      <c r="AR190" s="140" t="s">
        <v>173</v>
      </c>
      <c r="AT190" s="140" t="s">
        <v>141</v>
      </c>
      <c r="AU190" s="140" t="s">
        <v>90</v>
      </c>
      <c r="AY190" s="17" t="s">
        <v>140</v>
      </c>
      <c r="BE190" s="141">
        <f t="shared" si="14"/>
        <v>0</v>
      </c>
      <c r="BF190" s="141">
        <f t="shared" si="15"/>
        <v>0</v>
      </c>
      <c r="BG190" s="141">
        <f t="shared" si="16"/>
        <v>0</v>
      </c>
      <c r="BH190" s="141">
        <f t="shared" si="17"/>
        <v>0</v>
      </c>
      <c r="BI190" s="141">
        <f t="shared" si="18"/>
        <v>0</v>
      </c>
      <c r="BJ190" s="17" t="s">
        <v>90</v>
      </c>
      <c r="BK190" s="141">
        <f t="shared" si="19"/>
        <v>0</v>
      </c>
      <c r="BL190" s="17" t="s">
        <v>173</v>
      </c>
      <c r="BM190" s="140" t="s">
        <v>333</v>
      </c>
    </row>
    <row r="191" spans="2:65" s="11" customFormat="1">
      <c r="B191" s="142"/>
      <c r="D191" s="143" t="s">
        <v>146</v>
      </c>
      <c r="E191" s="144" t="s">
        <v>1</v>
      </c>
      <c r="F191" s="145" t="s">
        <v>3448</v>
      </c>
      <c r="H191" s="146">
        <v>8.6519999999999992</v>
      </c>
      <c r="I191" s="147"/>
      <c r="L191" s="142"/>
      <c r="M191" s="148"/>
      <c r="T191" s="149"/>
      <c r="AT191" s="144" t="s">
        <v>146</v>
      </c>
      <c r="AU191" s="144" t="s">
        <v>90</v>
      </c>
      <c r="AV191" s="11" t="s">
        <v>92</v>
      </c>
      <c r="AW191" s="11" t="s">
        <v>38</v>
      </c>
      <c r="AX191" s="11" t="s">
        <v>82</v>
      </c>
      <c r="AY191" s="144" t="s">
        <v>140</v>
      </c>
    </row>
    <row r="192" spans="2:65" s="14" customFormat="1">
      <c r="B192" s="167"/>
      <c r="D192" s="143" t="s">
        <v>146</v>
      </c>
      <c r="E192" s="168" t="s">
        <v>1</v>
      </c>
      <c r="F192" s="169" t="s">
        <v>287</v>
      </c>
      <c r="H192" s="170">
        <v>8.6519999999999992</v>
      </c>
      <c r="I192" s="171"/>
      <c r="L192" s="167"/>
      <c r="M192" s="172"/>
      <c r="T192" s="173"/>
      <c r="AT192" s="168" t="s">
        <v>146</v>
      </c>
      <c r="AU192" s="168" t="s">
        <v>90</v>
      </c>
      <c r="AV192" s="14" t="s">
        <v>145</v>
      </c>
      <c r="AW192" s="14" t="s">
        <v>38</v>
      </c>
      <c r="AX192" s="14" t="s">
        <v>90</v>
      </c>
      <c r="AY192" s="168" t="s">
        <v>140</v>
      </c>
    </row>
    <row r="193" spans="2:65" s="1" customFormat="1" ht="24.2" customHeight="1">
      <c r="B193" s="33"/>
      <c r="C193" s="128" t="s">
        <v>299</v>
      </c>
      <c r="D193" s="128" t="s">
        <v>141</v>
      </c>
      <c r="E193" s="129" t="s">
        <v>3449</v>
      </c>
      <c r="F193" s="130" t="s">
        <v>3450</v>
      </c>
      <c r="G193" s="131" t="s">
        <v>150</v>
      </c>
      <c r="H193" s="132">
        <v>3.7080000000000002</v>
      </c>
      <c r="I193" s="133"/>
      <c r="J193" s="134">
        <f>ROUND(I193*H193,2)</f>
        <v>0</v>
      </c>
      <c r="K193" s="135"/>
      <c r="L193" s="33"/>
      <c r="M193" s="136" t="s">
        <v>1</v>
      </c>
      <c r="N193" s="137" t="s">
        <v>47</v>
      </c>
      <c r="P193" s="138">
        <f>O193*H193</f>
        <v>0</v>
      </c>
      <c r="Q193" s="138">
        <v>0</v>
      </c>
      <c r="R193" s="138">
        <f>Q193*H193</f>
        <v>0</v>
      </c>
      <c r="S193" s="138">
        <v>0</v>
      </c>
      <c r="T193" s="139">
        <f>S193*H193</f>
        <v>0</v>
      </c>
      <c r="AR193" s="140" t="s">
        <v>173</v>
      </c>
      <c r="AT193" s="140" t="s">
        <v>141</v>
      </c>
      <c r="AU193" s="140" t="s">
        <v>90</v>
      </c>
      <c r="AY193" s="17" t="s">
        <v>140</v>
      </c>
      <c r="BE193" s="141">
        <f>IF(N193="základní",J193,0)</f>
        <v>0</v>
      </c>
      <c r="BF193" s="141">
        <f>IF(N193="snížená",J193,0)</f>
        <v>0</v>
      </c>
      <c r="BG193" s="141">
        <f>IF(N193="zákl. přenesená",J193,0)</f>
        <v>0</v>
      </c>
      <c r="BH193" s="141">
        <f>IF(N193="sníž. přenesená",J193,0)</f>
        <v>0</v>
      </c>
      <c r="BI193" s="141">
        <f>IF(N193="nulová",J193,0)</f>
        <v>0</v>
      </c>
      <c r="BJ193" s="17" t="s">
        <v>90</v>
      </c>
      <c r="BK193" s="141">
        <f>ROUND(I193*H193,2)</f>
        <v>0</v>
      </c>
      <c r="BL193" s="17" t="s">
        <v>173</v>
      </c>
      <c r="BM193" s="140" t="s">
        <v>338</v>
      </c>
    </row>
    <row r="194" spans="2:65" s="11" customFormat="1">
      <c r="B194" s="142"/>
      <c r="D194" s="143" t="s">
        <v>146</v>
      </c>
      <c r="E194" s="144" t="s">
        <v>1</v>
      </c>
      <c r="F194" s="145" t="s">
        <v>3451</v>
      </c>
      <c r="H194" s="146">
        <v>3.7080000000000002</v>
      </c>
      <c r="I194" s="147"/>
      <c r="L194" s="142"/>
      <c r="M194" s="148"/>
      <c r="T194" s="149"/>
      <c r="AT194" s="144" t="s">
        <v>146</v>
      </c>
      <c r="AU194" s="144" t="s">
        <v>90</v>
      </c>
      <c r="AV194" s="11" t="s">
        <v>92</v>
      </c>
      <c r="AW194" s="11" t="s">
        <v>38</v>
      </c>
      <c r="AX194" s="11" t="s">
        <v>82</v>
      </c>
      <c r="AY194" s="144" t="s">
        <v>140</v>
      </c>
    </row>
    <row r="195" spans="2:65" s="14" customFormat="1">
      <c r="B195" s="167"/>
      <c r="D195" s="143" t="s">
        <v>146</v>
      </c>
      <c r="E195" s="168" t="s">
        <v>1</v>
      </c>
      <c r="F195" s="169" t="s">
        <v>287</v>
      </c>
      <c r="H195" s="170">
        <v>3.7080000000000002</v>
      </c>
      <c r="I195" s="171"/>
      <c r="L195" s="167"/>
      <c r="M195" s="172"/>
      <c r="T195" s="173"/>
      <c r="AT195" s="168" t="s">
        <v>146</v>
      </c>
      <c r="AU195" s="168" t="s">
        <v>90</v>
      </c>
      <c r="AV195" s="14" t="s">
        <v>145</v>
      </c>
      <c r="AW195" s="14" t="s">
        <v>38</v>
      </c>
      <c r="AX195" s="14" t="s">
        <v>90</v>
      </c>
      <c r="AY195" s="168" t="s">
        <v>140</v>
      </c>
    </row>
    <row r="196" spans="2:65" s="1" customFormat="1" ht="24.2" customHeight="1">
      <c r="B196" s="33"/>
      <c r="C196" s="128" t="s">
        <v>230</v>
      </c>
      <c r="D196" s="128" t="s">
        <v>141</v>
      </c>
      <c r="E196" s="129" t="s">
        <v>3452</v>
      </c>
      <c r="F196" s="130" t="s">
        <v>3453</v>
      </c>
      <c r="G196" s="131" t="s">
        <v>150</v>
      </c>
      <c r="H196" s="132">
        <v>100.73399999999999</v>
      </c>
      <c r="I196" s="133"/>
      <c r="J196" s="134">
        <f>ROUND(I196*H196,2)</f>
        <v>0</v>
      </c>
      <c r="K196" s="135"/>
      <c r="L196" s="33"/>
      <c r="M196" s="136" t="s">
        <v>1</v>
      </c>
      <c r="N196" s="137" t="s">
        <v>47</v>
      </c>
      <c r="P196" s="138">
        <f>O196*H196</f>
        <v>0</v>
      </c>
      <c r="Q196" s="138">
        <v>0</v>
      </c>
      <c r="R196" s="138">
        <f>Q196*H196</f>
        <v>0</v>
      </c>
      <c r="S196" s="138">
        <v>0</v>
      </c>
      <c r="T196" s="139">
        <f>S196*H196</f>
        <v>0</v>
      </c>
      <c r="AR196" s="140" t="s">
        <v>173</v>
      </c>
      <c r="AT196" s="140" t="s">
        <v>141</v>
      </c>
      <c r="AU196" s="140" t="s">
        <v>90</v>
      </c>
      <c r="AY196" s="17" t="s">
        <v>140</v>
      </c>
      <c r="BE196" s="141">
        <f>IF(N196="základní",J196,0)</f>
        <v>0</v>
      </c>
      <c r="BF196" s="141">
        <f>IF(N196="snížená",J196,0)</f>
        <v>0</v>
      </c>
      <c r="BG196" s="141">
        <f>IF(N196="zákl. přenesená",J196,0)</f>
        <v>0</v>
      </c>
      <c r="BH196" s="141">
        <f>IF(N196="sníž. přenesená",J196,0)</f>
        <v>0</v>
      </c>
      <c r="BI196" s="141">
        <f>IF(N196="nulová",J196,0)</f>
        <v>0</v>
      </c>
      <c r="BJ196" s="17" t="s">
        <v>90</v>
      </c>
      <c r="BK196" s="141">
        <f>ROUND(I196*H196,2)</f>
        <v>0</v>
      </c>
      <c r="BL196" s="17" t="s">
        <v>173</v>
      </c>
      <c r="BM196" s="140" t="s">
        <v>341</v>
      </c>
    </row>
    <row r="197" spans="2:65" s="11" customFormat="1">
      <c r="B197" s="142"/>
      <c r="D197" s="143" t="s">
        <v>146</v>
      </c>
      <c r="E197" s="144" t="s">
        <v>1</v>
      </c>
      <c r="F197" s="145" t="s">
        <v>3454</v>
      </c>
      <c r="H197" s="146">
        <v>100.73399999999999</v>
      </c>
      <c r="I197" s="147"/>
      <c r="L197" s="142"/>
      <c r="M197" s="148"/>
      <c r="T197" s="149"/>
      <c r="AT197" s="144" t="s">
        <v>146</v>
      </c>
      <c r="AU197" s="144" t="s">
        <v>90</v>
      </c>
      <c r="AV197" s="11" t="s">
        <v>92</v>
      </c>
      <c r="AW197" s="11" t="s">
        <v>38</v>
      </c>
      <c r="AX197" s="11" t="s">
        <v>82</v>
      </c>
      <c r="AY197" s="144" t="s">
        <v>140</v>
      </c>
    </row>
    <row r="198" spans="2:65" s="14" customFormat="1">
      <c r="B198" s="167"/>
      <c r="D198" s="143" t="s">
        <v>146</v>
      </c>
      <c r="E198" s="168" t="s">
        <v>1</v>
      </c>
      <c r="F198" s="169" t="s">
        <v>287</v>
      </c>
      <c r="H198" s="170">
        <v>100.73399999999999</v>
      </c>
      <c r="I198" s="171"/>
      <c r="L198" s="167"/>
      <c r="M198" s="172"/>
      <c r="T198" s="173"/>
      <c r="AT198" s="168" t="s">
        <v>146</v>
      </c>
      <c r="AU198" s="168" t="s">
        <v>90</v>
      </c>
      <c r="AV198" s="14" t="s">
        <v>145</v>
      </c>
      <c r="AW198" s="14" t="s">
        <v>38</v>
      </c>
      <c r="AX198" s="14" t="s">
        <v>90</v>
      </c>
      <c r="AY198" s="168" t="s">
        <v>140</v>
      </c>
    </row>
    <row r="199" spans="2:65" s="1" customFormat="1" ht="24.2" customHeight="1">
      <c r="B199" s="33"/>
      <c r="C199" s="128" t="s">
        <v>29</v>
      </c>
      <c r="D199" s="128" t="s">
        <v>141</v>
      </c>
      <c r="E199" s="129" t="s">
        <v>3455</v>
      </c>
      <c r="F199" s="130" t="s">
        <v>3456</v>
      </c>
      <c r="G199" s="131" t="s">
        <v>150</v>
      </c>
      <c r="H199" s="132">
        <v>87.241</v>
      </c>
      <c r="I199" s="133"/>
      <c r="J199" s="134">
        <f>ROUND(I199*H199,2)</f>
        <v>0</v>
      </c>
      <c r="K199" s="135"/>
      <c r="L199" s="33"/>
      <c r="M199" s="136" t="s">
        <v>1</v>
      </c>
      <c r="N199" s="137" t="s">
        <v>47</v>
      </c>
      <c r="P199" s="138">
        <f>O199*H199</f>
        <v>0</v>
      </c>
      <c r="Q199" s="138">
        <v>0</v>
      </c>
      <c r="R199" s="138">
        <f>Q199*H199</f>
        <v>0</v>
      </c>
      <c r="S199" s="138">
        <v>0</v>
      </c>
      <c r="T199" s="139">
        <f>S199*H199</f>
        <v>0</v>
      </c>
      <c r="AR199" s="140" t="s">
        <v>173</v>
      </c>
      <c r="AT199" s="140" t="s">
        <v>141</v>
      </c>
      <c r="AU199" s="140" t="s">
        <v>90</v>
      </c>
      <c r="AY199" s="17" t="s">
        <v>140</v>
      </c>
      <c r="BE199" s="141">
        <f>IF(N199="základní",J199,0)</f>
        <v>0</v>
      </c>
      <c r="BF199" s="141">
        <f>IF(N199="snížená",J199,0)</f>
        <v>0</v>
      </c>
      <c r="BG199" s="141">
        <f>IF(N199="zákl. přenesená",J199,0)</f>
        <v>0</v>
      </c>
      <c r="BH199" s="141">
        <f>IF(N199="sníž. přenesená",J199,0)</f>
        <v>0</v>
      </c>
      <c r="BI199" s="141">
        <f>IF(N199="nulová",J199,0)</f>
        <v>0</v>
      </c>
      <c r="BJ199" s="17" t="s">
        <v>90</v>
      </c>
      <c r="BK199" s="141">
        <f>ROUND(I199*H199,2)</f>
        <v>0</v>
      </c>
      <c r="BL199" s="17" t="s">
        <v>173</v>
      </c>
      <c r="BM199" s="140" t="s">
        <v>345</v>
      </c>
    </row>
    <row r="200" spans="2:65" s="11" customFormat="1">
      <c r="B200" s="142"/>
      <c r="D200" s="143" t="s">
        <v>146</v>
      </c>
      <c r="E200" s="144" t="s">
        <v>1</v>
      </c>
      <c r="F200" s="145" t="s">
        <v>3457</v>
      </c>
      <c r="H200" s="146">
        <v>87.241</v>
      </c>
      <c r="I200" s="147"/>
      <c r="L200" s="142"/>
      <c r="M200" s="148"/>
      <c r="T200" s="149"/>
      <c r="AT200" s="144" t="s">
        <v>146</v>
      </c>
      <c r="AU200" s="144" t="s">
        <v>90</v>
      </c>
      <c r="AV200" s="11" t="s">
        <v>92</v>
      </c>
      <c r="AW200" s="11" t="s">
        <v>38</v>
      </c>
      <c r="AX200" s="11" t="s">
        <v>82</v>
      </c>
      <c r="AY200" s="144" t="s">
        <v>140</v>
      </c>
    </row>
    <row r="201" spans="2:65" s="14" customFormat="1">
      <c r="B201" s="167"/>
      <c r="D201" s="143" t="s">
        <v>146</v>
      </c>
      <c r="E201" s="168" t="s">
        <v>1</v>
      </c>
      <c r="F201" s="169" t="s">
        <v>287</v>
      </c>
      <c r="H201" s="170">
        <v>87.241</v>
      </c>
      <c r="I201" s="171"/>
      <c r="L201" s="167"/>
      <c r="M201" s="172"/>
      <c r="T201" s="173"/>
      <c r="AT201" s="168" t="s">
        <v>146</v>
      </c>
      <c r="AU201" s="168" t="s">
        <v>90</v>
      </c>
      <c r="AV201" s="14" t="s">
        <v>145</v>
      </c>
      <c r="AW201" s="14" t="s">
        <v>38</v>
      </c>
      <c r="AX201" s="14" t="s">
        <v>90</v>
      </c>
      <c r="AY201" s="168" t="s">
        <v>140</v>
      </c>
    </row>
    <row r="202" spans="2:65" s="1" customFormat="1" ht="24.2" customHeight="1">
      <c r="B202" s="33"/>
      <c r="C202" s="128" t="s">
        <v>233</v>
      </c>
      <c r="D202" s="128" t="s">
        <v>141</v>
      </c>
      <c r="E202" s="129" t="s">
        <v>3458</v>
      </c>
      <c r="F202" s="130" t="s">
        <v>3459</v>
      </c>
      <c r="G202" s="131" t="s">
        <v>150</v>
      </c>
      <c r="H202" s="132">
        <v>69.010000000000005</v>
      </c>
      <c r="I202" s="133"/>
      <c r="J202" s="134">
        <f>ROUND(I202*H202,2)</f>
        <v>0</v>
      </c>
      <c r="K202" s="135"/>
      <c r="L202" s="33"/>
      <c r="M202" s="136" t="s">
        <v>1</v>
      </c>
      <c r="N202" s="137" t="s">
        <v>47</v>
      </c>
      <c r="P202" s="138">
        <f>O202*H202</f>
        <v>0</v>
      </c>
      <c r="Q202" s="138">
        <v>0</v>
      </c>
      <c r="R202" s="138">
        <f>Q202*H202</f>
        <v>0</v>
      </c>
      <c r="S202" s="138">
        <v>0</v>
      </c>
      <c r="T202" s="139">
        <f>S202*H202</f>
        <v>0</v>
      </c>
      <c r="AR202" s="140" t="s">
        <v>173</v>
      </c>
      <c r="AT202" s="140" t="s">
        <v>141</v>
      </c>
      <c r="AU202" s="140" t="s">
        <v>90</v>
      </c>
      <c r="AY202" s="17" t="s">
        <v>140</v>
      </c>
      <c r="BE202" s="141">
        <f>IF(N202="základní",J202,0)</f>
        <v>0</v>
      </c>
      <c r="BF202" s="141">
        <f>IF(N202="snížená",J202,0)</f>
        <v>0</v>
      </c>
      <c r="BG202" s="141">
        <f>IF(N202="zákl. přenesená",J202,0)</f>
        <v>0</v>
      </c>
      <c r="BH202" s="141">
        <f>IF(N202="sníž. přenesená",J202,0)</f>
        <v>0</v>
      </c>
      <c r="BI202" s="141">
        <f>IF(N202="nulová",J202,0)</f>
        <v>0</v>
      </c>
      <c r="BJ202" s="17" t="s">
        <v>90</v>
      </c>
      <c r="BK202" s="141">
        <f>ROUND(I202*H202,2)</f>
        <v>0</v>
      </c>
      <c r="BL202" s="17" t="s">
        <v>173</v>
      </c>
      <c r="BM202" s="140" t="s">
        <v>349</v>
      </c>
    </row>
    <row r="203" spans="2:65" s="11" customFormat="1">
      <c r="B203" s="142"/>
      <c r="D203" s="143" t="s">
        <v>146</v>
      </c>
      <c r="E203" s="144" t="s">
        <v>1</v>
      </c>
      <c r="F203" s="145" t="s">
        <v>3460</v>
      </c>
      <c r="H203" s="146">
        <v>69.010000000000005</v>
      </c>
      <c r="I203" s="147"/>
      <c r="L203" s="142"/>
      <c r="M203" s="148"/>
      <c r="T203" s="149"/>
      <c r="AT203" s="144" t="s">
        <v>146</v>
      </c>
      <c r="AU203" s="144" t="s">
        <v>90</v>
      </c>
      <c r="AV203" s="11" t="s">
        <v>92</v>
      </c>
      <c r="AW203" s="11" t="s">
        <v>38</v>
      </c>
      <c r="AX203" s="11" t="s">
        <v>82</v>
      </c>
      <c r="AY203" s="144" t="s">
        <v>140</v>
      </c>
    </row>
    <row r="204" spans="2:65" s="14" customFormat="1">
      <c r="B204" s="167"/>
      <c r="D204" s="143" t="s">
        <v>146</v>
      </c>
      <c r="E204" s="168" t="s">
        <v>1</v>
      </c>
      <c r="F204" s="169" t="s">
        <v>287</v>
      </c>
      <c r="H204" s="170">
        <v>69.010000000000005</v>
      </c>
      <c r="I204" s="171"/>
      <c r="L204" s="167"/>
      <c r="M204" s="172"/>
      <c r="T204" s="173"/>
      <c r="AT204" s="168" t="s">
        <v>146</v>
      </c>
      <c r="AU204" s="168" t="s">
        <v>90</v>
      </c>
      <c r="AV204" s="14" t="s">
        <v>145</v>
      </c>
      <c r="AW204" s="14" t="s">
        <v>38</v>
      </c>
      <c r="AX204" s="14" t="s">
        <v>90</v>
      </c>
      <c r="AY204" s="168" t="s">
        <v>140</v>
      </c>
    </row>
    <row r="205" spans="2:65" s="1" customFormat="1" ht="24.2" customHeight="1">
      <c r="B205" s="33"/>
      <c r="C205" s="128" t="s">
        <v>313</v>
      </c>
      <c r="D205" s="128" t="s">
        <v>141</v>
      </c>
      <c r="E205" s="129" t="s">
        <v>3461</v>
      </c>
      <c r="F205" s="130" t="s">
        <v>3462</v>
      </c>
      <c r="G205" s="131" t="s">
        <v>150</v>
      </c>
      <c r="H205" s="132">
        <v>13.904999999999999</v>
      </c>
      <c r="I205" s="133"/>
      <c r="J205" s="134">
        <f>ROUND(I205*H205,2)</f>
        <v>0</v>
      </c>
      <c r="K205" s="135"/>
      <c r="L205" s="33"/>
      <c r="M205" s="136" t="s">
        <v>1</v>
      </c>
      <c r="N205" s="137" t="s">
        <v>47</v>
      </c>
      <c r="P205" s="138">
        <f>O205*H205</f>
        <v>0</v>
      </c>
      <c r="Q205" s="138">
        <v>0</v>
      </c>
      <c r="R205" s="138">
        <f>Q205*H205</f>
        <v>0</v>
      </c>
      <c r="S205" s="138">
        <v>0</v>
      </c>
      <c r="T205" s="139">
        <f>S205*H205</f>
        <v>0</v>
      </c>
      <c r="AR205" s="140" t="s">
        <v>173</v>
      </c>
      <c r="AT205" s="140" t="s">
        <v>141</v>
      </c>
      <c r="AU205" s="140" t="s">
        <v>90</v>
      </c>
      <c r="AY205" s="17" t="s">
        <v>140</v>
      </c>
      <c r="BE205" s="141">
        <f>IF(N205="základní",J205,0)</f>
        <v>0</v>
      </c>
      <c r="BF205" s="141">
        <f>IF(N205="snížená",J205,0)</f>
        <v>0</v>
      </c>
      <c r="BG205" s="141">
        <f>IF(N205="zákl. přenesená",J205,0)</f>
        <v>0</v>
      </c>
      <c r="BH205" s="141">
        <f>IF(N205="sníž. přenesená",J205,0)</f>
        <v>0</v>
      </c>
      <c r="BI205" s="141">
        <f>IF(N205="nulová",J205,0)</f>
        <v>0</v>
      </c>
      <c r="BJ205" s="17" t="s">
        <v>90</v>
      </c>
      <c r="BK205" s="141">
        <f>ROUND(I205*H205,2)</f>
        <v>0</v>
      </c>
      <c r="BL205" s="17" t="s">
        <v>173</v>
      </c>
      <c r="BM205" s="140" t="s">
        <v>353</v>
      </c>
    </row>
    <row r="206" spans="2:65" s="11" customFormat="1">
      <c r="B206" s="142"/>
      <c r="D206" s="143" t="s">
        <v>146</v>
      </c>
      <c r="E206" s="144" t="s">
        <v>1</v>
      </c>
      <c r="F206" s="145" t="s">
        <v>3463</v>
      </c>
      <c r="H206" s="146">
        <v>13.904999999999999</v>
      </c>
      <c r="I206" s="147"/>
      <c r="L206" s="142"/>
      <c r="M206" s="148"/>
      <c r="T206" s="149"/>
      <c r="AT206" s="144" t="s">
        <v>146</v>
      </c>
      <c r="AU206" s="144" t="s">
        <v>90</v>
      </c>
      <c r="AV206" s="11" t="s">
        <v>92</v>
      </c>
      <c r="AW206" s="11" t="s">
        <v>38</v>
      </c>
      <c r="AX206" s="11" t="s">
        <v>82</v>
      </c>
      <c r="AY206" s="144" t="s">
        <v>140</v>
      </c>
    </row>
    <row r="207" spans="2:65" s="14" customFormat="1">
      <c r="B207" s="167"/>
      <c r="D207" s="143" t="s">
        <v>146</v>
      </c>
      <c r="E207" s="168" t="s">
        <v>1</v>
      </c>
      <c r="F207" s="169" t="s">
        <v>287</v>
      </c>
      <c r="H207" s="170">
        <v>13.904999999999999</v>
      </c>
      <c r="I207" s="171"/>
      <c r="L207" s="167"/>
      <c r="M207" s="172"/>
      <c r="T207" s="173"/>
      <c r="AT207" s="168" t="s">
        <v>146</v>
      </c>
      <c r="AU207" s="168" t="s">
        <v>90</v>
      </c>
      <c r="AV207" s="14" t="s">
        <v>145</v>
      </c>
      <c r="AW207" s="14" t="s">
        <v>38</v>
      </c>
      <c r="AX207" s="14" t="s">
        <v>90</v>
      </c>
      <c r="AY207" s="168" t="s">
        <v>140</v>
      </c>
    </row>
    <row r="208" spans="2:65" s="1" customFormat="1" ht="24.2" customHeight="1">
      <c r="B208" s="33"/>
      <c r="C208" s="128" t="s">
        <v>237</v>
      </c>
      <c r="D208" s="128" t="s">
        <v>141</v>
      </c>
      <c r="E208" s="129" t="s">
        <v>3464</v>
      </c>
      <c r="F208" s="130" t="s">
        <v>3465</v>
      </c>
      <c r="G208" s="131" t="s">
        <v>150</v>
      </c>
      <c r="H208" s="132">
        <v>42.332999999999998</v>
      </c>
      <c r="I208" s="133"/>
      <c r="J208" s="134">
        <f>ROUND(I208*H208,2)</f>
        <v>0</v>
      </c>
      <c r="K208" s="135"/>
      <c r="L208" s="33"/>
      <c r="M208" s="136" t="s">
        <v>1</v>
      </c>
      <c r="N208" s="137" t="s">
        <v>47</v>
      </c>
      <c r="P208" s="138">
        <f>O208*H208</f>
        <v>0</v>
      </c>
      <c r="Q208" s="138">
        <v>0</v>
      </c>
      <c r="R208" s="138">
        <f>Q208*H208</f>
        <v>0</v>
      </c>
      <c r="S208" s="138">
        <v>0</v>
      </c>
      <c r="T208" s="139">
        <f>S208*H208</f>
        <v>0</v>
      </c>
      <c r="AR208" s="140" t="s">
        <v>173</v>
      </c>
      <c r="AT208" s="140" t="s">
        <v>141</v>
      </c>
      <c r="AU208" s="140" t="s">
        <v>90</v>
      </c>
      <c r="AY208" s="17" t="s">
        <v>140</v>
      </c>
      <c r="BE208" s="141">
        <f>IF(N208="základní",J208,0)</f>
        <v>0</v>
      </c>
      <c r="BF208" s="141">
        <f>IF(N208="snížená",J208,0)</f>
        <v>0</v>
      </c>
      <c r="BG208" s="141">
        <f>IF(N208="zákl. přenesená",J208,0)</f>
        <v>0</v>
      </c>
      <c r="BH208" s="141">
        <f>IF(N208="sníž. přenesená",J208,0)</f>
        <v>0</v>
      </c>
      <c r="BI208" s="141">
        <f>IF(N208="nulová",J208,0)</f>
        <v>0</v>
      </c>
      <c r="BJ208" s="17" t="s">
        <v>90</v>
      </c>
      <c r="BK208" s="141">
        <f>ROUND(I208*H208,2)</f>
        <v>0</v>
      </c>
      <c r="BL208" s="17" t="s">
        <v>173</v>
      </c>
      <c r="BM208" s="140" t="s">
        <v>356</v>
      </c>
    </row>
    <row r="209" spans="2:65" s="11" customFormat="1">
      <c r="B209" s="142"/>
      <c r="D209" s="143" t="s">
        <v>146</v>
      </c>
      <c r="E209" s="144" t="s">
        <v>1</v>
      </c>
      <c r="F209" s="145" t="s">
        <v>3466</v>
      </c>
      <c r="H209" s="146">
        <v>42.332999999999998</v>
      </c>
      <c r="I209" s="147"/>
      <c r="L209" s="142"/>
      <c r="M209" s="148"/>
      <c r="T209" s="149"/>
      <c r="AT209" s="144" t="s">
        <v>146</v>
      </c>
      <c r="AU209" s="144" t="s">
        <v>90</v>
      </c>
      <c r="AV209" s="11" t="s">
        <v>92</v>
      </c>
      <c r="AW209" s="11" t="s">
        <v>38</v>
      </c>
      <c r="AX209" s="11" t="s">
        <v>82</v>
      </c>
      <c r="AY209" s="144" t="s">
        <v>140</v>
      </c>
    </row>
    <row r="210" spans="2:65" s="14" customFormat="1">
      <c r="B210" s="167"/>
      <c r="D210" s="143" t="s">
        <v>146</v>
      </c>
      <c r="E210" s="168" t="s">
        <v>1</v>
      </c>
      <c r="F210" s="169" t="s">
        <v>287</v>
      </c>
      <c r="H210" s="170">
        <v>42.332999999999998</v>
      </c>
      <c r="I210" s="171"/>
      <c r="L210" s="167"/>
      <c r="M210" s="172"/>
      <c r="T210" s="173"/>
      <c r="AT210" s="168" t="s">
        <v>146</v>
      </c>
      <c r="AU210" s="168" t="s">
        <v>90</v>
      </c>
      <c r="AV210" s="14" t="s">
        <v>145</v>
      </c>
      <c r="AW210" s="14" t="s">
        <v>38</v>
      </c>
      <c r="AX210" s="14" t="s">
        <v>90</v>
      </c>
      <c r="AY210" s="168" t="s">
        <v>140</v>
      </c>
    </row>
    <row r="211" spans="2:65" s="1" customFormat="1" ht="24.2" customHeight="1">
      <c r="B211" s="33"/>
      <c r="C211" s="128" t="s">
        <v>320</v>
      </c>
      <c r="D211" s="128" t="s">
        <v>141</v>
      </c>
      <c r="E211" s="129" t="s">
        <v>3467</v>
      </c>
      <c r="F211" s="130" t="s">
        <v>3468</v>
      </c>
      <c r="G211" s="131" t="s">
        <v>150</v>
      </c>
      <c r="H211" s="132">
        <v>21.012</v>
      </c>
      <c r="I211" s="133"/>
      <c r="J211" s="134">
        <f>ROUND(I211*H211,2)</f>
        <v>0</v>
      </c>
      <c r="K211" s="135"/>
      <c r="L211" s="33"/>
      <c r="M211" s="136" t="s">
        <v>1</v>
      </c>
      <c r="N211" s="137" t="s">
        <v>47</v>
      </c>
      <c r="P211" s="138">
        <f>O211*H211</f>
        <v>0</v>
      </c>
      <c r="Q211" s="138">
        <v>0</v>
      </c>
      <c r="R211" s="138">
        <f>Q211*H211</f>
        <v>0</v>
      </c>
      <c r="S211" s="138">
        <v>0</v>
      </c>
      <c r="T211" s="139">
        <f>S211*H211</f>
        <v>0</v>
      </c>
      <c r="AR211" s="140" t="s">
        <v>173</v>
      </c>
      <c r="AT211" s="140" t="s">
        <v>141</v>
      </c>
      <c r="AU211" s="140" t="s">
        <v>90</v>
      </c>
      <c r="AY211" s="17" t="s">
        <v>140</v>
      </c>
      <c r="BE211" s="141">
        <f>IF(N211="základní",J211,0)</f>
        <v>0</v>
      </c>
      <c r="BF211" s="141">
        <f>IF(N211="snížená",J211,0)</f>
        <v>0</v>
      </c>
      <c r="BG211" s="141">
        <f>IF(N211="zákl. přenesená",J211,0)</f>
        <v>0</v>
      </c>
      <c r="BH211" s="141">
        <f>IF(N211="sníž. přenesená",J211,0)</f>
        <v>0</v>
      </c>
      <c r="BI211" s="141">
        <f>IF(N211="nulová",J211,0)</f>
        <v>0</v>
      </c>
      <c r="BJ211" s="17" t="s">
        <v>90</v>
      </c>
      <c r="BK211" s="141">
        <f>ROUND(I211*H211,2)</f>
        <v>0</v>
      </c>
      <c r="BL211" s="17" t="s">
        <v>173</v>
      </c>
      <c r="BM211" s="140" t="s">
        <v>360</v>
      </c>
    </row>
    <row r="212" spans="2:65" s="11" customFormat="1">
      <c r="B212" s="142"/>
      <c r="D212" s="143" t="s">
        <v>146</v>
      </c>
      <c r="E212" s="144" t="s">
        <v>1</v>
      </c>
      <c r="F212" s="145" t="s">
        <v>3469</v>
      </c>
      <c r="H212" s="146">
        <v>21.012</v>
      </c>
      <c r="I212" s="147"/>
      <c r="L212" s="142"/>
      <c r="M212" s="148"/>
      <c r="T212" s="149"/>
      <c r="AT212" s="144" t="s">
        <v>146</v>
      </c>
      <c r="AU212" s="144" t="s">
        <v>90</v>
      </c>
      <c r="AV212" s="11" t="s">
        <v>92</v>
      </c>
      <c r="AW212" s="11" t="s">
        <v>38</v>
      </c>
      <c r="AX212" s="11" t="s">
        <v>82</v>
      </c>
      <c r="AY212" s="144" t="s">
        <v>140</v>
      </c>
    </row>
    <row r="213" spans="2:65" s="14" customFormat="1">
      <c r="B213" s="167"/>
      <c r="D213" s="143" t="s">
        <v>146</v>
      </c>
      <c r="E213" s="168" t="s">
        <v>1</v>
      </c>
      <c r="F213" s="169" t="s">
        <v>287</v>
      </c>
      <c r="H213" s="170">
        <v>21.012</v>
      </c>
      <c r="I213" s="171"/>
      <c r="L213" s="167"/>
      <c r="M213" s="172"/>
      <c r="T213" s="173"/>
      <c r="AT213" s="168" t="s">
        <v>146</v>
      </c>
      <c r="AU213" s="168" t="s">
        <v>90</v>
      </c>
      <c r="AV213" s="14" t="s">
        <v>145</v>
      </c>
      <c r="AW213" s="14" t="s">
        <v>38</v>
      </c>
      <c r="AX213" s="14" t="s">
        <v>90</v>
      </c>
      <c r="AY213" s="168" t="s">
        <v>140</v>
      </c>
    </row>
    <row r="214" spans="2:65" s="1" customFormat="1" ht="24.2" customHeight="1">
      <c r="B214" s="33"/>
      <c r="C214" s="128" t="s">
        <v>240</v>
      </c>
      <c r="D214" s="128" t="s">
        <v>141</v>
      </c>
      <c r="E214" s="129" t="s">
        <v>3470</v>
      </c>
      <c r="F214" s="130" t="s">
        <v>3471</v>
      </c>
      <c r="G214" s="131" t="s">
        <v>150</v>
      </c>
      <c r="H214" s="132">
        <v>11.124000000000001</v>
      </c>
      <c r="I214" s="133"/>
      <c r="J214" s="134">
        <f>ROUND(I214*H214,2)</f>
        <v>0</v>
      </c>
      <c r="K214" s="135"/>
      <c r="L214" s="33"/>
      <c r="M214" s="136" t="s">
        <v>1</v>
      </c>
      <c r="N214" s="137" t="s">
        <v>47</v>
      </c>
      <c r="P214" s="138">
        <f>O214*H214</f>
        <v>0</v>
      </c>
      <c r="Q214" s="138">
        <v>0</v>
      </c>
      <c r="R214" s="138">
        <f>Q214*H214</f>
        <v>0</v>
      </c>
      <c r="S214" s="138">
        <v>0</v>
      </c>
      <c r="T214" s="139">
        <f>S214*H214</f>
        <v>0</v>
      </c>
      <c r="AR214" s="140" t="s">
        <v>173</v>
      </c>
      <c r="AT214" s="140" t="s">
        <v>141</v>
      </c>
      <c r="AU214" s="140" t="s">
        <v>90</v>
      </c>
      <c r="AY214" s="17" t="s">
        <v>140</v>
      </c>
      <c r="BE214" s="141">
        <f>IF(N214="základní",J214,0)</f>
        <v>0</v>
      </c>
      <c r="BF214" s="141">
        <f>IF(N214="snížená",J214,0)</f>
        <v>0</v>
      </c>
      <c r="BG214" s="141">
        <f>IF(N214="zákl. přenesená",J214,0)</f>
        <v>0</v>
      </c>
      <c r="BH214" s="141">
        <f>IF(N214="sníž. přenesená",J214,0)</f>
        <v>0</v>
      </c>
      <c r="BI214" s="141">
        <f>IF(N214="nulová",J214,0)</f>
        <v>0</v>
      </c>
      <c r="BJ214" s="17" t="s">
        <v>90</v>
      </c>
      <c r="BK214" s="141">
        <f>ROUND(I214*H214,2)</f>
        <v>0</v>
      </c>
      <c r="BL214" s="17" t="s">
        <v>173</v>
      </c>
      <c r="BM214" s="140" t="s">
        <v>363</v>
      </c>
    </row>
    <row r="215" spans="2:65" s="11" customFormat="1">
      <c r="B215" s="142"/>
      <c r="D215" s="143" t="s">
        <v>146</v>
      </c>
      <c r="E215" s="144" t="s">
        <v>1</v>
      </c>
      <c r="F215" s="145" t="s">
        <v>3472</v>
      </c>
      <c r="H215" s="146">
        <v>11.124000000000001</v>
      </c>
      <c r="I215" s="147"/>
      <c r="L215" s="142"/>
      <c r="M215" s="148"/>
      <c r="T215" s="149"/>
      <c r="AT215" s="144" t="s">
        <v>146</v>
      </c>
      <c r="AU215" s="144" t="s">
        <v>90</v>
      </c>
      <c r="AV215" s="11" t="s">
        <v>92</v>
      </c>
      <c r="AW215" s="11" t="s">
        <v>38</v>
      </c>
      <c r="AX215" s="11" t="s">
        <v>82</v>
      </c>
      <c r="AY215" s="144" t="s">
        <v>140</v>
      </c>
    </row>
    <row r="216" spans="2:65" s="14" customFormat="1">
      <c r="B216" s="167"/>
      <c r="D216" s="143" t="s">
        <v>146</v>
      </c>
      <c r="E216" s="168" t="s">
        <v>1</v>
      </c>
      <c r="F216" s="169" t="s">
        <v>287</v>
      </c>
      <c r="H216" s="170">
        <v>11.124000000000001</v>
      </c>
      <c r="I216" s="171"/>
      <c r="L216" s="167"/>
      <c r="M216" s="172"/>
      <c r="T216" s="173"/>
      <c r="AT216" s="168" t="s">
        <v>146</v>
      </c>
      <c r="AU216" s="168" t="s">
        <v>90</v>
      </c>
      <c r="AV216" s="14" t="s">
        <v>145</v>
      </c>
      <c r="AW216" s="14" t="s">
        <v>38</v>
      </c>
      <c r="AX216" s="14" t="s">
        <v>90</v>
      </c>
      <c r="AY216" s="168" t="s">
        <v>140</v>
      </c>
    </row>
    <row r="217" spans="2:65" s="1" customFormat="1" ht="24.2" customHeight="1">
      <c r="B217" s="33"/>
      <c r="C217" s="128" t="s">
        <v>327</v>
      </c>
      <c r="D217" s="128" t="s">
        <v>141</v>
      </c>
      <c r="E217" s="129" t="s">
        <v>3473</v>
      </c>
      <c r="F217" s="130" t="s">
        <v>3474</v>
      </c>
      <c r="G217" s="131" t="s">
        <v>150</v>
      </c>
      <c r="H217" s="132">
        <v>1.7509999999999999</v>
      </c>
      <c r="I217" s="133"/>
      <c r="J217" s="134">
        <f>ROUND(I217*H217,2)</f>
        <v>0</v>
      </c>
      <c r="K217" s="135"/>
      <c r="L217" s="33"/>
      <c r="M217" s="136" t="s">
        <v>1</v>
      </c>
      <c r="N217" s="137" t="s">
        <v>47</v>
      </c>
      <c r="P217" s="138">
        <f>O217*H217</f>
        <v>0</v>
      </c>
      <c r="Q217" s="138">
        <v>0</v>
      </c>
      <c r="R217" s="138">
        <f>Q217*H217</f>
        <v>0</v>
      </c>
      <c r="S217" s="138">
        <v>0</v>
      </c>
      <c r="T217" s="139">
        <f>S217*H217</f>
        <v>0</v>
      </c>
      <c r="AR217" s="140" t="s">
        <v>173</v>
      </c>
      <c r="AT217" s="140" t="s">
        <v>141</v>
      </c>
      <c r="AU217" s="140" t="s">
        <v>90</v>
      </c>
      <c r="AY217" s="17" t="s">
        <v>140</v>
      </c>
      <c r="BE217" s="141">
        <f>IF(N217="základní",J217,0)</f>
        <v>0</v>
      </c>
      <c r="BF217" s="141">
        <f>IF(N217="snížená",J217,0)</f>
        <v>0</v>
      </c>
      <c r="BG217" s="141">
        <f>IF(N217="zákl. přenesená",J217,0)</f>
        <v>0</v>
      </c>
      <c r="BH217" s="141">
        <f>IF(N217="sníž. přenesená",J217,0)</f>
        <v>0</v>
      </c>
      <c r="BI217" s="141">
        <f>IF(N217="nulová",J217,0)</f>
        <v>0</v>
      </c>
      <c r="BJ217" s="17" t="s">
        <v>90</v>
      </c>
      <c r="BK217" s="141">
        <f>ROUND(I217*H217,2)</f>
        <v>0</v>
      </c>
      <c r="BL217" s="17" t="s">
        <v>173</v>
      </c>
      <c r="BM217" s="140" t="s">
        <v>367</v>
      </c>
    </row>
    <row r="218" spans="2:65" s="11" customFormat="1">
      <c r="B218" s="142"/>
      <c r="D218" s="143" t="s">
        <v>146</v>
      </c>
      <c r="E218" s="144" t="s">
        <v>1</v>
      </c>
      <c r="F218" s="145" t="s">
        <v>3475</v>
      </c>
      <c r="H218" s="146">
        <v>1.7509999999999999</v>
      </c>
      <c r="I218" s="147"/>
      <c r="L218" s="142"/>
      <c r="M218" s="148"/>
      <c r="T218" s="149"/>
      <c r="AT218" s="144" t="s">
        <v>146</v>
      </c>
      <c r="AU218" s="144" t="s">
        <v>90</v>
      </c>
      <c r="AV218" s="11" t="s">
        <v>92</v>
      </c>
      <c r="AW218" s="11" t="s">
        <v>38</v>
      </c>
      <c r="AX218" s="11" t="s">
        <v>82</v>
      </c>
      <c r="AY218" s="144" t="s">
        <v>140</v>
      </c>
    </row>
    <row r="219" spans="2:65" s="14" customFormat="1">
      <c r="B219" s="167"/>
      <c r="D219" s="143" t="s">
        <v>146</v>
      </c>
      <c r="E219" s="168" t="s">
        <v>1</v>
      </c>
      <c r="F219" s="169" t="s">
        <v>287</v>
      </c>
      <c r="H219" s="170">
        <v>1.7509999999999999</v>
      </c>
      <c r="I219" s="171"/>
      <c r="L219" s="167"/>
      <c r="M219" s="172"/>
      <c r="T219" s="173"/>
      <c r="AT219" s="168" t="s">
        <v>146</v>
      </c>
      <c r="AU219" s="168" t="s">
        <v>90</v>
      </c>
      <c r="AV219" s="14" t="s">
        <v>145</v>
      </c>
      <c r="AW219" s="14" t="s">
        <v>38</v>
      </c>
      <c r="AX219" s="14" t="s">
        <v>90</v>
      </c>
      <c r="AY219" s="168" t="s">
        <v>140</v>
      </c>
    </row>
    <row r="220" spans="2:65" s="1" customFormat="1" ht="24.2" customHeight="1">
      <c r="B220" s="33"/>
      <c r="C220" s="128" t="s">
        <v>244</v>
      </c>
      <c r="D220" s="128" t="s">
        <v>141</v>
      </c>
      <c r="E220" s="129" t="s">
        <v>3476</v>
      </c>
      <c r="F220" s="130" t="s">
        <v>3477</v>
      </c>
      <c r="G220" s="131" t="s">
        <v>150</v>
      </c>
      <c r="H220" s="132">
        <v>4.4290000000000003</v>
      </c>
      <c r="I220" s="133"/>
      <c r="J220" s="134">
        <f>ROUND(I220*H220,2)</f>
        <v>0</v>
      </c>
      <c r="K220" s="135"/>
      <c r="L220" s="33"/>
      <c r="M220" s="136" t="s">
        <v>1</v>
      </c>
      <c r="N220" s="137" t="s">
        <v>47</v>
      </c>
      <c r="P220" s="138">
        <f>O220*H220</f>
        <v>0</v>
      </c>
      <c r="Q220" s="138">
        <v>0</v>
      </c>
      <c r="R220" s="138">
        <f>Q220*H220</f>
        <v>0</v>
      </c>
      <c r="S220" s="138">
        <v>0</v>
      </c>
      <c r="T220" s="139">
        <f>S220*H220</f>
        <v>0</v>
      </c>
      <c r="AR220" s="140" t="s">
        <v>173</v>
      </c>
      <c r="AT220" s="140" t="s">
        <v>141</v>
      </c>
      <c r="AU220" s="140" t="s">
        <v>90</v>
      </c>
      <c r="AY220" s="17" t="s">
        <v>140</v>
      </c>
      <c r="BE220" s="141">
        <f>IF(N220="základní",J220,0)</f>
        <v>0</v>
      </c>
      <c r="BF220" s="141">
        <f>IF(N220="snížená",J220,0)</f>
        <v>0</v>
      </c>
      <c r="BG220" s="141">
        <f>IF(N220="zákl. přenesená",J220,0)</f>
        <v>0</v>
      </c>
      <c r="BH220" s="141">
        <f>IF(N220="sníž. přenesená",J220,0)</f>
        <v>0</v>
      </c>
      <c r="BI220" s="141">
        <f>IF(N220="nulová",J220,0)</f>
        <v>0</v>
      </c>
      <c r="BJ220" s="17" t="s">
        <v>90</v>
      </c>
      <c r="BK220" s="141">
        <f>ROUND(I220*H220,2)</f>
        <v>0</v>
      </c>
      <c r="BL220" s="17" t="s">
        <v>173</v>
      </c>
      <c r="BM220" s="140" t="s">
        <v>370</v>
      </c>
    </row>
    <row r="221" spans="2:65" s="11" customFormat="1">
      <c r="B221" s="142"/>
      <c r="D221" s="143" t="s">
        <v>146</v>
      </c>
      <c r="E221" s="144" t="s">
        <v>1</v>
      </c>
      <c r="F221" s="145" t="s">
        <v>3478</v>
      </c>
      <c r="H221" s="146">
        <v>4.4290000000000003</v>
      </c>
      <c r="I221" s="147"/>
      <c r="L221" s="142"/>
      <c r="M221" s="148"/>
      <c r="T221" s="149"/>
      <c r="AT221" s="144" t="s">
        <v>146</v>
      </c>
      <c r="AU221" s="144" t="s">
        <v>90</v>
      </c>
      <c r="AV221" s="11" t="s">
        <v>92</v>
      </c>
      <c r="AW221" s="11" t="s">
        <v>38</v>
      </c>
      <c r="AX221" s="11" t="s">
        <v>82</v>
      </c>
      <c r="AY221" s="144" t="s">
        <v>140</v>
      </c>
    </row>
    <row r="222" spans="2:65" s="14" customFormat="1">
      <c r="B222" s="167"/>
      <c r="D222" s="143" t="s">
        <v>146</v>
      </c>
      <c r="E222" s="168" t="s">
        <v>1</v>
      </c>
      <c r="F222" s="169" t="s">
        <v>287</v>
      </c>
      <c r="H222" s="170">
        <v>4.4290000000000003</v>
      </c>
      <c r="I222" s="171"/>
      <c r="L222" s="167"/>
      <c r="M222" s="172"/>
      <c r="T222" s="173"/>
      <c r="AT222" s="168" t="s">
        <v>146</v>
      </c>
      <c r="AU222" s="168" t="s">
        <v>90</v>
      </c>
      <c r="AV222" s="14" t="s">
        <v>145</v>
      </c>
      <c r="AW222" s="14" t="s">
        <v>38</v>
      </c>
      <c r="AX222" s="14" t="s">
        <v>90</v>
      </c>
      <c r="AY222" s="168" t="s">
        <v>140</v>
      </c>
    </row>
    <row r="223" spans="2:65" s="1" customFormat="1" ht="24.2" customHeight="1">
      <c r="B223" s="33"/>
      <c r="C223" s="128" t="s">
        <v>334</v>
      </c>
      <c r="D223" s="128" t="s">
        <v>141</v>
      </c>
      <c r="E223" s="129" t="s">
        <v>3479</v>
      </c>
      <c r="F223" s="130" t="s">
        <v>3480</v>
      </c>
      <c r="G223" s="131" t="s">
        <v>150</v>
      </c>
      <c r="H223" s="132">
        <v>5.0469999999999997</v>
      </c>
      <c r="I223" s="133"/>
      <c r="J223" s="134">
        <f>ROUND(I223*H223,2)</f>
        <v>0</v>
      </c>
      <c r="K223" s="135"/>
      <c r="L223" s="33"/>
      <c r="M223" s="136" t="s">
        <v>1</v>
      </c>
      <c r="N223" s="137" t="s">
        <v>47</v>
      </c>
      <c r="P223" s="138">
        <f>O223*H223</f>
        <v>0</v>
      </c>
      <c r="Q223" s="138">
        <v>0</v>
      </c>
      <c r="R223" s="138">
        <f>Q223*H223</f>
        <v>0</v>
      </c>
      <c r="S223" s="138">
        <v>0</v>
      </c>
      <c r="T223" s="139">
        <f>S223*H223</f>
        <v>0</v>
      </c>
      <c r="AR223" s="140" t="s">
        <v>173</v>
      </c>
      <c r="AT223" s="140" t="s">
        <v>141</v>
      </c>
      <c r="AU223" s="140" t="s">
        <v>90</v>
      </c>
      <c r="AY223" s="17" t="s">
        <v>140</v>
      </c>
      <c r="BE223" s="141">
        <f>IF(N223="základní",J223,0)</f>
        <v>0</v>
      </c>
      <c r="BF223" s="141">
        <f>IF(N223="snížená",J223,0)</f>
        <v>0</v>
      </c>
      <c r="BG223" s="141">
        <f>IF(N223="zákl. přenesená",J223,0)</f>
        <v>0</v>
      </c>
      <c r="BH223" s="141">
        <f>IF(N223="sníž. přenesená",J223,0)</f>
        <v>0</v>
      </c>
      <c r="BI223" s="141">
        <f>IF(N223="nulová",J223,0)</f>
        <v>0</v>
      </c>
      <c r="BJ223" s="17" t="s">
        <v>90</v>
      </c>
      <c r="BK223" s="141">
        <f>ROUND(I223*H223,2)</f>
        <v>0</v>
      </c>
      <c r="BL223" s="17" t="s">
        <v>173</v>
      </c>
      <c r="BM223" s="140" t="s">
        <v>375</v>
      </c>
    </row>
    <row r="224" spans="2:65" s="11" customFormat="1">
      <c r="B224" s="142"/>
      <c r="D224" s="143" t="s">
        <v>146</v>
      </c>
      <c r="E224" s="144" t="s">
        <v>1</v>
      </c>
      <c r="F224" s="145" t="s">
        <v>3481</v>
      </c>
      <c r="H224" s="146">
        <v>5.0469999999999997</v>
      </c>
      <c r="I224" s="147"/>
      <c r="L224" s="142"/>
      <c r="M224" s="148"/>
      <c r="T224" s="149"/>
      <c r="AT224" s="144" t="s">
        <v>146</v>
      </c>
      <c r="AU224" s="144" t="s">
        <v>90</v>
      </c>
      <c r="AV224" s="11" t="s">
        <v>92</v>
      </c>
      <c r="AW224" s="11" t="s">
        <v>38</v>
      </c>
      <c r="AX224" s="11" t="s">
        <v>82</v>
      </c>
      <c r="AY224" s="144" t="s">
        <v>140</v>
      </c>
    </row>
    <row r="225" spans="2:65" s="14" customFormat="1">
      <c r="B225" s="167"/>
      <c r="D225" s="143" t="s">
        <v>146</v>
      </c>
      <c r="E225" s="168" t="s">
        <v>1</v>
      </c>
      <c r="F225" s="169" t="s">
        <v>287</v>
      </c>
      <c r="H225" s="170">
        <v>5.0469999999999997</v>
      </c>
      <c r="I225" s="171"/>
      <c r="L225" s="167"/>
      <c r="M225" s="172"/>
      <c r="T225" s="173"/>
      <c r="AT225" s="168" t="s">
        <v>146</v>
      </c>
      <c r="AU225" s="168" t="s">
        <v>90</v>
      </c>
      <c r="AV225" s="14" t="s">
        <v>145</v>
      </c>
      <c r="AW225" s="14" t="s">
        <v>38</v>
      </c>
      <c r="AX225" s="14" t="s">
        <v>90</v>
      </c>
      <c r="AY225" s="168" t="s">
        <v>140</v>
      </c>
    </row>
    <row r="226" spans="2:65" s="1" customFormat="1" ht="21.75" customHeight="1">
      <c r="B226" s="33"/>
      <c r="C226" s="128" t="s">
        <v>247</v>
      </c>
      <c r="D226" s="128" t="s">
        <v>141</v>
      </c>
      <c r="E226" s="129" t="s">
        <v>3482</v>
      </c>
      <c r="F226" s="130" t="s">
        <v>3483</v>
      </c>
      <c r="G226" s="131" t="s">
        <v>150</v>
      </c>
      <c r="H226" s="132">
        <v>1.03</v>
      </c>
      <c r="I226" s="133"/>
      <c r="J226" s="134">
        <f>ROUND(I226*H226,2)</f>
        <v>0</v>
      </c>
      <c r="K226" s="135"/>
      <c r="L226" s="33"/>
      <c r="M226" s="136" t="s">
        <v>1</v>
      </c>
      <c r="N226" s="137" t="s">
        <v>47</v>
      </c>
      <c r="P226" s="138">
        <f>O226*H226</f>
        <v>0</v>
      </c>
      <c r="Q226" s="138">
        <v>0</v>
      </c>
      <c r="R226" s="138">
        <f>Q226*H226</f>
        <v>0</v>
      </c>
      <c r="S226" s="138">
        <v>0</v>
      </c>
      <c r="T226" s="139">
        <f>S226*H226</f>
        <v>0</v>
      </c>
      <c r="AR226" s="140" t="s">
        <v>173</v>
      </c>
      <c r="AT226" s="140" t="s">
        <v>141</v>
      </c>
      <c r="AU226" s="140" t="s">
        <v>90</v>
      </c>
      <c r="AY226" s="17" t="s">
        <v>140</v>
      </c>
      <c r="BE226" s="141">
        <f>IF(N226="základní",J226,0)</f>
        <v>0</v>
      </c>
      <c r="BF226" s="141">
        <f>IF(N226="snížená",J226,0)</f>
        <v>0</v>
      </c>
      <c r="BG226" s="141">
        <f>IF(N226="zákl. přenesená",J226,0)</f>
        <v>0</v>
      </c>
      <c r="BH226" s="141">
        <f>IF(N226="sníž. přenesená",J226,0)</f>
        <v>0</v>
      </c>
      <c r="BI226" s="141">
        <f>IF(N226="nulová",J226,0)</f>
        <v>0</v>
      </c>
      <c r="BJ226" s="17" t="s">
        <v>90</v>
      </c>
      <c r="BK226" s="141">
        <f>ROUND(I226*H226,2)</f>
        <v>0</v>
      </c>
      <c r="BL226" s="17" t="s">
        <v>173</v>
      </c>
      <c r="BM226" s="140" t="s">
        <v>378</v>
      </c>
    </row>
    <row r="227" spans="2:65" s="11" customFormat="1">
      <c r="B227" s="142"/>
      <c r="D227" s="143" t="s">
        <v>146</v>
      </c>
      <c r="E227" s="144" t="s">
        <v>1</v>
      </c>
      <c r="F227" s="145" t="s">
        <v>3484</v>
      </c>
      <c r="H227" s="146">
        <v>1.03</v>
      </c>
      <c r="I227" s="147"/>
      <c r="L227" s="142"/>
      <c r="M227" s="148"/>
      <c r="T227" s="149"/>
      <c r="AT227" s="144" t="s">
        <v>146</v>
      </c>
      <c r="AU227" s="144" t="s">
        <v>90</v>
      </c>
      <c r="AV227" s="11" t="s">
        <v>92</v>
      </c>
      <c r="AW227" s="11" t="s">
        <v>38</v>
      </c>
      <c r="AX227" s="11" t="s">
        <v>82</v>
      </c>
      <c r="AY227" s="144" t="s">
        <v>140</v>
      </c>
    </row>
    <row r="228" spans="2:65" s="14" customFormat="1">
      <c r="B228" s="167"/>
      <c r="D228" s="143" t="s">
        <v>146</v>
      </c>
      <c r="E228" s="168" t="s">
        <v>1</v>
      </c>
      <c r="F228" s="169" t="s">
        <v>287</v>
      </c>
      <c r="H228" s="170">
        <v>1.03</v>
      </c>
      <c r="I228" s="171"/>
      <c r="L228" s="167"/>
      <c r="M228" s="172"/>
      <c r="T228" s="173"/>
      <c r="AT228" s="168" t="s">
        <v>146</v>
      </c>
      <c r="AU228" s="168" t="s">
        <v>90</v>
      </c>
      <c r="AV228" s="14" t="s">
        <v>145</v>
      </c>
      <c r="AW228" s="14" t="s">
        <v>38</v>
      </c>
      <c r="AX228" s="14" t="s">
        <v>90</v>
      </c>
      <c r="AY228" s="168" t="s">
        <v>140</v>
      </c>
    </row>
    <row r="229" spans="2:65" s="1" customFormat="1" ht="21.75" customHeight="1">
      <c r="B229" s="33"/>
      <c r="C229" s="128" t="s">
        <v>342</v>
      </c>
      <c r="D229" s="128" t="s">
        <v>141</v>
      </c>
      <c r="E229" s="129" t="s">
        <v>3485</v>
      </c>
      <c r="F229" s="130" t="s">
        <v>3486</v>
      </c>
      <c r="G229" s="131" t="s">
        <v>150</v>
      </c>
      <c r="H229" s="132">
        <v>195.5</v>
      </c>
      <c r="I229" s="133"/>
      <c r="J229" s="134">
        <f>ROUND(I229*H229,2)</f>
        <v>0</v>
      </c>
      <c r="K229" s="135"/>
      <c r="L229" s="33"/>
      <c r="M229" s="136" t="s">
        <v>1</v>
      </c>
      <c r="N229" s="137" t="s">
        <v>47</v>
      </c>
      <c r="P229" s="138">
        <f>O229*H229</f>
        <v>0</v>
      </c>
      <c r="Q229" s="138">
        <v>0</v>
      </c>
      <c r="R229" s="138">
        <f>Q229*H229</f>
        <v>0</v>
      </c>
      <c r="S229" s="138">
        <v>0</v>
      </c>
      <c r="T229" s="139">
        <f>S229*H229</f>
        <v>0</v>
      </c>
      <c r="AR229" s="140" t="s">
        <v>173</v>
      </c>
      <c r="AT229" s="140" t="s">
        <v>141</v>
      </c>
      <c r="AU229" s="140" t="s">
        <v>90</v>
      </c>
      <c r="AY229" s="17" t="s">
        <v>140</v>
      </c>
      <c r="BE229" s="141">
        <f>IF(N229="základní",J229,0)</f>
        <v>0</v>
      </c>
      <c r="BF229" s="141">
        <f>IF(N229="snížená",J229,0)</f>
        <v>0</v>
      </c>
      <c r="BG229" s="141">
        <f>IF(N229="zákl. přenesená",J229,0)</f>
        <v>0</v>
      </c>
      <c r="BH229" s="141">
        <f>IF(N229="sníž. přenesená",J229,0)</f>
        <v>0</v>
      </c>
      <c r="BI229" s="141">
        <f>IF(N229="nulová",J229,0)</f>
        <v>0</v>
      </c>
      <c r="BJ229" s="17" t="s">
        <v>90</v>
      </c>
      <c r="BK229" s="141">
        <f>ROUND(I229*H229,2)</f>
        <v>0</v>
      </c>
      <c r="BL229" s="17" t="s">
        <v>173</v>
      </c>
      <c r="BM229" s="140" t="s">
        <v>382</v>
      </c>
    </row>
    <row r="230" spans="2:65" s="11" customFormat="1">
      <c r="B230" s="142"/>
      <c r="D230" s="143" t="s">
        <v>146</v>
      </c>
      <c r="E230" s="144" t="s">
        <v>1</v>
      </c>
      <c r="F230" s="145" t="s">
        <v>3487</v>
      </c>
      <c r="H230" s="146">
        <v>195.5</v>
      </c>
      <c r="I230" s="147"/>
      <c r="L230" s="142"/>
      <c r="M230" s="148"/>
      <c r="T230" s="149"/>
      <c r="AT230" s="144" t="s">
        <v>146</v>
      </c>
      <c r="AU230" s="144" t="s">
        <v>90</v>
      </c>
      <c r="AV230" s="11" t="s">
        <v>92</v>
      </c>
      <c r="AW230" s="11" t="s">
        <v>38</v>
      </c>
      <c r="AX230" s="11" t="s">
        <v>82</v>
      </c>
      <c r="AY230" s="144" t="s">
        <v>140</v>
      </c>
    </row>
    <row r="231" spans="2:65" s="14" customFormat="1">
      <c r="B231" s="167"/>
      <c r="D231" s="143" t="s">
        <v>146</v>
      </c>
      <c r="E231" s="168" t="s">
        <v>1</v>
      </c>
      <c r="F231" s="169" t="s">
        <v>287</v>
      </c>
      <c r="H231" s="170">
        <v>195.5</v>
      </c>
      <c r="I231" s="171"/>
      <c r="L231" s="167"/>
      <c r="M231" s="172"/>
      <c r="T231" s="173"/>
      <c r="AT231" s="168" t="s">
        <v>146</v>
      </c>
      <c r="AU231" s="168" t="s">
        <v>90</v>
      </c>
      <c r="AV231" s="14" t="s">
        <v>145</v>
      </c>
      <c r="AW231" s="14" t="s">
        <v>38</v>
      </c>
      <c r="AX231" s="14" t="s">
        <v>90</v>
      </c>
      <c r="AY231" s="168" t="s">
        <v>140</v>
      </c>
    </row>
    <row r="232" spans="2:65" s="1" customFormat="1" ht="21.75" customHeight="1">
      <c r="B232" s="33"/>
      <c r="C232" s="128" t="s">
        <v>251</v>
      </c>
      <c r="D232" s="128" t="s">
        <v>141</v>
      </c>
      <c r="E232" s="129" t="s">
        <v>3488</v>
      </c>
      <c r="F232" s="130" t="s">
        <v>3489</v>
      </c>
      <c r="G232" s="131" t="s">
        <v>150</v>
      </c>
      <c r="H232" s="132">
        <v>67</v>
      </c>
      <c r="I232" s="133"/>
      <c r="J232" s="134">
        <f>ROUND(I232*H232,2)</f>
        <v>0</v>
      </c>
      <c r="K232" s="135"/>
      <c r="L232" s="33"/>
      <c r="M232" s="136" t="s">
        <v>1</v>
      </c>
      <c r="N232" s="137" t="s">
        <v>47</v>
      </c>
      <c r="P232" s="138">
        <f>O232*H232</f>
        <v>0</v>
      </c>
      <c r="Q232" s="138">
        <v>0</v>
      </c>
      <c r="R232" s="138">
        <f>Q232*H232</f>
        <v>0</v>
      </c>
      <c r="S232" s="138">
        <v>0</v>
      </c>
      <c r="T232" s="139">
        <f>S232*H232</f>
        <v>0</v>
      </c>
      <c r="AR232" s="140" t="s">
        <v>173</v>
      </c>
      <c r="AT232" s="140" t="s">
        <v>141</v>
      </c>
      <c r="AU232" s="140" t="s">
        <v>90</v>
      </c>
      <c r="AY232" s="17" t="s">
        <v>140</v>
      </c>
      <c r="BE232" s="141">
        <f>IF(N232="základní",J232,0)</f>
        <v>0</v>
      </c>
      <c r="BF232" s="141">
        <f>IF(N232="snížená",J232,0)</f>
        <v>0</v>
      </c>
      <c r="BG232" s="141">
        <f>IF(N232="zákl. přenesená",J232,0)</f>
        <v>0</v>
      </c>
      <c r="BH232" s="141">
        <f>IF(N232="sníž. přenesená",J232,0)</f>
        <v>0</v>
      </c>
      <c r="BI232" s="141">
        <f>IF(N232="nulová",J232,0)</f>
        <v>0</v>
      </c>
      <c r="BJ232" s="17" t="s">
        <v>90</v>
      </c>
      <c r="BK232" s="141">
        <f>ROUND(I232*H232,2)</f>
        <v>0</v>
      </c>
      <c r="BL232" s="17" t="s">
        <v>173</v>
      </c>
      <c r="BM232" s="140" t="s">
        <v>385</v>
      </c>
    </row>
    <row r="233" spans="2:65" s="11" customFormat="1">
      <c r="B233" s="142"/>
      <c r="D233" s="143" t="s">
        <v>146</v>
      </c>
      <c r="E233" s="144" t="s">
        <v>1</v>
      </c>
      <c r="F233" s="145" t="s">
        <v>394</v>
      </c>
      <c r="H233" s="146">
        <v>67</v>
      </c>
      <c r="I233" s="147"/>
      <c r="L233" s="142"/>
      <c r="M233" s="148"/>
      <c r="T233" s="149"/>
      <c r="AT233" s="144" t="s">
        <v>146</v>
      </c>
      <c r="AU233" s="144" t="s">
        <v>90</v>
      </c>
      <c r="AV233" s="11" t="s">
        <v>92</v>
      </c>
      <c r="AW233" s="11" t="s">
        <v>38</v>
      </c>
      <c r="AX233" s="11" t="s">
        <v>82</v>
      </c>
      <c r="AY233" s="144" t="s">
        <v>140</v>
      </c>
    </row>
    <row r="234" spans="2:65" s="14" customFormat="1">
      <c r="B234" s="167"/>
      <c r="D234" s="143" t="s">
        <v>146</v>
      </c>
      <c r="E234" s="168" t="s">
        <v>1</v>
      </c>
      <c r="F234" s="169" t="s">
        <v>287</v>
      </c>
      <c r="H234" s="170">
        <v>67</v>
      </c>
      <c r="I234" s="171"/>
      <c r="L234" s="167"/>
      <c r="M234" s="172"/>
      <c r="T234" s="173"/>
      <c r="AT234" s="168" t="s">
        <v>146</v>
      </c>
      <c r="AU234" s="168" t="s">
        <v>90</v>
      </c>
      <c r="AV234" s="14" t="s">
        <v>145</v>
      </c>
      <c r="AW234" s="14" t="s">
        <v>38</v>
      </c>
      <c r="AX234" s="14" t="s">
        <v>90</v>
      </c>
      <c r="AY234" s="168" t="s">
        <v>140</v>
      </c>
    </row>
    <row r="235" spans="2:65" s="1" customFormat="1" ht="21.75" customHeight="1">
      <c r="B235" s="33"/>
      <c r="C235" s="128" t="s">
        <v>350</v>
      </c>
      <c r="D235" s="128" t="s">
        <v>141</v>
      </c>
      <c r="E235" s="129" t="s">
        <v>3490</v>
      </c>
      <c r="F235" s="130" t="s">
        <v>3491</v>
      </c>
      <c r="G235" s="131" t="s">
        <v>150</v>
      </c>
      <c r="H235" s="132">
        <v>75</v>
      </c>
      <c r="I235" s="133"/>
      <c r="J235" s="134">
        <f>ROUND(I235*H235,2)</f>
        <v>0</v>
      </c>
      <c r="K235" s="135"/>
      <c r="L235" s="33"/>
      <c r="M235" s="136" t="s">
        <v>1</v>
      </c>
      <c r="N235" s="137" t="s">
        <v>47</v>
      </c>
      <c r="P235" s="138">
        <f>O235*H235</f>
        <v>0</v>
      </c>
      <c r="Q235" s="138">
        <v>0</v>
      </c>
      <c r="R235" s="138">
        <f>Q235*H235</f>
        <v>0</v>
      </c>
      <c r="S235" s="138">
        <v>0</v>
      </c>
      <c r="T235" s="139">
        <f>S235*H235</f>
        <v>0</v>
      </c>
      <c r="AR235" s="140" t="s">
        <v>173</v>
      </c>
      <c r="AT235" s="140" t="s">
        <v>141</v>
      </c>
      <c r="AU235" s="140" t="s">
        <v>90</v>
      </c>
      <c r="AY235" s="17" t="s">
        <v>140</v>
      </c>
      <c r="BE235" s="141">
        <f>IF(N235="základní",J235,0)</f>
        <v>0</v>
      </c>
      <c r="BF235" s="141">
        <f>IF(N235="snížená",J235,0)</f>
        <v>0</v>
      </c>
      <c r="BG235" s="141">
        <f>IF(N235="zákl. přenesená",J235,0)</f>
        <v>0</v>
      </c>
      <c r="BH235" s="141">
        <f>IF(N235="sníž. přenesená",J235,0)</f>
        <v>0</v>
      </c>
      <c r="BI235" s="141">
        <f>IF(N235="nulová",J235,0)</f>
        <v>0</v>
      </c>
      <c r="BJ235" s="17" t="s">
        <v>90</v>
      </c>
      <c r="BK235" s="141">
        <f>ROUND(I235*H235,2)</f>
        <v>0</v>
      </c>
      <c r="BL235" s="17" t="s">
        <v>173</v>
      </c>
      <c r="BM235" s="140" t="s">
        <v>390</v>
      </c>
    </row>
    <row r="236" spans="2:65" s="11" customFormat="1">
      <c r="B236" s="142"/>
      <c r="D236" s="143" t="s">
        <v>146</v>
      </c>
      <c r="E236" s="144" t="s">
        <v>1</v>
      </c>
      <c r="F236" s="145" t="s">
        <v>3492</v>
      </c>
      <c r="H236" s="146">
        <v>75</v>
      </c>
      <c r="I236" s="147"/>
      <c r="L236" s="142"/>
      <c r="M236" s="148"/>
      <c r="T236" s="149"/>
      <c r="AT236" s="144" t="s">
        <v>146</v>
      </c>
      <c r="AU236" s="144" t="s">
        <v>90</v>
      </c>
      <c r="AV236" s="11" t="s">
        <v>92</v>
      </c>
      <c r="AW236" s="11" t="s">
        <v>38</v>
      </c>
      <c r="AX236" s="11" t="s">
        <v>82</v>
      </c>
      <c r="AY236" s="144" t="s">
        <v>140</v>
      </c>
    </row>
    <row r="237" spans="2:65" s="14" customFormat="1">
      <c r="B237" s="167"/>
      <c r="D237" s="143" t="s">
        <v>146</v>
      </c>
      <c r="E237" s="168" t="s">
        <v>1</v>
      </c>
      <c r="F237" s="169" t="s">
        <v>287</v>
      </c>
      <c r="H237" s="170">
        <v>75</v>
      </c>
      <c r="I237" s="171"/>
      <c r="L237" s="167"/>
      <c r="M237" s="172"/>
      <c r="T237" s="173"/>
      <c r="AT237" s="168" t="s">
        <v>146</v>
      </c>
      <c r="AU237" s="168" t="s">
        <v>90</v>
      </c>
      <c r="AV237" s="14" t="s">
        <v>145</v>
      </c>
      <c r="AW237" s="14" t="s">
        <v>38</v>
      </c>
      <c r="AX237" s="14" t="s">
        <v>90</v>
      </c>
      <c r="AY237" s="168" t="s">
        <v>140</v>
      </c>
    </row>
    <row r="238" spans="2:65" s="1" customFormat="1" ht="21.75" customHeight="1">
      <c r="B238" s="33"/>
      <c r="C238" s="128" t="s">
        <v>260</v>
      </c>
      <c r="D238" s="128" t="s">
        <v>141</v>
      </c>
      <c r="E238" s="129" t="s">
        <v>3493</v>
      </c>
      <c r="F238" s="130" t="s">
        <v>3494</v>
      </c>
      <c r="G238" s="131" t="s">
        <v>150</v>
      </c>
      <c r="H238" s="132">
        <v>12.5</v>
      </c>
      <c r="I238" s="133"/>
      <c r="J238" s="134">
        <f>ROUND(I238*H238,2)</f>
        <v>0</v>
      </c>
      <c r="K238" s="135"/>
      <c r="L238" s="33"/>
      <c r="M238" s="136" t="s">
        <v>1</v>
      </c>
      <c r="N238" s="137" t="s">
        <v>47</v>
      </c>
      <c r="P238" s="138">
        <f>O238*H238</f>
        <v>0</v>
      </c>
      <c r="Q238" s="138">
        <v>0</v>
      </c>
      <c r="R238" s="138">
        <f>Q238*H238</f>
        <v>0</v>
      </c>
      <c r="S238" s="138">
        <v>0</v>
      </c>
      <c r="T238" s="139">
        <f>S238*H238</f>
        <v>0</v>
      </c>
      <c r="AR238" s="140" t="s">
        <v>173</v>
      </c>
      <c r="AT238" s="140" t="s">
        <v>141</v>
      </c>
      <c r="AU238" s="140" t="s">
        <v>90</v>
      </c>
      <c r="AY238" s="17" t="s">
        <v>140</v>
      </c>
      <c r="BE238" s="141">
        <f>IF(N238="základní",J238,0)</f>
        <v>0</v>
      </c>
      <c r="BF238" s="141">
        <f>IF(N238="snížená",J238,0)</f>
        <v>0</v>
      </c>
      <c r="BG238" s="141">
        <f>IF(N238="zákl. přenesená",J238,0)</f>
        <v>0</v>
      </c>
      <c r="BH238" s="141">
        <f>IF(N238="sníž. přenesená",J238,0)</f>
        <v>0</v>
      </c>
      <c r="BI238" s="141">
        <f>IF(N238="nulová",J238,0)</f>
        <v>0</v>
      </c>
      <c r="BJ238" s="17" t="s">
        <v>90</v>
      </c>
      <c r="BK238" s="141">
        <f>ROUND(I238*H238,2)</f>
        <v>0</v>
      </c>
      <c r="BL238" s="17" t="s">
        <v>173</v>
      </c>
      <c r="BM238" s="140" t="s">
        <v>393</v>
      </c>
    </row>
    <row r="239" spans="2:65" s="11" customFormat="1">
      <c r="B239" s="142"/>
      <c r="D239" s="143" t="s">
        <v>146</v>
      </c>
      <c r="E239" s="144" t="s">
        <v>1</v>
      </c>
      <c r="F239" s="145" t="s">
        <v>3495</v>
      </c>
      <c r="H239" s="146">
        <v>12.5</v>
      </c>
      <c r="I239" s="147"/>
      <c r="L239" s="142"/>
      <c r="M239" s="148"/>
      <c r="T239" s="149"/>
      <c r="AT239" s="144" t="s">
        <v>146</v>
      </c>
      <c r="AU239" s="144" t="s">
        <v>90</v>
      </c>
      <c r="AV239" s="11" t="s">
        <v>92</v>
      </c>
      <c r="AW239" s="11" t="s">
        <v>38</v>
      </c>
      <c r="AX239" s="11" t="s">
        <v>82</v>
      </c>
      <c r="AY239" s="144" t="s">
        <v>140</v>
      </c>
    </row>
    <row r="240" spans="2:65" s="14" customFormat="1">
      <c r="B240" s="167"/>
      <c r="D240" s="143" t="s">
        <v>146</v>
      </c>
      <c r="E240" s="168" t="s">
        <v>1</v>
      </c>
      <c r="F240" s="169" t="s">
        <v>287</v>
      </c>
      <c r="H240" s="170">
        <v>12.5</v>
      </c>
      <c r="I240" s="171"/>
      <c r="L240" s="167"/>
      <c r="M240" s="172"/>
      <c r="T240" s="173"/>
      <c r="AT240" s="168" t="s">
        <v>146</v>
      </c>
      <c r="AU240" s="168" t="s">
        <v>90</v>
      </c>
      <c r="AV240" s="14" t="s">
        <v>145</v>
      </c>
      <c r="AW240" s="14" t="s">
        <v>38</v>
      </c>
      <c r="AX240" s="14" t="s">
        <v>90</v>
      </c>
      <c r="AY240" s="168" t="s">
        <v>140</v>
      </c>
    </row>
    <row r="241" spans="2:65" s="1" customFormat="1" ht="21.75" customHeight="1">
      <c r="B241" s="33"/>
      <c r="C241" s="128" t="s">
        <v>357</v>
      </c>
      <c r="D241" s="128" t="s">
        <v>141</v>
      </c>
      <c r="E241" s="129" t="s">
        <v>3496</v>
      </c>
      <c r="F241" s="130" t="s">
        <v>3497</v>
      </c>
      <c r="G241" s="131" t="s">
        <v>150</v>
      </c>
      <c r="H241" s="132">
        <v>4.3</v>
      </c>
      <c r="I241" s="133"/>
      <c r="J241" s="134">
        <f t="shared" ref="J241:J260" si="20">ROUND(I241*H241,2)</f>
        <v>0</v>
      </c>
      <c r="K241" s="135"/>
      <c r="L241" s="33"/>
      <c r="M241" s="136" t="s">
        <v>1</v>
      </c>
      <c r="N241" s="137" t="s">
        <v>47</v>
      </c>
      <c r="P241" s="138">
        <f t="shared" ref="P241:P260" si="21">O241*H241</f>
        <v>0</v>
      </c>
      <c r="Q241" s="138">
        <v>0</v>
      </c>
      <c r="R241" s="138">
        <f t="shared" ref="R241:R260" si="22">Q241*H241</f>
        <v>0</v>
      </c>
      <c r="S241" s="138">
        <v>0</v>
      </c>
      <c r="T241" s="139">
        <f t="shared" ref="T241:T260" si="23">S241*H241</f>
        <v>0</v>
      </c>
      <c r="AR241" s="140" t="s">
        <v>173</v>
      </c>
      <c r="AT241" s="140" t="s">
        <v>141</v>
      </c>
      <c r="AU241" s="140" t="s">
        <v>90</v>
      </c>
      <c r="AY241" s="17" t="s">
        <v>140</v>
      </c>
      <c r="BE241" s="141">
        <f t="shared" ref="BE241:BE260" si="24">IF(N241="základní",J241,0)</f>
        <v>0</v>
      </c>
      <c r="BF241" s="141">
        <f t="shared" ref="BF241:BF260" si="25">IF(N241="snížená",J241,0)</f>
        <v>0</v>
      </c>
      <c r="BG241" s="141">
        <f t="shared" ref="BG241:BG260" si="26">IF(N241="zákl. přenesená",J241,0)</f>
        <v>0</v>
      </c>
      <c r="BH241" s="141">
        <f t="shared" ref="BH241:BH260" si="27">IF(N241="sníž. přenesená",J241,0)</f>
        <v>0</v>
      </c>
      <c r="BI241" s="141">
        <f t="shared" ref="BI241:BI260" si="28">IF(N241="nulová",J241,0)</f>
        <v>0</v>
      </c>
      <c r="BJ241" s="17" t="s">
        <v>90</v>
      </c>
      <c r="BK241" s="141">
        <f t="shared" ref="BK241:BK260" si="29">ROUND(I241*H241,2)</f>
        <v>0</v>
      </c>
      <c r="BL241" s="17" t="s">
        <v>173</v>
      </c>
      <c r="BM241" s="140" t="s">
        <v>397</v>
      </c>
    </row>
    <row r="242" spans="2:65" s="1" customFormat="1" ht="21.75" customHeight="1">
      <c r="B242" s="33"/>
      <c r="C242" s="128" t="s">
        <v>263</v>
      </c>
      <c r="D242" s="128" t="s">
        <v>141</v>
      </c>
      <c r="E242" s="129" t="s">
        <v>3498</v>
      </c>
      <c r="F242" s="130" t="s">
        <v>3499</v>
      </c>
      <c r="G242" s="131" t="s">
        <v>150</v>
      </c>
      <c r="H242" s="132">
        <v>4.9000000000000004</v>
      </c>
      <c r="I242" s="133"/>
      <c r="J242" s="134">
        <f t="shared" si="20"/>
        <v>0</v>
      </c>
      <c r="K242" s="135"/>
      <c r="L242" s="33"/>
      <c r="M242" s="136" t="s">
        <v>1</v>
      </c>
      <c r="N242" s="137" t="s">
        <v>47</v>
      </c>
      <c r="P242" s="138">
        <f t="shared" si="21"/>
        <v>0</v>
      </c>
      <c r="Q242" s="138">
        <v>0</v>
      </c>
      <c r="R242" s="138">
        <f t="shared" si="22"/>
        <v>0</v>
      </c>
      <c r="S242" s="138">
        <v>0</v>
      </c>
      <c r="T242" s="139">
        <f t="shared" si="23"/>
        <v>0</v>
      </c>
      <c r="AR242" s="140" t="s">
        <v>173</v>
      </c>
      <c r="AT242" s="140" t="s">
        <v>141</v>
      </c>
      <c r="AU242" s="140" t="s">
        <v>90</v>
      </c>
      <c r="AY242" s="17" t="s">
        <v>140</v>
      </c>
      <c r="BE242" s="141">
        <f t="shared" si="24"/>
        <v>0</v>
      </c>
      <c r="BF242" s="141">
        <f t="shared" si="25"/>
        <v>0</v>
      </c>
      <c r="BG242" s="141">
        <f t="shared" si="26"/>
        <v>0</v>
      </c>
      <c r="BH242" s="141">
        <f t="shared" si="27"/>
        <v>0</v>
      </c>
      <c r="BI242" s="141">
        <f t="shared" si="28"/>
        <v>0</v>
      </c>
      <c r="BJ242" s="17" t="s">
        <v>90</v>
      </c>
      <c r="BK242" s="141">
        <f t="shared" si="29"/>
        <v>0</v>
      </c>
      <c r="BL242" s="17" t="s">
        <v>173</v>
      </c>
      <c r="BM242" s="140" t="s">
        <v>399</v>
      </c>
    </row>
    <row r="243" spans="2:65" s="1" customFormat="1" ht="16.5" customHeight="1">
      <c r="B243" s="33"/>
      <c r="C243" s="128" t="s">
        <v>364</v>
      </c>
      <c r="D243" s="128" t="s">
        <v>141</v>
      </c>
      <c r="E243" s="129" t="s">
        <v>3500</v>
      </c>
      <c r="F243" s="130" t="s">
        <v>3501</v>
      </c>
      <c r="G243" s="131" t="s">
        <v>150</v>
      </c>
      <c r="H243" s="132">
        <v>0.5</v>
      </c>
      <c r="I243" s="133"/>
      <c r="J243" s="134">
        <f t="shared" si="20"/>
        <v>0</v>
      </c>
      <c r="K243" s="135"/>
      <c r="L243" s="33"/>
      <c r="M243" s="136" t="s">
        <v>1</v>
      </c>
      <c r="N243" s="137" t="s">
        <v>47</v>
      </c>
      <c r="P243" s="138">
        <f t="shared" si="21"/>
        <v>0</v>
      </c>
      <c r="Q243" s="138">
        <v>0</v>
      </c>
      <c r="R243" s="138">
        <f t="shared" si="22"/>
        <v>0</v>
      </c>
      <c r="S243" s="138">
        <v>0</v>
      </c>
      <c r="T243" s="139">
        <f t="shared" si="23"/>
        <v>0</v>
      </c>
      <c r="AR243" s="140" t="s">
        <v>173</v>
      </c>
      <c r="AT243" s="140" t="s">
        <v>141</v>
      </c>
      <c r="AU243" s="140" t="s">
        <v>90</v>
      </c>
      <c r="AY243" s="17" t="s">
        <v>140</v>
      </c>
      <c r="BE243" s="141">
        <f t="shared" si="24"/>
        <v>0</v>
      </c>
      <c r="BF243" s="141">
        <f t="shared" si="25"/>
        <v>0</v>
      </c>
      <c r="BG243" s="141">
        <f t="shared" si="26"/>
        <v>0</v>
      </c>
      <c r="BH243" s="141">
        <f t="shared" si="27"/>
        <v>0</v>
      </c>
      <c r="BI243" s="141">
        <f t="shared" si="28"/>
        <v>0</v>
      </c>
      <c r="BJ243" s="17" t="s">
        <v>90</v>
      </c>
      <c r="BK243" s="141">
        <f t="shared" si="29"/>
        <v>0</v>
      </c>
      <c r="BL243" s="17" t="s">
        <v>173</v>
      </c>
      <c r="BM243" s="140" t="s">
        <v>403</v>
      </c>
    </row>
    <row r="244" spans="2:65" s="1" customFormat="1" ht="16.5" customHeight="1">
      <c r="B244" s="33"/>
      <c r="C244" s="128" t="s">
        <v>267</v>
      </c>
      <c r="D244" s="128" t="s">
        <v>141</v>
      </c>
      <c r="E244" s="129" t="s">
        <v>3502</v>
      </c>
      <c r="F244" s="130" t="s">
        <v>3503</v>
      </c>
      <c r="G244" s="131" t="s">
        <v>150</v>
      </c>
      <c r="H244" s="132">
        <v>1.5</v>
      </c>
      <c r="I244" s="133"/>
      <c r="J244" s="134">
        <f t="shared" si="20"/>
        <v>0</v>
      </c>
      <c r="K244" s="135"/>
      <c r="L244" s="33"/>
      <c r="M244" s="136" t="s">
        <v>1</v>
      </c>
      <c r="N244" s="137" t="s">
        <v>47</v>
      </c>
      <c r="P244" s="138">
        <f t="shared" si="21"/>
        <v>0</v>
      </c>
      <c r="Q244" s="138">
        <v>0</v>
      </c>
      <c r="R244" s="138">
        <f t="shared" si="22"/>
        <v>0</v>
      </c>
      <c r="S244" s="138">
        <v>0</v>
      </c>
      <c r="T244" s="139">
        <f t="shared" si="23"/>
        <v>0</v>
      </c>
      <c r="AR244" s="140" t="s">
        <v>173</v>
      </c>
      <c r="AT244" s="140" t="s">
        <v>141</v>
      </c>
      <c r="AU244" s="140" t="s">
        <v>90</v>
      </c>
      <c r="AY244" s="17" t="s">
        <v>140</v>
      </c>
      <c r="BE244" s="141">
        <f t="shared" si="24"/>
        <v>0</v>
      </c>
      <c r="BF244" s="141">
        <f t="shared" si="25"/>
        <v>0</v>
      </c>
      <c r="BG244" s="141">
        <f t="shared" si="26"/>
        <v>0</v>
      </c>
      <c r="BH244" s="141">
        <f t="shared" si="27"/>
        <v>0</v>
      </c>
      <c r="BI244" s="141">
        <f t="shared" si="28"/>
        <v>0</v>
      </c>
      <c r="BJ244" s="17" t="s">
        <v>90</v>
      </c>
      <c r="BK244" s="141">
        <f t="shared" si="29"/>
        <v>0</v>
      </c>
      <c r="BL244" s="17" t="s">
        <v>173</v>
      </c>
      <c r="BM244" s="140" t="s">
        <v>406</v>
      </c>
    </row>
    <row r="245" spans="2:65" s="1" customFormat="1" ht="16.5" customHeight="1">
      <c r="B245" s="33"/>
      <c r="C245" s="128" t="s">
        <v>371</v>
      </c>
      <c r="D245" s="128" t="s">
        <v>141</v>
      </c>
      <c r="E245" s="129" t="s">
        <v>3504</v>
      </c>
      <c r="F245" s="130" t="s">
        <v>3505</v>
      </c>
      <c r="G245" s="131" t="s">
        <v>150</v>
      </c>
      <c r="H245" s="132">
        <v>2</v>
      </c>
      <c r="I245" s="133"/>
      <c r="J245" s="134">
        <f t="shared" si="20"/>
        <v>0</v>
      </c>
      <c r="K245" s="135"/>
      <c r="L245" s="33"/>
      <c r="M245" s="136" t="s">
        <v>1</v>
      </c>
      <c r="N245" s="137" t="s">
        <v>47</v>
      </c>
      <c r="P245" s="138">
        <f t="shared" si="21"/>
        <v>0</v>
      </c>
      <c r="Q245" s="138">
        <v>0</v>
      </c>
      <c r="R245" s="138">
        <f t="shared" si="22"/>
        <v>0</v>
      </c>
      <c r="S245" s="138">
        <v>0</v>
      </c>
      <c r="T245" s="139">
        <f t="shared" si="23"/>
        <v>0</v>
      </c>
      <c r="AR245" s="140" t="s">
        <v>173</v>
      </c>
      <c r="AT245" s="140" t="s">
        <v>141</v>
      </c>
      <c r="AU245" s="140" t="s">
        <v>90</v>
      </c>
      <c r="AY245" s="17" t="s">
        <v>140</v>
      </c>
      <c r="BE245" s="141">
        <f t="shared" si="24"/>
        <v>0</v>
      </c>
      <c r="BF245" s="141">
        <f t="shared" si="25"/>
        <v>0</v>
      </c>
      <c r="BG245" s="141">
        <f t="shared" si="26"/>
        <v>0</v>
      </c>
      <c r="BH245" s="141">
        <f t="shared" si="27"/>
        <v>0</v>
      </c>
      <c r="BI245" s="141">
        <f t="shared" si="28"/>
        <v>0</v>
      </c>
      <c r="BJ245" s="17" t="s">
        <v>90</v>
      </c>
      <c r="BK245" s="141">
        <f t="shared" si="29"/>
        <v>0</v>
      </c>
      <c r="BL245" s="17" t="s">
        <v>173</v>
      </c>
      <c r="BM245" s="140" t="s">
        <v>410</v>
      </c>
    </row>
    <row r="246" spans="2:65" s="1" customFormat="1" ht="21.75" customHeight="1">
      <c r="B246" s="33"/>
      <c r="C246" s="128" t="s">
        <v>270</v>
      </c>
      <c r="D246" s="128" t="s">
        <v>141</v>
      </c>
      <c r="E246" s="129" t="s">
        <v>3506</v>
      </c>
      <c r="F246" s="130" t="s">
        <v>3507</v>
      </c>
      <c r="G246" s="131" t="s">
        <v>150</v>
      </c>
      <c r="H246" s="132">
        <v>0.8</v>
      </c>
      <c r="I246" s="133"/>
      <c r="J246" s="134">
        <f t="shared" si="20"/>
        <v>0</v>
      </c>
      <c r="K246" s="135"/>
      <c r="L246" s="33"/>
      <c r="M246" s="136" t="s">
        <v>1</v>
      </c>
      <c r="N246" s="137" t="s">
        <v>47</v>
      </c>
      <c r="P246" s="138">
        <f t="shared" si="21"/>
        <v>0</v>
      </c>
      <c r="Q246" s="138">
        <v>0</v>
      </c>
      <c r="R246" s="138">
        <f t="shared" si="22"/>
        <v>0</v>
      </c>
      <c r="S246" s="138">
        <v>0</v>
      </c>
      <c r="T246" s="139">
        <f t="shared" si="23"/>
        <v>0</v>
      </c>
      <c r="AR246" s="140" t="s">
        <v>173</v>
      </c>
      <c r="AT246" s="140" t="s">
        <v>141</v>
      </c>
      <c r="AU246" s="140" t="s">
        <v>90</v>
      </c>
      <c r="AY246" s="17" t="s">
        <v>140</v>
      </c>
      <c r="BE246" s="141">
        <f t="shared" si="24"/>
        <v>0</v>
      </c>
      <c r="BF246" s="141">
        <f t="shared" si="25"/>
        <v>0</v>
      </c>
      <c r="BG246" s="141">
        <f t="shared" si="26"/>
        <v>0</v>
      </c>
      <c r="BH246" s="141">
        <f t="shared" si="27"/>
        <v>0</v>
      </c>
      <c r="BI246" s="141">
        <f t="shared" si="28"/>
        <v>0</v>
      </c>
      <c r="BJ246" s="17" t="s">
        <v>90</v>
      </c>
      <c r="BK246" s="141">
        <f t="shared" si="29"/>
        <v>0</v>
      </c>
      <c r="BL246" s="17" t="s">
        <v>173</v>
      </c>
      <c r="BM246" s="140" t="s">
        <v>414</v>
      </c>
    </row>
    <row r="247" spans="2:65" s="1" customFormat="1" ht="21.75" customHeight="1">
      <c r="B247" s="33"/>
      <c r="C247" s="128" t="s">
        <v>379</v>
      </c>
      <c r="D247" s="128" t="s">
        <v>141</v>
      </c>
      <c r="E247" s="129" t="s">
        <v>3508</v>
      </c>
      <c r="F247" s="130" t="s">
        <v>3509</v>
      </c>
      <c r="G247" s="131" t="s">
        <v>150</v>
      </c>
      <c r="H247" s="132">
        <v>3.5</v>
      </c>
      <c r="I247" s="133"/>
      <c r="J247" s="134">
        <f t="shared" si="20"/>
        <v>0</v>
      </c>
      <c r="K247" s="135"/>
      <c r="L247" s="33"/>
      <c r="M247" s="136" t="s">
        <v>1</v>
      </c>
      <c r="N247" s="137" t="s">
        <v>47</v>
      </c>
      <c r="P247" s="138">
        <f t="shared" si="21"/>
        <v>0</v>
      </c>
      <c r="Q247" s="138">
        <v>0</v>
      </c>
      <c r="R247" s="138">
        <f t="shared" si="22"/>
        <v>0</v>
      </c>
      <c r="S247" s="138">
        <v>0</v>
      </c>
      <c r="T247" s="139">
        <f t="shared" si="23"/>
        <v>0</v>
      </c>
      <c r="AR247" s="140" t="s">
        <v>173</v>
      </c>
      <c r="AT247" s="140" t="s">
        <v>141</v>
      </c>
      <c r="AU247" s="140" t="s">
        <v>90</v>
      </c>
      <c r="AY247" s="17" t="s">
        <v>140</v>
      </c>
      <c r="BE247" s="141">
        <f t="shared" si="24"/>
        <v>0</v>
      </c>
      <c r="BF247" s="141">
        <f t="shared" si="25"/>
        <v>0</v>
      </c>
      <c r="BG247" s="141">
        <f t="shared" si="26"/>
        <v>0</v>
      </c>
      <c r="BH247" s="141">
        <f t="shared" si="27"/>
        <v>0</v>
      </c>
      <c r="BI247" s="141">
        <f t="shared" si="28"/>
        <v>0</v>
      </c>
      <c r="BJ247" s="17" t="s">
        <v>90</v>
      </c>
      <c r="BK247" s="141">
        <f t="shared" si="29"/>
        <v>0</v>
      </c>
      <c r="BL247" s="17" t="s">
        <v>173</v>
      </c>
      <c r="BM247" s="140" t="s">
        <v>418</v>
      </c>
    </row>
    <row r="248" spans="2:65" s="1" customFormat="1" ht="21.75" customHeight="1">
      <c r="B248" s="33"/>
      <c r="C248" s="128" t="s">
        <v>274</v>
      </c>
      <c r="D248" s="128" t="s">
        <v>141</v>
      </c>
      <c r="E248" s="129" t="s">
        <v>3510</v>
      </c>
      <c r="F248" s="130" t="s">
        <v>3511</v>
      </c>
      <c r="G248" s="131" t="s">
        <v>150</v>
      </c>
      <c r="H248" s="132">
        <v>15.2</v>
      </c>
      <c r="I248" s="133"/>
      <c r="J248" s="134">
        <f t="shared" si="20"/>
        <v>0</v>
      </c>
      <c r="K248" s="135"/>
      <c r="L248" s="33"/>
      <c r="M248" s="136" t="s">
        <v>1</v>
      </c>
      <c r="N248" s="137" t="s">
        <v>47</v>
      </c>
      <c r="P248" s="138">
        <f t="shared" si="21"/>
        <v>0</v>
      </c>
      <c r="Q248" s="138">
        <v>0</v>
      </c>
      <c r="R248" s="138">
        <f t="shared" si="22"/>
        <v>0</v>
      </c>
      <c r="S248" s="138">
        <v>0</v>
      </c>
      <c r="T248" s="139">
        <f t="shared" si="23"/>
        <v>0</v>
      </c>
      <c r="AR248" s="140" t="s">
        <v>173</v>
      </c>
      <c r="AT248" s="140" t="s">
        <v>141</v>
      </c>
      <c r="AU248" s="140" t="s">
        <v>90</v>
      </c>
      <c r="AY248" s="17" t="s">
        <v>140</v>
      </c>
      <c r="BE248" s="141">
        <f t="shared" si="24"/>
        <v>0</v>
      </c>
      <c r="BF248" s="141">
        <f t="shared" si="25"/>
        <v>0</v>
      </c>
      <c r="BG248" s="141">
        <f t="shared" si="26"/>
        <v>0</v>
      </c>
      <c r="BH248" s="141">
        <f t="shared" si="27"/>
        <v>0</v>
      </c>
      <c r="BI248" s="141">
        <f t="shared" si="28"/>
        <v>0</v>
      </c>
      <c r="BJ248" s="17" t="s">
        <v>90</v>
      </c>
      <c r="BK248" s="141">
        <f t="shared" si="29"/>
        <v>0</v>
      </c>
      <c r="BL248" s="17" t="s">
        <v>173</v>
      </c>
      <c r="BM248" s="140" t="s">
        <v>421</v>
      </c>
    </row>
    <row r="249" spans="2:65" s="1" customFormat="1" ht="21.75" customHeight="1">
      <c r="B249" s="33"/>
      <c r="C249" s="128" t="s">
        <v>387</v>
      </c>
      <c r="D249" s="128" t="s">
        <v>141</v>
      </c>
      <c r="E249" s="129" t="s">
        <v>3512</v>
      </c>
      <c r="F249" s="130" t="s">
        <v>3513</v>
      </c>
      <c r="G249" s="131" t="s">
        <v>150</v>
      </c>
      <c r="H249" s="132">
        <v>0.2</v>
      </c>
      <c r="I249" s="133"/>
      <c r="J249" s="134">
        <f t="shared" si="20"/>
        <v>0</v>
      </c>
      <c r="K249" s="135"/>
      <c r="L249" s="33"/>
      <c r="M249" s="136" t="s">
        <v>1</v>
      </c>
      <c r="N249" s="137" t="s">
        <v>47</v>
      </c>
      <c r="P249" s="138">
        <f t="shared" si="21"/>
        <v>0</v>
      </c>
      <c r="Q249" s="138">
        <v>0</v>
      </c>
      <c r="R249" s="138">
        <f t="shared" si="22"/>
        <v>0</v>
      </c>
      <c r="S249" s="138">
        <v>0</v>
      </c>
      <c r="T249" s="139">
        <f t="shared" si="23"/>
        <v>0</v>
      </c>
      <c r="AR249" s="140" t="s">
        <v>173</v>
      </c>
      <c r="AT249" s="140" t="s">
        <v>141</v>
      </c>
      <c r="AU249" s="140" t="s">
        <v>90</v>
      </c>
      <c r="AY249" s="17" t="s">
        <v>140</v>
      </c>
      <c r="BE249" s="141">
        <f t="shared" si="24"/>
        <v>0</v>
      </c>
      <c r="BF249" s="141">
        <f t="shared" si="25"/>
        <v>0</v>
      </c>
      <c r="BG249" s="141">
        <f t="shared" si="26"/>
        <v>0</v>
      </c>
      <c r="BH249" s="141">
        <f t="shared" si="27"/>
        <v>0</v>
      </c>
      <c r="BI249" s="141">
        <f t="shared" si="28"/>
        <v>0</v>
      </c>
      <c r="BJ249" s="17" t="s">
        <v>90</v>
      </c>
      <c r="BK249" s="141">
        <f t="shared" si="29"/>
        <v>0</v>
      </c>
      <c r="BL249" s="17" t="s">
        <v>173</v>
      </c>
      <c r="BM249" s="140" t="s">
        <v>425</v>
      </c>
    </row>
    <row r="250" spans="2:65" s="1" customFormat="1" ht="21.75" customHeight="1">
      <c r="B250" s="33"/>
      <c r="C250" s="128" t="s">
        <v>279</v>
      </c>
      <c r="D250" s="128" t="s">
        <v>141</v>
      </c>
      <c r="E250" s="129" t="s">
        <v>3514</v>
      </c>
      <c r="F250" s="130" t="s">
        <v>3515</v>
      </c>
      <c r="G250" s="131" t="s">
        <v>150</v>
      </c>
      <c r="H250" s="132">
        <v>8.6</v>
      </c>
      <c r="I250" s="133"/>
      <c r="J250" s="134">
        <f t="shared" si="20"/>
        <v>0</v>
      </c>
      <c r="K250" s="135"/>
      <c r="L250" s="33"/>
      <c r="M250" s="136" t="s">
        <v>1</v>
      </c>
      <c r="N250" s="137" t="s">
        <v>47</v>
      </c>
      <c r="P250" s="138">
        <f t="shared" si="21"/>
        <v>0</v>
      </c>
      <c r="Q250" s="138">
        <v>0</v>
      </c>
      <c r="R250" s="138">
        <f t="shared" si="22"/>
        <v>0</v>
      </c>
      <c r="S250" s="138">
        <v>0</v>
      </c>
      <c r="T250" s="139">
        <f t="shared" si="23"/>
        <v>0</v>
      </c>
      <c r="AR250" s="140" t="s">
        <v>173</v>
      </c>
      <c r="AT250" s="140" t="s">
        <v>141</v>
      </c>
      <c r="AU250" s="140" t="s">
        <v>90</v>
      </c>
      <c r="AY250" s="17" t="s">
        <v>140</v>
      </c>
      <c r="BE250" s="141">
        <f t="shared" si="24"/>
        <v>0</v>
      </c>
      <c r="BF250" s="141">
        <f t="shared" si="25"/>
        <v>0</v>
      </c>
      <c r="BG250" s="141">
        <f t="shared" si="26"/>
        <v>0</v>
      </c>
      <c r="BH250" s="141">
        <f t="shared" si="27"/>
        <v>0</v>
      </c>
      <c r="BI250" s="141">
        <f t="shared" si="28"/>
        <v>0</v>
      </c>
      <c r="BJ250" s="17" t="s">
        <v>90</v>
      </c>
      <c r="BK250" s="141">
        <f t="shared" si="29"/>
        <v>0</v>
      </c>
      <c r="BL250" s="17" t="s">
        <v>173</v>
      </c>
      <c r="BM250" s="140" t="s">
        <v>428</v>
      </c>
    </row>
    <row r="251" spans="2:65" s="1" customFormat="1" ht="21.75" customHeight="1">
      <c r="B251" s="33"/>
      <c r="C251" s="128" t="s">
        <v>394</v>
      </c>
      <c r="D251" s="128" t="s">
        <v>141</v>
      </c>
      <c r="E251" s="129" t="s">
        <v>3516</v>
      </c>
      <c r="F251" s="130" t="s">
        <v>3517</v>
      </c>
      <c r="G251" s="131" t="s">
        <v>150</v>
      </c>
      <c r="H251" s="132">
        <v>12.9</v>
      </c>
      <c r="I251" s="133"/>
      <c r="J251" s="134">
        <f t="shared" si="20"/>
        <v>0</v>
      </c>
      <c r="K251" s="135"/>
      <c r="L251" s="33"/>
      <c r="M251" s="136" t="s">
        <v>1</v>
      </c>
      <c r="N251" s="137" t="s">
        <v>47</v>
      </c>
      <c r="P251" s="138">
        <f t="shared" si="21"/>
        <v>0</v>
      </c>
      <c r="Q251" s="138">
        <v>0</v>
      </c>
      <c r="R251" s="138">
        <f t="shared" si="22"/>
        <v>0</v>
      </c>
      <c r="S251" s="138">
        <v>0</v>
      </c>
      <c r="T251" s="139">
        <f t="shared" si="23"/>
        <v>0</v>
      </c>
      <c r="AR251" s="140" t="s">
        <v>173</v>
      </c>
      <c r="AT251" s="140" t="s">
        <v>141</v>
      </c>
      <c r="AU251" s="140" t="s">
        <v>90</v>
      </c>
      <c r="AY251" s="17" t="s">
        <v>140</v>
      </c>
      <c r="BE251" s="141">
        <f t="shared" si="24"/>
        <v>0</v>
      </c>
      <c r="BF251" s="141">
        <f t="shared" si="25"/>
        <v>0</v>
      </c>
      <c r="BG251" s="141">
        <f t="shared" si="26"/>
        <v>0</v>
      </c>
      <c r="BH251" s="141">
        <f t="shared" si="27"/>
        <v>0</v>
      </c>
      <c r="BI251" s="141">
        <f t="shared" si="28"/>
        <v>0</v>
      </c>
      <c r="BJ251" s="17" t="s">
        <v>90</v>
      </c>
      <c r="BK251" s="141">
        <f t="shared" si="29"/>
        <v>0</v>
      </c>
      <c r="BL251" s="17" t="s">
        <v>173</v>
      </c>
      <c r="BM251" s="140" t="s">
        <v>432</v>
      </c>
    </row>
    <row r="252" spans="2:65" s="1" customFormat="1" ht="21.75" customHeight="1">
      <c r="B252" s="33"/>
      <c r="C252" s="128" t="s">
        <v>298</v>
      </c>
      <c r="D252" s="128" t="s">
        <v>141</v>
      </c>
      <c r="E252" s="129" t="s">
        <v>3518</v>
      </c>
      <c r="F252" s="130" t="s">
        <v>3519</v>
      </c>
      <c r="G252" s="131" t="s">
        <v>150</v>
      </c>
      <c r="H252" s="132">
        <v>30</v>
      </c>
      <c r="I252" s="133"/>
      <c r="J252" s="134">
        <f t="shared" si="20"/>
        <v>0</v>
      </c>
      <c r="K252" s="135"/>
      <c r="L252" s="33"/>
      <c r="M252" s="136" t="s">
        <v>1</v>
      </c>
      <c r="N252" s="137" t="s">
        <v>47</v>
      </c>
      <c r="P252" s="138">
        <f t="shared" si="21"/>
        <v>0</v>
      </c>
      <c r="Q252" s="138">
        <v>0</v>
      </c>
      <c r="R252" s="138">
        <f t="shared" si="22"/>
        <v>0</v>
      </c>
      <c r="S252" s="138">
        <v>0</v>
      </c>
      <c r="T252" s="139">
        <f t="shared" si="23"/>
        <v>0</v>
      </c>
      <c r="AR252" s="140" t="s">
        <v>173</v>
      </c>
      <c r="AT252" s="140" t="s">
        <v>141</v>
      </c>
      <c r="AU252" s="140" t="s">
        <v>90</v>
      </c>
      <c r="AY252" s="17" t="s">
        <v>140</v>
      </c>
      <c r="BE252" s="141">
        <f t="shared" si="24"/>
        <v>0</v>
      </c>
      <c r="BF252" s="141">
        <f t="shared" si="25"/>
        <v>0</v>
      </c>
      <c r="BG252" s="141">
        <f t="shared" si="26"/>
        <v>0</v>
      </c>
      <c r="BH252" s="141">
        <f t="shared" si="27"/>
        <v>0</v>
      </c>
      <c r="BI252" s="141">
        <f t="shared" si="28"/>
        <v>0</v>
      </c>
      <c r="BJ252" s="17" t="s">
        <v>90</v>
      </c>
      <c r="BK252" s="141">
        <f t="shared" si="29"/>
        <v>0</v>
      </c>
      <c r="BL252" s="17" t="s">
        <v>173</v>
      </c>
      <c r="BM252" s="140" t="s">
        <v>435</v>
      </c>
    </row>
    <row r="253" spans="2:65" s="1" customFormat="1" ht="21.75" customHeight="1">
      <c r="B253" s="33"/>
      <c r="C253" s="128" t="s">
        <v>400</v>
      </c>
      <c r="D253" s="128" t="s">
        <v>141</v>
      </c>
      <c r="E253" s="129" t="s">
        <v>3520</v>
      </c>
      <c r="F253" s="130" t="s">
        <v>3521</v>
      </c>
      <c r="G253" s="131" t="s">
        <v>150</v>
      </c>
      <c r="H253" s="132">
        <v>26</v>
      </c>
      <c r="I253" s="133"/>
      <c r="J253" s="134">
        <f t="shared" si="20"/>
        <v>0</v>
      </c>
      <c r="K253" s="135"/>
      <c r="L253" s="33"/>
      <c r="M253" s="136" t="s">
        <v>1</v>
      </c>
      <c r="N253" s="137" t="s">
        <v>47</v>
      </c>
      <c r="P253" s="138">
        <f t="shared" si="21"/>
        <v>0</v>
      </c>
      <c r="Q253" s="138">
        <v>0</v>
      </c>
      <c r="R253" s="138">
        <f t="shared" si="22"/>
        <v>0</v>
      </c>
      <c r="S253" s="138">
        <v>0</v>
      </c>
      <c r="T253" s="139">
        <f t="shared" si="23"/>
        <v>0</v>
      </c>
      <c r="AR253" s="140" t="s">
        <v>173</v>
      </c>
      <c r="AT253" s="140" t="s">
        <v>141</v>
      </c>
      <c r="AU253" s="140" t="s">
        <v>90</v>
      </c>
      <c r="AY253" s="17" t="s">
        <v>140</v>
      </c>
      <c r="BE253" s="141">
        <f t="shared" si="24"/>
        <v>0</v>
      </c>
      <c r="BF253" s="141">
        <f t="shared" si="25"/>
        <v>0</v>
      </c>
      <c r="BG253" s="141">
        <f t="shared" si="26"/>
        <v>0</v>
      </c>
      <c r="BH253" s="141">
        <f t="shared" si="27"/>
        <v>0</v>
      </c>
      <c r="BI253" s="141">
        <f t="shared" si="28"/>
        <v>0</v>
      </c>
      <c r="BJ253" s="17" t="s">
        <v>90</v>
      </c>
      <c r="BK253" s="141">
        <f t="shared" si="29"/>
        <v>0</v>
      </c>
      <c r="BL253" s="17" t="s">
        <v>173</v>
      </c>
      <c r="BM253" s="140" t="s">
        <v>439</v>
      </c>
    </row>
    <row r="254" spans="2:65" s="1" customFormat="1" ht="21.75" customHeight="1">
      <c r="B254" s="33"/>
      <c r="C254" s="128" t="s">
        <v>302</v>
      </c>
      <c r="D254" s="128" t="s">
        <v>141</v>
      </c>
      <c r="E254" s="129" t="s">
        <v>3522</v>
      </c>
      <c r="F254" s="130" t="s">
        <v>3523</v>
      </c>
      <c r="G254" s="131" t="s">
        <v>150</v>
      </c>
      <c r="H254" s="132">
        <v>0.9</v>
      </c>
      <c r="I254" s="133"/>
      <c r="J254" s="134">
        <f t="shared" si="20"/>
        <v>0</v>
      </c>
      <c r="K254" s="135"/>
      <c r="L254" s="33"/>
      <c r="M254" s="136" t="s">
        <v>1</v>
      </c>
      <c r="N254" s="137" t="s">
        <v>47</v>
      </c>
      <c r="P254" s="138">
        <f t="shared" si="21"/>
        <v>0</v>
      </c>
      <c r="Q254" s="138">
        <v>0</v>
      </c>
      <c r="R254" s="138">
        <f t="shared" si="22"/>
        <v>0</v>
      </c>
      <c r="S254" s="138">
        <v>0</v>
      </c>
      <c r="T254" s="139">
        <f t="shared" si="23"/>
        <v>0</v>
      </c>
      <c r="AR254" s="140" t="s">
        <v>173</v>
      </c>
      <c r="AT254" s="140" t="s">
        <v>141</v>
      </c>
      <c r="AU254" s="140" t="s">
        <v>90</v>
      </c>
      <c r="AY254" s="17" t="s">
        <v>140</v>
      </c>
      <c r="BE254" s="141">
        <f t="shared" si="24"/>
        <v>0</v>
      </c>
      <c r="BF254" s="141">
        <f t="shared" si="25"/>
        <v>0</v>
      </c>
      <c r="BG254" s="141">
        <f t="shared" si="26"/>
        <v>0</v>
      </c>
      <c r="BH254" s="141">
        <f t="shared" si="27"/>
        <v>0</v>
      </c>
      <c r="BI254" s="141">
        <f t="shared" si="28"/>
        <v>0</v>
      </c>
      <c r="BJ254" s="17" t="s">
        <v>90</v>
      </c>
      <c r="BK254" s="141">
        <f t="shared" si="29"/>
        <v>0</v>
      </c>
      <c r="BL254" s="17" t="s">
        <v>173</v>
      </c>
      <c r="BM254" s="140" t="s">
        <v>442</v>
      </c>
    </row>
    <row r="255" spans="2:65" s="1" customFormat="1" ht="21.75" customHeight="1">
      <c r="B255" s="33"/>
      <c r="C255" s="128" t="s">
        <v>407</v>
      </c>
      <c r="D255" s="128" t="s">
        <v>141</v>
      </c>
      <c r="E255" s="129" t="s">
        <v>3524</v>
      </c>
      <c r="F255" s="130" t="s">
        <v>3525</v>
      </c>
      <c r="G255" s="131" t="s">
        <v>150</v>
      </c>
      <c r="H255" s="132">
        <v>4.8</v>
      </c>
      <c r="I255" s="133"/>
      <c r="J255" s="134">
        <f t="shared" si="20"/>
        <v>0</v>
      </c>
      <c r="K255" s="135"/>
      <c r="L255" s="33"/>
      <c r="M255" s="136" t="s">
        <v>1</v>
      </c>
      <c r="N255" s="137" t="s">
        <v>47</v>
      </c>
      <c r="P255" s="138">
        <f t="shared" si="21"/>
        <v>0</v>
      </c>
      <c r="Q255" s="138">
        <v>0</v>
      </c>
      <c r="R255" s="138">
        <f t="shared" si="22"/>
        <v>0</v>
      </c>
      <c r="S255" s="138">
        <v>0</v>
      </c>
      <c r="T255" s="139">
        <f t="shared" si="23"/>
        <v>0</v>
      </c>
      <c r="AR255" s="140" t="s">
        <v>173</v>
      </c>
      <c r="AT255" s="140" t="s">
        <v>141</v>
      </c>
      <c r="AU255" s="140" t="s">
        <v>90</v>
      </c>
      <c r="AY255" s="17" t="s">
        <v>140</v>
      </c>
      <c r="BE255" s="141">
        <f t="shared" si="24"/>
        <v>0</v>
      </c>
      <c r="BF255" s="141">
        <f t="shared" si="25"/>
        <v>0</v>
      </c>
      <c r="BG255" s="141">
        <f t="shared" si="26"/>
        <v>0</v>
      </c>
      <c r="BH255" s="141">
        <f t="shared" si="27"/>
        <v>0</v>
      </c>
      <c r="BI255" s="141">
        <f t="shared" si="28"/>
        <v>0</v>
      </c>
      <c r="BJ255" s="17" t="s">
        <v>90</v>
      </c>
      <c r="BK255" s="141">
        <f t="shared" si="29"/>
        <v>0</v>
      </c>
      <c r="BL255" s="17" t="s">
        <v>173</v>
      </c>
      <c r="BM255" s="140" t="s">
        <v>446</v>
      </c>
    </row>
    <row r="256" spans="2:65" s="1" customFormat="1" ht="21.75" customHeight="1">
      <c r="B256" s="33"/>
      <c r="C256" s="128" t="s">
        <v>306</v>
      </c>
      <c r="D256" s="128" t="s">
        <v>141</v>
      </c>
      <c r="E256" s="129" t="s">
        <v>3526</v>
      </c>
      <c r="F256" s="130" t="s">
        <v>3527</v>
      </c>
      <c r="G256" s="131" t="s">
        <v>150</v>
      </c>
      <c r="H256" s="132">
        <v>17</v>
      </c>
      <c r="I256" s="133"/>
      <c r="J256" s="134">
        <f t="shared" si="20"/>
        <v>0</v>
      </c>
      <c r="K256" s="135"/>
      <c r="L256" s="33"/>
      <c r="M256" s="136" t="s">
        <v>1</v>
      </c>
      <c r="N256" s="137" t="s">
        <v>47</v>
      </c>
      <c r="P256" s="138">
        <f t="shared" si="21"/>
        <v>0</v>
      </c>
      <c r="Q256" s="138">
        <v>0</v>
      </c>
      <c r="R256" s="138">
        <f t="shared" si="22"/>
        <v>0</v>
      </c>
      <c r="S256" s="138">
        <v>0</v>
      </c>
      <c r="T256" s="139">
        <f t="shared" si="23"/>
        <v>0</v>
      </c>
      <c r="AR256" s="140" t="s">
        <v>173</v>
      </c>
      <c r="AT256" s="140" t="s">
        <v>141</v>
      </c>
      <c r="AU256" s="140" t="s">
        <v>90</v>
      </c>
      <c r="AY256" s="17" t="s">
        <v>140</v>
      </c>
      <c r="BE256" s="141">
        <f t="shared" si="24"/>
        <v>0</v>
      </c>
      <c r="BF256" s="141">
        <f t="shared" si="25"/>
        <v>0</v>
      </c>
      <c r="BG256" s="141">
        <f t="shared" si="26"/>
        <v>0</v>
      </c>
      <c r="BH256" s="141">
        <f t="shared" si="27"/>
        <v>0</v>
      </c>
      <c r="BI256" s="141">
        <f t="shared" si="28"/>
        <v>0</v>
      </c>
      <c r="BJ256" s="17" t="s">
        <v>90</v>
      </c>
      <c r="BK256" s="141">
        <f t="shared" si="29"/>
        <v>0</v>
      </c>
      <c r="BL256" s="17" t="s">
        <v>173</v>
      </c>
      <c r="BM256" s="140" t="s">
        <v>449</v>
      </c>
    </row>
    <row r="257" spans="2:65" s="1" customFormat="1" ht="21.75" customHeight="1">
      <c r="B257" s="33"/>
      <c r="C257" s="128" t="s">
        <v>415</v>
      </c>
      <c r="D257" s="128" t="s">
        <v>141</v>
      </c>
      <c r="E257" s="129" t="s">
        <v>3528</v>
      </c>
      <c r="F257" s="130" t="s">
        <v>3529</v>
      </c>
      <c r="G257" s="131" t="s">
        <v>150</v>
      </c>
      <c r="H257" s="132">
        <v>4.2</v>
      </c>
      <c r="I257" s="133"/>
      <c r="J257" s="134">
        <f t="shared" si="20"/>
        <v>0</v>
      </c>
      <c r="K257" s="135"/>
      <c r="L257" s="33"/>
      <c r="M257" s="136" t="s">
        <v>1</v>
      </c>
      <c r="N257" s="137" t="s">
        <v>47</v>
      </c>
      <c r="P257" s="138">
        <f t="shared" si="21"/>
        <v>0</v>
      </c>
      <c r="Q257" s="138">
        <v>0</v>
      </c>
      <c r="R257" s="138">
        <f t="shared" si="22"/>
        <v>0</v>
      </c>
      <c r="S257" s="138">
        <v>0</v>
      </c>
      <c r="T257" s="139">
        <f t="shared" si="23"/>
        <v>0</v>
      </c>
      <c r="AR257" s="140" t="s">
        <v>173</v>
      </c>
      <c r="AT257" s="140" t="s">
        <v>141</v>
      </c>
      <c r="AU257" s="140" t="s">
        <v>90</v>
      </c>
      <c r="AY257" s="17" t="s">
        <v>140</v>
      </c>
      <c r="BE257" s="141">
        <f t="shared" si="24"/>
        <v>0</v>
      </c>
      <c r="BF257" s="141">
        <f t="shared" si="25"/>
        <v>0</v>
      </c>
      <c r="BG257" s="141">
        <f t="shared" si="26"/>
        <v>0</v>
      </c>
      <c r="BH257" s="141">
        <f t="shared" si="27"/>
        <v>0</v>
      </c>
      <c r="BI257" s="141">
        <f t="shared" si="28"/>
        <v>0</v>
      </c>
      <c r="BJ257" s="17" t="s">
        <v>90</v>
      </c>
      <c r="BK257" s="141">
        <f t="shared" si="29"/>
        <v>0</v>
      </c>
      <c r="BL257" s="17" t="s">
        <v>173</v>
      </c>
      <c r="BM257" s="140" t="s">
        <v>453</v>
      </c>
    </row>
    <row r="258" spans="2:65" s="1" customFormat="1" ht="21.75" customHeight="1">
      <c r="B258" s="33"/>
      <c r="C258" s="128" t="s">
        <v>309</v>
      </c>
      <c r="D258" s="128" t="s">
        <v>141</v>
      </c>
      <c r="E258" s="129" t="s">
        <v>3530</v>
      </c>
      <c r="F258" s="130" t="s">
        <v>3531</v>
      </c>
      <c r="G258" s="131" t="s">
        <v>150</v>
      </c>
      <c r="H258" s="132">
        <v>4.5999999999999996</v>
      </c>
      <c r="I258" s="133"/>
      <c r="J258" s="134">
        <f t="shared" si="20"/>
        <v>0</v>
      </c>
      <c r="K258" s="135"/>
      <c r="L258" s="33"/>
      <c r="M258" s="136" t="s">
        <v>1</v>
      </c>
      <c r="N258" s="137" t="s">
        <v>47</v>
      </c>
      <c r="P258" s="138">
        <f t="shared" si="21"/>
        <v>0</v>
      </c>
      <c r="Q258" s="138">
        <v>0</v>
      </c>
      <c r="R258" s="138">
        <f t="shared" si="22"/>
        <v>0</v>
      </c>
      <c r="S258" s="138">
        <v>0</v>
      </c>
      <c r="T258" s="139">
        <f t="shared" si="23"/>
        <v>0</v>
      </c>
      <c r="AR258" s="140" t="s">
        <v>173</v>
      </c>
      <c r="AT258" s="140" t="s">
        <v>141</v>
      </c>
      <c r="AU258" s="140" t="s">
        <v>90</v>
      </c>
      <c r="AY258" s="17" t="s">
        <v>140</v>
      </c>
      <c r="BE258" s="141">
        <f t="shared" si="24"/>
        <v>0</v>
      </c>
      <c r="BF258" s="141">
        <f t="shared" si="25"/>
        <v>0</v>
      </c>
      <c r="BG258" s="141">
        <f t="shared" si="26"/>
        <v>0</v>
      </c>
      <c r="BH258" s="141">
        <f t="shared" si="27"/>
        <v>0</v>
      </c>
      <c r="BI258" s="141">
        <f t="shared" si="28"/>
        <v>0</v>
      </c>
      <c r="BJ258" s="17" t="s">
        <v>90</v>
      </c>
      <c r="BK258" s="141">
        <f t="shared" si="29"/>
        <v>0</v>
      </c>
      <c r="BL258" s="17" t="s">
        <v>173</v>
      </c>
      <c r="BM258" s="140" t="s">
        <v>456</v>
      </c>
    </row>
    <row r="259" spans="2:65" s="1" customFormat="1" ht="21.75" customHeight="1">
      <c r="B259" s="33"/>
      <c r="C259" s="128" t="s">
        <v>422</v>
      </c>
      <c r="D259" s="128" t="s">
        <v>141</v>
      </c>
      <c r="E259" s="129" t="s">
        <v>3532</v>
      </c>
      <c r="F259" s="130" t="s">
        <v>3533</v>
      </c>
      <c r="G259" s="131" t="s">
        <v>150</v>
      </c>
      <c r="H259" s="132">
        <v>8.6</v>
      </c>
      <c r="I259" s="133"/>
      <c r="J259" s="134">
        <f t="shared" si="20"/>
        <v>0</v>
      </c>
      <c r="K259" s="135"/>
      <c r="L259" s="33"/>
      <c r="M259" s="136" t="s">
        <v>1</v>
      </c>
      <c r="N259" s="137" t="s">
        <v>47</v>
      </c>
      <c r="P259" s="138">
        <f t="shared" si="21"/>
        <v>0</v>
      </c>
      <c r="Q259" s="138">
        <v>0</v>
      </c>
      <c r="R259" s="138">
        <f t="shared" si="22"/>
        <v>0</v>
      </c>
      <c r="S259" s="138">
        <v>0</v>
      </c>
      <c r="T259" s="139">
        <f t="shared" si="23"/>
        <v>0</v>
      </c>
      <c r="AR259" s="140" t="s">
        <v>173</v>
      </c>
      <c r="AT259" s="140" t="s">
        <v>141</v>
      </c>
      <c r="AU259" s="140" t="s">
        <v>90</v>
      </c>
      <c r="AY259" s="17" t="s">
        <v>140</v>
      </c>
      <c r="BE259" s="141">
        <f t="shared" si="24"/>
        <v>0</v>
      </c>
      <c r="BF259" s="141">
        <f t="shared" si="25"/>
        <v>0</v>
      </c>
      <c r="BG259" s="141">
        <f t="shared" si="26"/>
        <v>0</v>
      </c>
      <c r="BH259" s="141">
        <f t="shared" si="27"/>
        <v>0</v>
      </c>
      <c r="BI259" s="141">
        <f t="shared" si="28"/>
        <v>0</v>
      </c>
      <c r="BJ259" s="17" t="s">
        <v>90</v>
      </c>
      <c r="BK259" s="141">
        <f t="shared" si="29"/>
        <v>0</v>
      </c>
      <c r="BL259" s="17" t="s">
        <v>173</v>
      </c>
      <c r="BM259" s="140" t="s">
        <v>460</v>
      </c>
    </row>
    <row r="260" spans="2:65" s="1" customFormat="1" ht="21.75" customHeight="1">
      <c r="B260" s="33"/>
      <c r="C260" s="128" t="s">
        <v>312</v>
      </c>
      <c r="D260" s="128" t="s">
        <v>141</v>
      </c>
      <c r="E260" s="129" t="s">
        <v>3534</v>
      </c>
      <c r="F260" s="130" t="s">
        <v>3535</v>
      </c>
      <c r="G260" s="131" t="s">
        <v>150</v>
      </c>
      <c r="H260" s="132">
        <v>71.2</v>
      </c>
      <c r="I260" s="133"/>
      <c r="J260" s="134">
        <f t="shared" si="20"/>
        <v>0</v>
      </c>
      <c r="K260" s="135"/>
      <c r="L260" s="33"/>
      <c r="M260" s="136" t="s">
        <v>1</v>
      </c>
      <c r="N260" s="137" t="s">
        <v>47</v>
      </c>
      <c r="P260" s="138">
        <f t="shared" si="21"/>
        <v>0</v>
      </c>
      <c r="Q260" s="138">
        <v>0</v>
      </c>
      <c r="R260" s="138">
        <f t="shared" si="22"/>
        <v>0</v>
      </c>
      <c r="S260" s="138">
        <v>0</v>
      </c>
      <c r="T260" s="139">
        <f t="shared" si="23"/>
        <v>0</v>
      </c>
      <c r="AR260" s="140" t="s">
        <v>173</v>
      </c>
      <c r="AT260" s="140" t="s">
        <v>141</v>
      </c>
      <c r="AU260" s="140" t="s">
        <v>90</v>
      </c>
      <c r="AY260" s="17" t="s">
        <v>140</v>
      </c>
      <c r="BE260" s="141">
        <f t="shared" si="24"/>
        <v>0</v>
      </c>
      <c r="BF260" s="141">
        <f t="shared" si="25"/>
        <v>0</v>
      </c>
      <c r="BG260" s="141">
        <f t="shared" si="26"/>
        <v>0</v>
      </c>
      <c r="BH260" s="141">
        <f t="shared" si="27"/>
        <v>0</v>
      </c>
      <c r="BI260" s="141">
        <f t="shared" si="28"/>
        <v>0</v>
      </c>
      <c r="BJ260" s="17" t="s">
        <v>90</v>
      </c>
      <c r="BK260" s="141">
        <f t="shared" si="29"/>
        <v>0</v>
      </c>
      <c r="BL260" s="17" t="s">
        <v>173</v>
      </c>
      <c r="BM260" s="140" t="s">
        <v>463</v>
      </c>
    </row>
    <row r="261" spans="2:65" s="11" customFormat="1">
      <c r="B261" s="142"/>
      <c r="D261" s="143" t="s">
        <v>146</v>
      </c>
      <c r="E261" s="144" t="s">
        <v>1</v>
      </c>
      <c r="F261" s="145" t="s">
        <v>3536</v>
      </c>
      <c r="H261" s="146">
        <v>71.2</v>
      </c>
      <c r="I261" s="147"/>
      <c r="L261" s="142"/>
      <c r="M261" s="148"/>
      <c r="T261" s="149"/>
      <c r="AT261" s="144" t="s">
        <v>146</v>
      </c>
      <c r="AU261" s="144" t="s">
        <v>90</v>
      </c>
      <c r="AV261" s="11" t="s">
        <v>92</v>
      </c>
      <c r="AW261" s="11" t="s">
        <v>38</v>
      </c>
      <c r="AX261" s="11" t="s">
        <v>82</v>
      </c>
      <c r="AY261" s="144" t="s">
        <v>140</v>
      </c>
    </row>
    <row r="262" spans="2:65" s="14" customFormat="1">
      <c r="B262" s="167"/>
      <c r="D262" s="143" t="s">
        <v>146</v>
      </c>
      <c r="E262" s="168" t="s">
        <v>1</v>
      </c>
      <c r="F262" s="169" t="s">
        <v>287</v>
      </c>
      <c r="H262" s="170">
        <v>71.2</v>
      </c>
      <c r="I262" s="171"/>
      <c r="L262" s="167"/>
      <c r="M262" s="172"/>
      <c r="T262" s="173"/>
      <c r="AT262" s="168" t="s">
        <v>146</v>
      </c>
      <c r="AU262" s="168" t="s">
        <v>90</v>
      </c>
      <c r="AV262" s="14" t="s">
        <v>145</v>
      </c>
      <c r="AW262" s="14" t="s">
        <v>38</v>
      </c>
      <c r="AX262" s="14" t="s">
        <v>90</v>
      </c>
      <c r="AY262" s="168" t="s">
        <v>140</v>
      </c>
    </row>
    <row r="263" spans="2:65" s="1" customFormat="1" ht="21.75" customHeight="1">
      <c r="B263" s="33"/>
      <c r="C263" s="128" t="s">
        <v>429</v>
      </c>
      <c r="D263" s="128" t="s">
        <v>141</v>
      </c>
      <c r="E263" s="129" t="s">
        <v>3537</v>
      </c>
      <c r="F263" s="130" t="s">
        <v>3538</v>
      </c>
      <c r="G263" s="131" t="s">
        <v>150</v>
      </c>
      <c r="H263" s="132">
        <v>35.9</v>
      </c>
      <c r="I263" s="133"/>
      <c r="J263" s="134">
        <f>ROUND(I263*H263,2)</f>
        <v>0</v>
      </c>
      <c r="K263" s="135"/>
      <c r="L263" s="33"/>
      <c r="M263" s="136" t="s">
        <v>1</v>
      </c>
      <c r="N263" s="137" t="s">
        <v>47</v>
      </c>
      <c r="P263" s="138">
        <f>O263*H263</f>
        <v>0</v>
      </c>
      <c r="Q263" s="138">
        <v>0</v>
      </c>
      <c r="R263" s="138">
        <f>Q263*H263</f>
        <v>0</v>
      </c>
      <c r="S263" s="138">
        <v>0</v>
      </c>
      <c r="T263" s="139">
        <f>S263*H263</f>
        <v>0</v>
      </c>
      <c r="AR263" s="140" t="s">
        <v>173</v>
      </c>
      <c r="AT263" s="140" t="s">
        <v>141</v>
      </c>
      <c r="AU263" s="140" t="s">
        <v>90</v>
      </c>
      <c r="AY263" s="17" t="s">
        <v>140</v>
      </c>
      <c r="BE263" s="141">
        <f>IF(N263="základní",J263,0)</f>
        <v>0</v>
      </c>
      <c r="BF263" s="141">
        <f>IF(N263="snížená",J263,0)</f>
        <v>0</v>
      </c>
      <c r="BG263" s="141">
        <f>IF(N263="zákl. přenesená",J263,0)</f>
        <v>0</v>
      </c>
      <c r="BH263" s="141">
        <f>IF(N263="sníž. přenesená",J263,0)</f>
        <v>0</v>
      </c>
      <c r="BI263" s="141">
        <f>IF(N263="nulová",J263,0)</f>
        <v>0</v>
      </c>
      <c r="BJ263" s="17" t="s">
        <v>90</v>
      </c>
      <c r="BK263" s="141">
        <f>ROUND(I263*H263,2)</f>
        <v>0</v>
      </c>
      <c r="BL263" s="17" t="s">
        <v>173</v>
      </c>
      <c r="BM263" s="140" t="s">
        <v>467</v>
      </c>
    </row>
    <row r="264" spans="2:65" s="11" customFormat="1">
      <c r="B264" s="142"/>
      <c r="D264" s="143" t="s">
        <v>146</v>
      </c>
      <c r="E264" s="144" t="s">
        <v>1</v>
      </c>
      <c r="F264" s="145" t="s">
        <v>3539</v>
      </c>
      <c r="H264" s="146">
        <v>35.9</v>
      </c>
      <c r="I264" s="147"/>
      <c r="L264" s="142"/>
      <c r="M264" s="148"/>
      <c r="T264" s="149"/>
      <c r="AT264" s="144" t="s">
        <v>146</v>
      </c>
      <c r="AU264" s="144" t="s">
        <v>90</v>
      </c>
      <c r="AV264" s="11" t="s">
        <v>92</v>
      </c>
      <c r="AW264" s="11" t="s">
        <v>38</v>
      </c>
      <c r="AX264" s="11" t="s">
        <v>82</v>
      </c>
      <c r="AY264" s="144" t="s">
        <v>140</v>
      </c>
    </row>
    <row r="265" spans="2:65" s="14" customFormat="1">
      <c r="B265" s="167"/>
      <c r="D265" s="143" t="s">
        <v>146</v>
      </c>
      <c r="E265" s="168" t="s">
        <v>1</v>
      </c>
      <c r="F265" s="169" t="s">
        <v>287</v>
      </c>
      <c r="H265" s="170">
        <v>35.9</v>
      </c>
      <c r="I265" s="171"/>
      <c r="L265" s="167"/>
      <c r="M265" s="172"/>
      <c r="T265" s="173"/>
      <c r="AT265" s="168" t="s">
        <v>146</v>
      </c>
      <c r="AU265" s="168" t="s">
        <v>90</v>
      </c>
      <c r="AV265" s="14" t="s">
        <v>145</v>
      </c>
      <c r="AW265" s="14" t="s">
        <v>38</v>
      </c>
      <c r="AX265" s="14" t="s">
        <v>90</v>
      </c>
      <c r="AY265" s="168" t="s">
        <v>140</v>
      </c>
    </row>
    <row r="266" spans="2:65" s="1" customFormat="1" ht="21.75" customHeight="1">
      <c r="B266" s="33"/>
      <c r="C266" s="128" t="s">
        <v>316</v>
      </c>
      <c r="D266" s="128" t="s">
        <v>141</v>
      </c>
      <c r="E266" s="129" t="s">
        <v>3540</v>
      </c>
      <c r="F266" s="130" t="s">
        <v>3541</v>
      </c>
      <c r="G266" s="131" t="s">
        <v>150</v>
      </c>
      <c r="H266" s="132">
        <v>30.2</v>
      </c>
      <c r="I266" s="133"/>
      <c r="J266" s="134">
        <f>ROUND(I266*H266,2)</f>
        <v>0</v>
      </c>
      <c r="K266" s="135"/>
      <c r="L266" s="33"/>
      <c r="M266" s="136" t="s">
        <v>1</v>
      </c>
      <c r="N266" s="137" t="s">
        <v>47</v>
      </c>
      <c r="P266" s="138">
        <f>O266*H266</f>
        <v>0</v>
      </c>
      <c r="Q266" s="138">
        <v>0</v>
      </c>
      <c r="R266" s="138">
        <f>Q266*H266</f>
        <v>0</v>
      </c>
      <c r="S266" s="138">
        <v>0</v>
      </c>
      <c r="T266" s="139">
        <f>S266*H266</f>
        <v>0</v>
      </c>
      <c r="AR266" s="140" t="s">
        <v>173</v>
      </c>
      <c r="AT266" s="140" t="s">
        <v>141</v>
      </c>
      <c r="AU266" s="140" t="s">
        <v>90</v>
      </c>
      <c r="AY266" s="17" t="s">
        <v>140</v>
      </c>
      <c r="BE266" s="141">
        <f>IF(N266="základní",J266,0)</f>
        <v>0</v>
      </c>
      <c r="BF266" s="141">
        <f>IF(N266="snížená",J266,0)</f>
        <v>0</v>
      </c>
      <c r="BG266" s="141">
        <f>IF(N266="zákl. přenesená",J266,0)</f>
        <v>0</v>
      </c>
      <c r="BH266" s="141">
        <f>IF(N266="sníž. přenesená",J266,0)</f>
        <v>0</v>
      </c>
      <c r="BI266" s="141">
        <f>IF(N266="nulová",J266,0)</f>
        <v>0</v>
      </c>
      <c r="BJ266" s="17" t="s">
        <v>90</v>
      </c>
      <c r="BK266" s="141">
        <f>ROUND(I266*H266,2)</f>
        <v>0</v>
      </c>
      <c r="BL266" s="17" t="s">
        <v>173</v>
      </c>
      <c r="BM266" s="140" t="s">
        <v>470</v>
      </c>
    </row>
    <row r="267" spans="2:65" s="11" customFormat="1">
      <c r="B267" s="142"/>
      <c r="D267" s="143" t="s">
        <v>146</v>
      </c>
      <c r="E267" s="144" t="s">
        <v>1</v>
      </c>
      <c r="F267" s="145" t="s">
        <v>3542</v>
      </c>
      <c r="H267" s="146">
        <v>30.2</v>
      </c>
      <c r="I267" s="147"/>
      <c r="L267" s="142"/>
      <c r="M267" s="148"/>
      <c r="T267" s="149"/>
      <c r="AT267" s="144" t="s">
        <v>146</v>
      </c>
      <c r="AU267" s="144" t="s">
        <v>90</v>
      </c>
      <c r="AV267" s="11" t="s">
        <v>92</v>
      </c>
      <c r="AW267" s="11" t="s">
        <v>38</v>
      </c>
      <c r="AX267" s="11" t="s">
        <v>82</v>
      </c>
      <c r="AY267" s="144" t="s">
        <v>140</v>
      </c>
    </row>
    <row r="268" spans="2:65" s="14" customFormat="1">
      <c r="B268" s="167"/>
      <c r="D268" s="143" t="s">
        <v>146</v>
      </c>
      <c r="E268" s="168" t="s">
        <v>1</v>
      </c>
      <c r="F268" s="169" t="s">
        <v>287</v>
      </c>
      <c r="H268" s="170">
        <v>30.2</v>
      </c>
      <c r="I268" s="171"/>
      <c r="L268" s="167"/>
      <c r="M268" s="172"/>
      <c r="T268" s="173"/>
      <c r="AT268" s="168" t="s">
        <v>146</v>
      </c>
      <c r="AU268" s="168" t="s">
        <v>90</v>
      </c>
      <c r="AV268" s="14" t="s">
        <v>145</v>
      </c>
      <c r="AW268" s="14" t="s">
        <v>38</v>
      </c>
      <c r="AX268" s="14" t="s">
        <v>90</v>
      </c>
      <c r="AY268" s="168" t="s">
        <v>140</v>
      </c>
    </row>
    <row r="269" spans="2:65" s="1" customFormat="1" ht="16.5" customHeight="1">
      <c r="B269" s="33"/>
      <c r="C269" s="128" t="s">
        <v>436</v>
      </c>
      <c r="D269" s="128" t="s">
        <v>141</v>
      </c>
      <c r="E269" s="129" t="s">
        <v>3543</v>
      </c>
      <c r="F269" s="130" t="s">
        <v>3544</v>
      </c>
      <c r="G269" s="131" t="s">
        <v>157</v>
      </c>
      <c r="H269" s="132">
        <v>5</v>
      </c>
      <c r="I269" s="133"/>
      <c r="J269" s="134">
        <f t="shared" ref="J269:J300" si="30">ROUND(I269*H269,2)</f>
        <v>0</v>
      </c>
      <c r="K269" s="135"/>
      <c r="L269" s="33"/>
      <c r="M269" s="136" t="s">
        <v>1</v>
      </c>
      <c r="N269" s="137" t="s">
        <v>47</v>
      </c>
      <c r="P269" s="138">
        <f t="shared" ref="P269:P300" si="31">O269*H269</f>
        <v>0</v>
      </c>
      <c r="Q269" s="138">
        <v>0</v>
      </c>
      <c r="R269" s="138">
        <f t="shared" ref="R269:R300" si="32">Q269*H269</f>
        <v>0</v>
      </c>
      <c r="S269" s="138">
        <v>0</v>
      </c>
      <c r="T269" s="139">
        <f t="shared" ref="T269:T300" si="33">S269*H269</f>
        <v>0</v>
      </c>
      <c r="AR269" s="140" t="s">
        <v>173</v>
      </c>
      <c r="AT269" s="140" t="s">
        <v>141</v>
      </c>
      <c r="AU269" s="140" t="s">
        <v>90</v>
      </c>
      <c r="AY269" s="17" t="s">
        <v>140</v>
      </c>
      <c r="BE269" s="141">
        <f t="shared" ref="BE269:BE300" si="34">IF(N269="základní",J269,0)</f>
        <v>0</v>
      </c>
      <c r="BF269" s="141">
        <f t="shared" ref="BF269:BF300" si="35">IF(N269="snížená",J269,0)</f>
        <v>0</v>
      </c>
      <c r="BG269" s="141">
        <f t="shared" ref="BG269:BG300" si="36">IF(N269="zákl. přenesená",J269,0)</f>
        <v>0</v>
      </c>
      <c r="BH269" s="141">
        <f t="shared" ref="BH269:BH300" si="37">IF(N269="sníž. přenesená",J269,0)</f>
        <v>0</v>
      </c>
      <c r="BI269" s="141">
        <f t="shared" ref="BI269:BI300" si="38">IF(N269="nulová",J269,0)</f>
        <v>0</v>
      </c>
      <c r="BJ269" s="17" t="s">
        <v>90</v>
      </c>
      <c r="BK269" s="141">
        <f t="shared" ref="BK269:BK300" si="39">ROUND(I269*H269,2)</f>
        <v>0</v>
      </c>
      <c r="BL269" s="17" t="s">
        <v>173</v>
      </c>
      <c r="BM269" s="140" t="s">
        <v>475</v>
      </c>
    </row>
    <row r="270" spans="2:65" s="1" customFormat="1" ht="16.5" customHeight="1">
      <c r="B270" s="33"/>
      <c r="C270" s="128" t="s">
        <v>319</v>
      </c>
      <c r="D270" s="128" t="s">
        <v>141</v>
      </c>
      <c r="E270" s="129" t="s">
        <v>3545</v>
      </c>
      <c r="F270" s="130" t="s">
        <v>3546</v>
      </c>
      <c r="G270" s="131" t="s">
        <v>157</v>
      </c>
      <c r="H270" s="132">
        <v>1</v>
      </c>
      <c r="I270" s="133"/>
      <c r="J270" s="134">
        <f t="shared" si="30"/>
        <v>0</v>
      </c>
      <c r="K270" s="135"/>
      <c r="L270" s="33"/>
      <c r="M270" s="136" t="s">
        <v>1</v>
      </c>
      <c r="N270" s="137" t="s">
        <v>47</v>
      </c>
      <c r="P270" s="138">
        <f t="shared" si="31"/>
        <v>0</v>
      </c>
      <c r="Q270" s="138">
        <v>0</v>
      </c>
      <c r="R270" s="138">
        <f t="shared" si="32"/>
        <v>0</v>
      </c>
      <c r="S270" s="138">
        <v>0</v>
      </c>
      <c r="T270" s="139">
        <f t="shared" si="33"/>
        <v>0</v>
      </c>
      <c r="AR270" s="140" t="s">
        <v>173</v>
      </c>
      <c r="AT270" s="140" t="s">
        <v>141</v>
      </c>
      <c r="AU270" s="140" t="s">
        <v>90</v>
      </c>
      <c r="AY270" s="17" t="s">
        <v>140</v>
      </c>
      <c r="BE270" s="141">
        <f t="shared" si="34"/>
        <v>0</v>
      </c>
      <c r="BF270" s="141">
        <f t="shared" si="35"/>
        <v>0</v>
      </c>
      <c r="BG270" s="141">
        <f t="shared" si="36"/>
        <v>0</v>
      </c>
      <c r="BH270" s="141">
        <f t="shared" si="37"/>
        <v>0</v>
      </c>
      <c r="BI270" s="141">
        <f t="shared" si="38"/>
        <v>0</v>
      </c>
      <c r="BJ270" s="17" t="s">
        <v>90</v>
      </c>
      <c r="BK270" s="141">
        <f t="shared" si="39"/>
        <v>0</v>
      </c>
      <c r="BL270" s="17" t="s">
        <v>173</v>
      </c>
      <c r="BM270" s="140" t="s">
        <v>478</v>
      </c>
    </row>
    <row r="271" spans="2:65" s="1" customFormat="1" ht="16.5" customHeight="1">
      <c r="B271" s="33"/>
      <c r="C271" s="128" t="s">
        <v>443</v>
      </c>
      <c r="D271" s="128" t="s">
        <v>141</v>
      </c>
      <c r="E271" s="129" t="s">
        <v>3547</v>
      </c>
      <c r="F271" s="130" t="s">
        <v>3548</v>
      </c>
      <c r="G271" s="131" t="s">
        <v>157</v>
      </c>
      <c r="H271" s="132">
        <v>4</v>
      </c>
      <c r="I271" s="133"/>
      <c r="J271" s="134">
        <f t="shared" si="30"/>
        <v>0</v>
      </c>
      <c r="K271" s="135"/>
      <c r="L271" s="33"/>
      <c r="M271" s="136" t="s">
        <v>1</v>
      </c>
      <c r="N271" s="137" t="s">
        <v>47</v>
      </c>
      <c r="P271" s="138">
        <f t="shared" si="31"/>
        <v>0</v>
      </c>
      <c r="Q271" s="138">
        <v>0</v>
      </c>
      <c r="R271" s="138">
        <f t="shared" si="32"/>
        <v>0</v>
      </c>
      <c r="S271" s="138">
        <v>0</v>
      </c>
      <c r="T271" s="139">
        <f t="shared" si="33"/>
        <v>0</v>
      </c>
      <c r="AR271" s="140" t="s">
        <v>173</v>
      </c>
      <c r="AT271" s="140" t="s">
        <v>141</v>
      </c>
      <c r="AU271" s="140" t="s">
        <v>90</v>
      </c>
      <c r="AY271" s="17" t="s">
        <v>140</v>
      </c>
      <c r="BE271" s="141">
        <f t="shared" si="34"/>
        <v>0</v>
      </c>
      <c r="BF271" s="141">
        <f t="shared" si="35"/>
        <v>0</v>
      </c>
      <c r="BG271" s="141">
        <f t="shared" si="36"/>
        <v>0</v>
      </c>
      <c r="BH271" s="141">
        <f t="shared" si="37"/>
        <v>0</v>
      </c>
      <c r="BI271" s="141">
        <f t="shared" si="38"/>
        <v>0</v>
      </c>
      <c r="BJ271" s="17" t="s">
        <v>90</v>
      </c>
      <c r="BK271" s="141">
        <f t="shared" si="39"/>
        <v>0</v>
      </c>
      <c r="BL271" s="17" t="s">
        <v>173</v>
      </c>
      <c r="BM271" s="140" t="s">
        <v>482</v>
      </c>
    </row>
    <row r="272" spans="2:65" s="1" customFormat="1" ht="16.5" customHeight="1">
      <c r="B272" s="33"/>
      <c r="C272" s="128" t="s">
        <v>323</v>
      </c>
      <c r="D272" s="128" t="s">
        <v>141</v>
      </c>
      <c r="E272" s="129" t="s">
        <v>3549</v>
      </c>
      <c r="F272" s="130" t="s">
        <v>3550</v>
      </c>
      <c r="G272" s="131" t="s">
        <v>157</v>
      </c>
      <c r="H272" s="132">
        <v>7</v>
      </c>
      <c r="I272" s="133"/>
      <c r="J272" s="134">
        <f t="shared" si="30"/>
        <v>0</v>
      </c>
      <c r="K272" s="135"/>
      <c r="L272" s="33"/>
      <c r="M272" s="136" t="s">
        <v>1</v>
      </c>
      <c r="N272" s="137" t="s">
        <v>47</v>
      </c>
      <c r="P272" s="138">
        <f t="shared" si="31"/>
        <v>0</v>
      </c>
      <c r="Q272" s="138">
        <v>0</v>
      </c>
      <c r="R272" s="138">
        <f t="shared" si="32"/>
        <v>0</v>
      </c>
      <c r="S272" s="138">
        <v>0</v>
      </c>
      <c r="T272" s="139">
        <f t="shared" si="33"/>
        <v>0</v>
      </c>
      <c r="AR272" s="140" t="s">
        <v>173</v>
      </c>
      <c r="AT272" s="140" t="s">
        <v>141</v>
      </c>
      <c r="AU272" s="140" t="s">
        <v>90</v>
      </c>
      <c r="AY272" s="17" t="s">
        <v>140</v>
      </c>
      <c r="BE272" s="141">
        <f t="shared" si="34"/>
        <v>0</v>
      </c>
      <c r="BF272" s="141">
        <f t="shared" si="35"/>
        <v>0</v>
      </c>
      <c r="BG272" s="141">
        <f t="shared" si="36"/>
        <v>0</v>
      </c>
      <c r="BH272" s="141">
        <f t="shared" si="37"/>
        <v>0</v>
      </c>
      <c r="BI272" s="141">
        <f t="shared" si="38"/>
        <v>0</v>
      </c>
      <c r="BJ272" s="17" t="s">
        <v>90</v>
      </c>
      <c r="BK272" s="141">
        <f t="shared" si="39"/>
        <v>0</v>
      </c>
      <c r="BL272" s="17" t="s">
        <v>173</v>
      </c>
      <c r="BM272" s="140" t="s">
        <v>485</v>
      </c>
    </row>
    <row r="273" spans="2:65" s="1" customFormat="1" ht="16.5" customHeight="1">
      <c r="B273" s="33"/>
      <c r="C273" s="128" t="s">
        <v>450</v>
      </c>
      <c r="D273" s="128" t="s">
        <v>141</v>
      </c>
      <c r="E273" s="129" t="s">
        <v>3551</v>
      </c>
      <c r="F273" s="130" t="s">
        <v>3552</v>
      </c>
      <c r="G273" s="131" t="s">
        <v>157</v>
      </c>
      <c r="H273" s="132">
        <v>2</v>
      </c>
      <c r="I273" s="133"/>
      <c r="J273" s="134">
        <f t="shared" si="30"/>
        <v>0</v>
      </c>
      <c r="K273" s="135"/>
      <c r="L273" s="33"/>
      <c r="M273" s="136" t="s">
        <v>1</v>
      </c>
      <c r="N273" s="137" t="s">
        <v>47</v>
      </c>
      <c r="P273" s="138">
        <f t="shared" si="31"/>
        <v>0</v>
      </c>
      <c r="Q273" s="138">
        <v>0</v>
      </c>
      <c r="R273" s="138">
        <f t="shared" si="32"/>
        <v>0</v>
      </c>
      <c r="S273" s="138">
        <v>0</v>
      </c>
      <c r="T273" s="139">
        <f t="shared" si="33"/>
        <v>0</v>
      </c>
      <c r="AR273" s="140" t="s">
        <v>173</v>
      </c>
      <c r="AT273" s="140" t="s">
        <v>141</v>
      </c>
      <c r="AU273" s="140" t="s">
        <v>90</v>
      </c>
      <c r="AY273" s="17" t="s">
        <v>140</v>
      </c>
      <c r="BE273" s="141">
        <f t="shared" si="34"/>
        <v>0</v>
      </c>
      <c r="BF273" s="141">
        <f t="shared" si="35"/>
        <v>0</v>
      </c>
      <c r="BG273" s="141">
        <f t="shared" si="36"/>
        <v>0</v>
      </c>
      <c r="BH273" s="141">
        <f t="shared" si="37"/>
        <v>0</v>
      </c>
      <c r="BI273" s="141">
        <f t="shared" si="38"/>
        <v>0</v>
      </c>
      <c r="BJ273" s="17" t="s">
        <v>90</v>
      </c>
      <c r="BK273" s="141">
        <f t="shared" si="39"/>
        <v>0</v>
      </c>
      <c r="BL273" s="17" t="s">
        <v>173</v>
      </c>
      <c r="BM273" s="140" t="s">
        <v>489</v>
      </c>
    </row>
    <row r="274" spans="2:65" s="1" customFormat="1" ht="16.5" customHeight="1">
      <c r="B274" s="33"/>
      <c r="C274" s="128" t="s">
        <v>326</v>
      </c>
      <c r="D274" s="128" t="s">
        <v>141</v>
      </c>
      <c r="E274" s="129" t="s">
        <v>3553</v>
      </c>
      <c r="F274" s="130" t="s">
        <v>3554</v>
      </c>
      <c r="G274" s="131" t="s">
        <v>157</v>
      </c>
      <c r="H274" s="132">
        <v>2</v>
      </c>
      <c r="I274" s="133"/>
      <c r="J274" s="134">
        <f t="shared" si="30"/>
        <v>0</v>
      </c>
      <c r="K274" s="135"/>
      <c r="L274" s="33"/>
      <c r="M274" s="136" t="s">
        <v>1</v>
      </c>
      <c r="N274" s="137" t="s">
        <v>47</v>
      </c>
      <c r="P274" s="138">
        <f t="shared" si="31"/>
        <v>0</v>
      </c>
      <c r="Q274" s="138">
        <v>0</v>
      </c>
      <c r="R274" s="138">
        <f t="shared" si="32"/>
        <v>0</v>
      </c>
      <c r="S274" s="138">
        <v>0</v>
      </c>
      <c r="T274" s="139">
        <f t="shared" si="33"/>
        <v>0</v>
      </c>
      <c r="AR274" s="140" t="s">
        <v>173</v>
      </c>
      <c r="AT274" s="140" t="s">
        <v>141</v>
      </c>
      <c r="AU274" s="140" t="s">
        <v>90</v>
      </c>
      <c r="AY274" s="17" t="s">
        <v>140</v>
      </c>
      <c r="BE274" s="141">
        <f t="shared" si="34"/>
        <v>0</v>
      </c>
      <c r="BF274" s="141">
        <f t="shared" si="35"/>
        <v>0</v>
      </c>
      <c r="BG274" s="141">
        <f t="shared" si="36"/>
        <v>0</v>
      </c>
      <c r="BH274" s="141">
        <f t="shared" si="37"/>
        <v>0</v>
      </c>
      <c r="BI274" s="141">
        <f t="shared" si="38"/>
        <v>0</v>
      </c>
      <c r="BJ274" s="17" t="s">
        <v>90</v>
      </c>
      <c r="BK274" s="141">
        <f t="shared" si="39"/>
        <v>0</v>
      </c>
      <c r="BL274" s="17" t="s">
        <v>173</v>
      </c>
      <c r="BM274" s="140" t="s">
        <v>492</v>
      </c>
    </row>
    <row r="275" spans="2:65" s="1" customFormat="1" ht="16.5" customHeight="1">
      <c r="B275" s="33"/>
      <c r="C275" s="128" t="s">
        <v>457</v>
      </c>
      <c r="D275" s="128" t="s">
        <v>141</v>
      </c>
      <c r="E275" s="129" t="s">
        <v>3555</v>
      </c>
      <c r="F275" s="130" t="s">
        <v>3556</v>
      </c>
      <c r="G275" s="131" t="s">
        <v>157</v>
      </c>
      <c r="H275" s="132">
        <v>2</v>
      </c>
      <c r="I275" s="133"/>
      <c r="J275" s="134">
        <f t="shared" si="30"/>
        <v>0</v>
      </c>
      <c r="K275" s="135"/>
      <c r="L275" s="33"/>
      <c r="M275" s="136" t="s">
        <v>1</v>
      </c>
      <c r="N275" s="137" t="s">
        <v>47</v>
      </c>
      <c r="P275" s="138">
        <f t="shared" si="31"/>
        <v>0</v>
      </c>
      <c r="Q275" s="138">
        <v>0</v>
      </c>
      <c r="R275" s="138">
        <f t="shared" si="32"/>
        <v>0</v>
      </c>
      <c r="S275" s="138">
        <v>0</v>
      </c>
      <c r="T275" s="139">
        <f t="shared" si="33"/>
        <v>0</v>
      </c>
      <c r="AR275" s="140" t="s">
        <v>173</v>
      </c>
      <c r="AT275" s="140" t="s">
        <v>141</v>
      </c>
      <c r="AU275" s="140" t="s">
        <v>90</v>
      </c>
      <c r="AY275" s="17" t="s">
        <v>140</v>
      </c>
      <c r="BE275" s="141">
        <f t="shared" si="34"/>
        <v>0</v>
      </c>
      <c r="BF275" s="141">
        <f t="shared" si="35"/>
        <v>0</v>
      </c>
      <c r="BG275" s="141">
        <f t="shared" si="36"/>
        <v>0</v>
      </c>
      <c r="BH275" s="141">
        <f t="shared" si="37"/>
        <v>0</v>
      </c>
      <c r="BI275" s="141">
        <f t="shared" si="38"/>
        <v>0</v>
      </c>
      <c r="BJ275" s="17" t="s">
        <v>90</v>
      </c>
      <c r="BK275" s="141">
        <f t="shared" si="39"/>
        <v>0</v>
      </c>
      <c r="BL275" s="17" t="s">
        <v>173</v>
      </c>
      <c r="BM275" s="140" t="s">
        <v>496</v>
      </c>
    </row>
    <row r="276" spans="2:65" s="1" customFormat="1" ht="16.5" customHeight="1">
      <c r="B276" s="33"/>
      <c r="C276" s="128" t="s">
        <v>330</v>
      </c>
      <c r="D276" s="128" t="s">
        <v>141</v>
      </c>
      <c r="E276" s="129" t="s">
        <v>3557</v>
      </c>
      <c r="F276" s="130" t="s">
        <v>3558</v>
      </c>
      <c r="G276" s="131" t="s">
        <v>157</v>
      </c>
      <c r="H276" s="132">
        <v>5</v>
      </c>
      <c r="I276" s="133"/>
      <c r="J276" s="134">
        <f t="shared" si="30"/>
        <v>0</v>
      </c>
      <c r="K276" s="135"/>
      <c r="L276" s="33"/>
      <c r="M276" s="136" t="s">
        <v>1</v>
      </c>
      <c r="N276" s="137" t="s">
        <v>47</v>
      </c>
      <c r="P276" s="138">
        <f t="shared" si="31"/>
        <v>0</v>
      </c>
      <c r="Q276" s="138">
        <v>0</v>
      </c>
      <c r="R276" s="138">
        <f t="shared" si="32"/>
        <v>0</v>
      </c>
      <c r="S276" s="138">
        <v>0</v>
      </c>
      <c r="T276" s="139">
        <f t="shared" si="33"/>
        <v>0</v>
      </c>
      <c r="AR276" s="140" t="s">
        <v>173</v>
      </c>
      <c r="AT276" s="140" t="s">
        <v>141</v>
      </c>
      <c r="AU276" s="140" t="s">
        <v>90</v>
      </c>
      <c r="AY276" s="17" t="s">
        <v>140</v>
      </c>
      <c r="BE276" s="141">
        <f t="shared" si="34"/>
        <v>0</v>
      </c>
      <c r="BF276" s="141">
        <f t="shared" si="35"/>
        <v>0</v>
      </c>
      <c r="BG276" s="141">
        <f t="shared" si="36"/>
        <v>0</v>
      </c>
      <c r="BH276" s="141">
        <f t="shared" si="37"/>
        <v>0</v>
      </c>
      <c r="BI276" s="141">
        <f t="shared" si="38"/>
        <v>0</v>
      </c>
      <c r="BJ276" s="17" t="s">
        <v>90</v>
      </c>
      <c r="BK276" s="141">
        <f t="shared" si="39"/>
        <v>0</v>
      </c>
      <c r="BL276" s="17" t="s">
        <v>173</v>
      </c>
      <c r="BM276" s="140" t="s">
        <v>499</v>
      </c>
    </row>
    <row r="277" spans="2:65" s="1" customFormat="1" ht="16.5" customHeight="1">
      <c r="B277" s="33"/>
      <c r="C277" s="128" t="s">
        <v>464</v>
      </c>
      <c r="D277" s="128" t="s">
        <v>141</v>
      </c>
      <c r="E277" s="129" t="s">
        <v>3559</v>
      </c>
      <c r="F277" s="130" t="s">
        <v>3560</v>
      </c>
      <c r="G277" s="131" t="s">
        <v>157</v>
      </c>
      <c r="H277" s="132">
        <v>6</v>
      </c>
      <c r="I277" s="133"/>
      <c r="J277" s="134">
        <f t="shared" si="30"/>
        <v>0</v>
      </c>
      <c r="K277" s="135"/>
      <c r="L277" s="33"/>
      <c r="M277" s="136" t="s">
        <v>1</v>
      </c>
      <c r="N277" s="137" t="s">
        <v>47</v>
      </c>
      <c r="P277" s="138">
        <f t="shared" si="31"/>
        <v>0</v>
      </c>
      <c r="Q277" s="138">
        <v>0</v>
      </c>
      <c r="R277" s="138">
        <f t="shared" si="32"/>
        <v>0</v>
      </c>
      <c r="S277" s="138">
        <v>0</v>
      </c>
      <c r="T277" s="139">
        <f t="shared" si="33"/>
        <v>0</v>
      </c>
      <c r="AR277" s="140" t="s">
        <v>173</v>
      </c>
      <c r="AT277" s="140" t="s">
        <v>141</v>
      </c>
      <c r="AU277" s="140" t="s">
        <v>90</v>
      </c>
      <c r="AY277" s="17" t="s">
        <v>140</v>
      </c>
      <c r="BE277" s="141">
        <f t="shared" si="34"/>
        <v>0</v>
      </c>
      <c r="BF277" s="141">
        <f t="shared" si="35"/>
        <v>0</v>
      </c>
      <c r="BG277" s="141">
        <f t="shared" si="36"/>
        <v>0</v>
      </c>
      <c r="BH277" s="141">
        <f t="shared" si="37"/>
        <v>0</v>
      </c>
      <c r="BI277" s="141">
        <f t="shared" si="38"/>
        <v>0</v>
      </c>
      <c r="BJ277" s="17" t="s">
        <v>90</v>
      </c>
      <c r="BK277" s="141">
        <f t="shared" si="39"/>
        <v>0</v>
      </c>
      <c r="BL277" s="17" t="s">
        <v>173</v>
      </c>
      <c r="BM277" s="140" t="s">
        <v>503</v>
      </c>
    </row>
    <row r="278" spans="2:65" s="1" customFormat="1" ht="16.5" customHeight="1">
      <c r="B278" s="33"/>
      <c r="C278" s="128" t="s">
        <v>333</v>
      </c>
      <c r="D278" s="128" t="s">
        <v>141</v>
      </c>
      <c r="E278" s="129" t="s">
        <v>3561</v>
      </c>
      <c r="F278" s="130" t="s">
        <v>3562</v>
      </c>
      <c r="G278" s="131" t="s">
        <v>157</v>
      </c>
      <c r="H278" s="132">
        <v>1</v>
      </c>
      <c r="I278" s="133"/>
      <c r="J278" s="134">
        <f t="shared" si="30"/>
        <v>0</v>
      </c>
      <c r="K278" s="135"/>
      <c r="L278" s="33"/>
      <c r="M278" s="136" t="s">
        <v>1</v>
      </c>
      <c r="N278" s="137" t="s">
        <v>47</v>
      </c>
      <c r="P278" s="138">
        <f t="shared" si="31"/>
        <v>0</v>
      </c>
      <c r="Q278" s="138">
        <v>0</v>
      </c>
      <c r="R278" s="138">
        <f t="shared" si="32"/>
        <v>0</v>
      </c>
      <c r="S278" s="138">
        <v>0</v>
      </c>
      <c r="T278" s="139">
        <f t="shared" si="33"/>
        <v>0</v>
      </c>
      <c r="AR278" s="140" t="s">
        <v>173</v>
      </c>
      <c r="AT278" s="140" t="s">
        <v>141</v>
      </c>
      <c r="AU278" s="140" t="s">
        <v>90</v>
      </c>
      <c r="AY278" s="17" t="s">
        <v>140</v>
      </c>
      <c r="BE278" s="141">
        <f t="shared" si="34"/>
        <v>0</v>
      </c>
      <c r="BF278" s="141">
        <f t="shared" si="35"/>
        <v>0</v>
      </c>
      <c r="BG278" s="141">
        <f t="shared" si="36"/>
        <v>0</v>
      </c>
      <c r="BH278" s="141">
        <f t="shared" si="37"/>
        <v>0</v>
      </c>
      <c r="BI278" s="141">
        <f t="shared" si="38"/>
        <v>0</v>
      </c>
      <c r="BJ278" s="17" t="s">
        <v>90</v>
      </c>
      <c r="BK278" s="141">
        <f t="shared" si="39"/>
        <v>0</v>
      </c>
      <c r="BL278" s="17" t="s">
        <v>173</v>
      </c>
      <c r="BM278" s="140" t="s">
        <v>506</v>
      </c>
    </row>
    <row r="279" spans="2:65" s="1" customFormat="1" ht="16.5" customHeight="1">
      <c r="B279" s="33"/>
      <c r="C279" s="128" t="s">
        <v>472</v>
      </c>
      <c r="D279" s="128" t="s">
        <v>141</v>
      </c>
      <c r="E279" s="129" t="s">
        <v>3563</v>
      </c>
      <c r="F279" s="130" t="s">
        <v>3564</v>
      </c>
      <c r="G279" s="131" t="s">
        <v>157</v>
      </c>
      <c r="H279" s="132">
        <v>2</v>
      </c>
      <c r="I279" s="133"/>
      <c r="J279" s="134">
        <f t="shared" si="30"/>
        <v>0</v>
      </c>
      <c r="K279" s="135"/>
      <c r="L279" s="33"/>
      <c r="M279" s="136" t="s">
        <v>1</v>
      </c>
      <c r="N279" s="137" t="s">
        <v>47</v>
      </c>
      <c r="P279" s="138">
        <f t="shared" si="31"/>
        <v>0</v>
      </c>
      <c r="Q279" s="138">
        <v>0</v>
      </c>
      <c r="R279" s="138">
        <f t="shared" si="32"/>
        <v>0</v>
      </c>
      <c r="S279" s="138">
        <v>0</v>
      </c>
      <c r="T279" s="139">
        <f t="shared" si="33"/>
        <v>0</v>
      </c>
      <c r="AR279" s="140" t="s">
        <v>173</v>
      </c>
      <c r="AT279" s="140" t="s">
        <v>141</v>
      </c>
      <c r="AU279" s="140" t="s">
        <v>90</v>
      </c>
      <c r="AY279" s="17" t="s">
        <v>140</v>
      </c>
      <c r="BE279" s="141">
        <f t="shared" si="34"/>
        <v>0</v>
      </c>
      <c r="BF279" s="141">
        <f t="shared" si="35"/>
        <v>0</v>
      </c>
      <c r="BG279" s="141">
        <f t="shared" si="36"/>
        <v>0</v>
      </c>
      <c r="BH279" s="141">
        <f t="shared" si="37"/>
        <v>0</v>
      </c>
      <c r="BI279" s="141">
        <f t="shared" si="38"/>
        <v>0</v>
      </c>
      <c r="BJ279" s="17" t="s">
        <v>90</v>
      </c>
      <c r="BK279" s="141">
        <f t="shared" si="39"/>
        <v>0</v>
      </c>
      <c r="BL279" s="17" t="s">
        <v>173</v>
      </c>
      <c r="BM279" s="140" t="s">
        <v>510</v>
      </c>
    </row>
    <row r="280" spans="2:65" s="1" customFormat="1" ht="16.5" customHeight="1">
      <c r="B280" s="33"/>
      <c r="C280" s="128" t="s">
        <v>338</v>
      </c>
      <c r="D280" s="128" t="s">
        <v>141</v>
      </c>
      <c r="E280" s="129" t="s">
        <v>3565</v>
      </c>
      <c r="F280" s="130" t="s">
        <v>3566</v>
      </c>
      <c r="G280" s="131" t="s">
        <v>157</v>
      </c>
      <c r="H280" s="132">
        <v>3</v>
      </c>
      <c r="I280" s="133"/>
      <c r="J280" s="134">
        <f t="shared" si="30"/>
        <v>0</v>
      </c>
      <c r="K280" s="135"/>
      <c r="L280" s="33"/>
      <c r="M280" s="136" t="s">
        <v>1</v>
      </c>
      <c r="N280" s="137" t="s">
        <v>47</v>
      </c>
      <c r="P280" s="138">
        <f t="shared" si="31"/>
        <v>0</v>
      </c>
      <c r="Q280" s="138">
        <v>0</v>
      </c>
      <c r="R280" s="138">
        <f t="shared" si="32"/>
        <v>0</v>
      </c>
      <c r="S280" s="138">
        <v>0</v>
      </c>
      <c r="T280" s="139">
        <f t="shared" si="33"/>
        <v>0</v>
      </c>
      <c r="AR280" s="140" t="s">
        <v>173</v>
      </c>
      <c r="AT280" s="140" t="s">
        <v>141</v>
      </c>
      <c r="AU280" s="140" t="s">
        <v>90</v>
      </c>
      <c r="AY280" s="17" t="s">
        <v>140</v>
      </c>
      <c r="BE280" s="141">
        <f t="shared" si="34"/>
        <v>0</v>
      </c>
      <c r="BF280" s="141">
        <f t="shared" si="35"/>
        <v>0</v>
      </c>
      <c r="BG280" s="141">
        <f t="shared" si="36"/>
        <v>0</v>
      </c>
      <c r="BH280" s="141">
        <f t="shared" si="37"/>
        <v>0</v>
      </c>
      <c r="BI280" s="141">
        <f t="shared" si="38"/>
        <v>0</v>
      </c>
      <c r="BJ280" s="17" t="s">
        <v>90</v>
      </c>
      <c r="BK280" s="141">
        <f t="shared" si="39"/>
        <v>0</v>
      </c>
      <c r="BL280" s="17" t="s">
        <v>173</v>
      </c>
      <c r="BM280" s="140" t="s">
        <v>513</v>
      </c>
    </row>
    <row r="281" spans="2:65" s="1" customFormat="1" ht="16.5" customHeight="1">
      <c r="B281" s="33"/>
      <c r="C281" s="128" t="s">
        <v>479</v>
      </c>
      <c r="D281" s="128" t="s">
        <v>141</v>
      </c>
      <c r="E281" s="129" t="s">
        <v>3567</v>
      </c>
      <c r="F281" s="130" t="s">
        <v>3568</v>
      </c>
      <c r="G281" s="131" t="s">
        <v>157</v>
      </c>
      <c r="H281" s="132">
        <v>2</v>
      </c>
      <c r="I281" s="133"/>
      <c r="J281" s="134">
        <f t="shared" si="30"/>
        <v>0</v>
      </c>
      <c r="K281" s="135"/>
      <c r="L281" s="33"/>
      <c r="M281" s="136" t="s">
        <v>1</v>
      </c>
      <c r="N281" s="137" t="s">
        <v>47</v>
      </c>
      <c r="P281" s="138">
        <f t="shared" si="31"/>
        <v>0</v>
      </c>
      <c r="Q281" s="138">
        <v>0</v>
      </c>
      <c r="R281" s="138">
        <f t="shared" si="32"/>
        <v>0</v>
      </c>
      <c r="S281" s="138">
        <v>0</v>
      </c>
      <c r="T281" s="139">
        <f t="shared" si="33"/>
        <v>0</v>
      </c>
      <c r="AR281" s="140" t="s">
        <v>173</v>
      </c>
      <c r="AT281" s="140" t="s">
        <v>141</v>
      </c>
      <c r="AU281" s="140" t="s">
        <v>90</v>
      </c>
      <c r="AY281" s="17" t="s">
        <v>140</v>
      </c>
      <c r="BE281" s="141">
        <f t="shared" si="34"/>
        <v>0</v>
      </c>
      <c r="BF281" s="141">
        <f t="shared" si="35"/>
        <v>0</v>
      </c>
      <c r="BG281" s="141">
        <f t="shared" si="36"/>
        <v>0</v>
      </c>
      <c r="BH281" s="141">
        <f t="shared" si="37"/>
        <v>0</v>
      </c>
      <c r="BI281" s="141">
        <f t="shared" si="38"/>
        <v>0</v>
      </c>
      <c r="BJ281" s="17" t="s">
        <v>90</v>
      </c>
      <c r="BK281" s="141">
        <f t="shared" si="39"/>
        <v>0</v>
      </c>
      <c r="BL281" s="17" t="s">
        <v>173</v>
      </c>
      <c r="BM281" s="140" t="s">
        <v>517</v>
      </c>
    </row>
    <row r="282" spans="2:65" s="1" customFormat="1" ht="16.5" customHeight="1">
      <c r="B282" s="33"/>
      <c r="C282" s="128" t="s">
        <v>341</v>
      </c>
      <c r="D282" s="128" t="s">
        <v>141</v>
      </c>
      <c r="E282" s="129" t="s">
        <v>3569</v>
      </c>
      <c r="F282" s="130" t="s">
        <v>3570</v>
      </c>
      <c r="G282" s="131" t="s">
        <v>157</v>
      </c>
      <c r="H282" s="132">
        <v>2</v>
      </c>
      <c r="I282" s="133"/>
      <c r="J282" s="134">
        <f t="shared" si="30"/>
        <v>0</v>
      </c>
      <c r="K282" s="135"/>
      <c r="L282" s="33"/>
      <c r="M282" s="136" t="s">
        <v>1</v>
      </c>
      <c r="N282" s="137" t="s">
        <v>47</v>
      </c>
      <c r="P282" s="138">
        <f t="shared" si="31"/>
        <v>0</v>
      </c>
      <c r="Q282" s="138">
        <v>0</v>
      </c>
      <c r="R282" s="138">
        <f t="shared" si="32"/>
        <v>0</v>
      </c>
      <c r="S282" s="138">
        <v>0</v>
      </c>
      <c r="T282" s="139">
        <f t="shared" si="33"/>
        <v>0</v>
      </c>
      <c r="AR282" s="140" t="s">
        <v>173</v>
      </c>
      <c r="AT282" s="140" t="s">
        <v>141</v>
      </c>
      <c r="AU282" s="140" t="s">
        <v>90</v>
      </c>
      <c r="AY282" s="17" t="s">
        <v>140</v>
      </c>
      <c r="BE282" s="141">
        <f t="shared" si="34"/>
        <v>0</v>
      </c>
      <c r="BF282" s="141">
        <f t="shared" si="35"/>
        <v>0</v>
      </c>
      <c r="BG282" s="141">
        <f t="shared" si="36"/>
        <v>0</v>
      </c>
      <c r="BH282" s="141">
        <f t="shared" si="37"/>
        <v>0</v>
      </c>
      <c r="BI282" s="141">
        <f t="shared" si="38"/>
        <v>0</v>
      </c>
      <c r="BJ282" s="17" t="s">
        <v>90</v>
      </c>
      <c r="BK282" s="141">
        <f t="shared" si="39"/>
        <v>0</v>
      </c>
      <c r="BL282" s="17" t="s">
        <v>173</v>
      </c>
      <c r="BM282" s="140" t="s">
        <v>521</v>
      </c>
    </row>
    <row r="283" spans="2:65" s="1" customFormat="1" ht="16.5" customHeight="1">
      <c r="B283" s="33"/>
      <c r="C283" s="128" t="s">
        <v>486</v>
      </c>
      <c r="D283" s="128" t="s">
        <v>141</v>
      </c>
      <c r="E283" s="129" t="s">
        <v>3571</v>
      </c>
      <c r="F283" s="130" t="s">
        <v>3572</v>
      </c>
      <c r="G283" s="131" t="s">
        <v>157</v>
      </c>
      <c r="H283" s="132">
        <v>2</v>
      </c>
      <c r="I283" s="133"/>
      <c r="J283" s="134">
        <f t="shared" si="30"/>
        <v>0</v>
      </c>
      <c r="K283" s="135"/>
      <c r="L283" s="33"/>
      <c r="M283" s="136" t="s">
        <v>1</v>
      </c>
      <c r="N283" s="137" t="s">
        <v>47</v>
      </c>
      <c r="P283" s="138">
        <f t="shared" si="31"/>
        <v>0</v>
      </c>
      <c r="Q283" s="138">
        <v>0</v>
      </c>
      <c r="R283" s="138">
        <f t="shared" si="32"/>
        <v>0</v>
      </c>
      <c r="S283" s="138">
        <v>0</v>
      </c>
      <c r="T283" s="139">
        <f t="shared" si="33"/>
        <v>0</v>
      </c>
      <c r="AR283" s="140" t="s">
        <v>173</v>
      </c>
      <c r="AT283" s="140" t="s">
        <v>141</v>
      </c>
      <c r="AU283" s="140" t="s">
        <v>90</v>
      </c>
      <c r="AY283" s="17" t="s">
        <v>140</v>
      </c>
      <c r="BE283" s="141">
        <f t="shared" si="34"/>
        <v>0</v>
      </c>
      <c r="BF283" s="141">
        <f t="shared" si="35"/>
        <v>0</v>
      </c>
      <c r="BG283" s="141">
        <f t="shared" si="36"/>
        <v>0</v>
      </c>
      <c r="BH283" s="141">
        <f t="shared" si="37"/>
        <v>0</v>
      </c>
      <c r="BI283" s="141">
        <f t="shared" si="38"/>
        <v>0</v>
      </c>
      <c r="BJ283" s="17" t="s">
        <v>90</v>
      </c>
      <c r="BK283" s="141">
        <f t="shared" si="39"/>
        <v>0</v>
      </c>
      <c r="BL283" s="17" t="s">
        <v>173</v>
      </c>
      <c r="BM283" s="140" t="s">
        <v>525</v>
      </c>
    </row>
    <row r="284" spans="2:65" s="1" customFormat="1" ht="16.5" customHeight="1">
      <c r="B284" s="33"/>
      <c r="C284" s="128" t="s">
        <v>345</v>
      </c>
      <c r="D284" s="128" t="s">
        <v>141</v>
      </c>
      <c r="E284" s="129" t="s">
        <v>3573</v>
      </c>
      <c r="F284" s="130" t="s">
        <v>3574</v>
      </c>
      <c r="G284" s="131" t="s">
        <v>157</v>
      </c>
      <c r="H284" s="132">
        <v>6</v>
      </c>
      <c r="I284" s="133"/>
      <c r="J284" s="134">
        <f t="shared" si="30"/>
        <v>0</v>
      </c>
      <c r="K284" s="135"/>
      <c r="L284" s="33"/>
      <c r="M284" s="136" t="s">
        <v>1</v>
      </c>
      <c r="N284" s="137" t="s">
        <v>47</v>
      </c>
      <c r="P284" s="138">
        <f t="shared" si="31"/>
        <v>0</v>
      </c>
      <c r="Q284" s="138">
        <v>0</v>
      </c>
      <c r="R284" s="138">
        <f t="shared" si="32"/>
        <v>0</v>
      </c>
      <c r="S284" s="138">
        <v>0</v>
      </c>
      <c r="T284" s="139">
        <f t="shared" si="33"/>
        <v>0</v>
      </c>
      <c r="AR284" s="140" t="s">
        <v>173</v>
      </c>
      <c r="AT284" s="140" t="s">
        <v>141</v>
      </c>
      <c r="AU284" s="140" t="s">
        <v>90</v>
      </c>
      <c r="AY284" s="17" t="s">
        <v>140</v>
      </c>
      <c r="BE284" s="141">
        <f t="shared" si="34"/>
        <v>0</v>
      </c>
      <c r="BF284" s="141">
        <f t="shared" si="35"/>
        <v>0</v>
      </c>
      <c r="BG284" s="141">
        <f t="shared" si="36"/>
        <v>0</v>
      </c>
      <c r="BH284" s="141">
        <f t="shared" si="37"/>
        <v>0</v>
      </c>
      <c r="BI284" s="141">
        <f t="shared" si="38"/>
        <v>0</v>
      </c>
      <c r="BJ284" s="17" t="s">
        <v>90</v>
      </c>
      <c r="BK284" s="141">
        <f t="shared" si="39"/>
        <v>0</v>
      </c>
      <c r="BL284" s="17" t="s">
        <v>173</v>
      </c>
      <c r="BM284" s="140" t="s">
        <v>529</v>
      </c>
    </row>
    <row r="285" spans="2:65" s="1" customFormat="1" ht="16.5" customHeight="1">
      <c r="B285" s="33"/>
      <c r="C285" s="128" t="s">
        <v>493</v>
      </c>
      <c r="D285" s="128" t="s">
        <v>141</v>
      </c>
      <c r="E285" s="129" t="s">
        <v>3575</v>
      </c>
      <c r="F285" s="130" t="s">
        <v>3576</v>
      </c>
      <c r="G285" s="131" t="s">
        <v>157</v>
      </c>
      <c r="H285" s="132">
        <v>2</v>
      </c>
      <c r="I285" s="133"/>
      <c r="J285" s="134">
        <f t="shared" si="30"/>
        <v>0</v>
      </c>
      <c r="K285" s="135"/>
      <c r="L285" s="33"/>
      <c r="M285" s="136" t="s">
        <v>1</v>
      </c>
      <c r="N285" s="137" t="s">
        <v>47</v>
      </c>
      <c r="P285" s="138">
        <f t="shared" si="31"/>
        <v>0</v>
      </c>
      <c r="Q285" s="138">
        <v>0</v>
      </c>
      <c r="R285" s="138">
        <f t="shared" si="32"/>
        <v>0</v>
      </c>
      <c r="S285" s="138">
        <v>0</v>
      </c>
      <c r="T285" s="139">
        <f t="shared" si="33"/>
        <v>0</v>
      </c>
      <c r="AR285" s="140" t="s">
        <v>173</v>
      </c>
      <c r="AT285" s="140" t="s">
        <v>141</v>
      </c>
      <c r="AU285" s="140" t="s">
        <v>90</v>
      </c>
      <c r="AY285" s="17" t="s">
        <v>140</v>
      </c>
      <c r="BE285" s="141">
        <f t="shared" si="34"/>
        <v>0</v>
      </c>
      <c r="BF285" s="141">
        <f t="shared" si="35"/>
        <v>0</v>
      </c>
      <c r="BG285" s="141">
        <f t="shared" si="36"/>
        <v>0</v>
      </c>
      <c r="BH285" s="141">
        <f t="shared" si="37"/>
        <v>0</v>
      </c>
      <c r="BI285" s="141">
        <f t="shared" si="38"/>
        <v>0</v>
      </c>
      <c r="BJ285" s="17" t="s">
        <v>90</v>
      </c>
      <c r="BK285" s="141">
        <f t="shared" si="39"/>
        <v>0</v>
      </c>
      <c r="BL285" s="17" t="s">
        <v>173</v>
      </c>
      <c r="BM285" s="140" t="s">
        <v>533</v>
      </c>
    </row>
    <row r="286" spans="2:65" s="1" customFormat="1" ht="21.75" customHeight="1">
      <c r="B286" s="33"/>
      <c r="C286" s="128" t="s">
        <v>349</v>
      </c>
      <c r="D286" s="128" t="s">
        <v>141</v>
      </c>
      <c r="E286" s="129" t="s">
        <v>3577</v>
      </c>
      <c r="F286" s="130" t="s">
        <v>3578</v>
      </c>
      <c r="G286" s="131" t="s">
        <v>157</v>
      </c>
      <c r="H286" s="132">
        <v>26</v>
      </c>
      <c r="I286" s="133"/>
      <c r="J286" s="134">
        <f t="shared" si="30"/>
        <v>0</v>
      </c>
      <c r="K286" s="135"/>
      <c r="L286" s="33"/>
      <c r="M286" s="136" t="s">
        <v>1</v>
      </c>
      <c r="N286" s="137" t="s">
        <v>47</v>
      </c>
      <c r="P286" s="138">
        <f t="shared" si="31"/>
        <v>0</v>
      </c>
      <c r="Q286" s="138">
        <v>0</v>
      </c>
      <c r="R286" s="138">
        <f t="shared" si="32"/>
        <v>0</v>
      </c>
      <c r="S286" s="138">
        <v>0</v>
      </c>
      <c r="T286" s="139">
        <f t="shared" si="33"/>
        <v>0</v>
      </c>
      <c r="AR286" s="140" t="s">
        <v>173</v>
      </c>
      <c r="AT286" s="140" t="s">
        <v>141</v>
      </c>
      <c r="AU286" s="140" t="s">
        <v>90</v>
      </c>
      <c r="AY286" s="17" t="s">
        <v>140</v>
      </c>
      <c r="BE286" s="141">
        <f t="shared" si="34"/>
        <v>0</v>
      </c>
      <c r="BF286" s="141">
        <f t="shared" si="35"/>
        <v>0</v>
      </c>
      <c r="BG286" s="141">
        <f t="shared" si="36"/>
        <v>0</v>
      </c>
      <c r="BH286" s="141">
        <f t="shared" si="37"/>
        <v>0</v>
      </c>
      <c r="BI286" s="141">
        <f t="shared" si="38"/>
        <v>0</v>
      </c>
      <c r="BJ286" s="17" t="s">
        <v>90</v>
      </c>
      <c r="BK286" s="141">
        <f t="shared" si="39"/>
        <v>0</v>
      </c>
      <c r="BL286" s="17" t="s">
        <v>173</v>
      </c>
      <c r="BM286" s="140" t="s">
        <v>536</v>
      </c>
    </row>
    <row r="287" spans="2:65" s="1" customFormat="1" ht="21.75" customHeight="1">
      <c r="B287" s="33"/>
      <c r="C287" s="128" t="s">
        <v>500</v>
      </c>
      <c r="D287" s="128" t="s">
        <v>141</v>
      </c>
      <c r="E287" s="129" t="s">
        <v>3579</v>
      </c>
      <c r="F287" s="130" t="s">
        <v>3580</v>
      </c>
      <c r="G287" s="131" t="s">
        <v>157</v>
      </c>
      <c r="H287" s="132">
        <v>11</v>
      </c>
      <c r="I287" s="133"/>
      <c r="J287" s="134">
        <f t="shared" si="30"/>
        <v>0</v>
      </c>
      <c r="K287" s="135"/>
      <c r="L287" s="33"/>
      <c r="M287" s="136" t="s">
        <v>1</v>
      </c>
      <c r="N287" s="137" t="s">
        <v>47</v>
      </c>
      <c r="P287" s="138">
        <f t="shared" si="31"/>
        <v>0</v>
      </c>
      <c r="Q287" s="138">
        <v>0</v>
      </c>
      <c r="R287" s="138">
        <f t="shared" si="32"/>
        <v>0</v>
      </c>
      <c r="S287" s="138">
        <v>0</v>
      </c>
      <c r="T287" s="139">
        <f t="shared" si="33"/>
        <v>0</v>
      </c>
      <c r="AR287" s="140" t="s">
        <v>173</v>
      </c>
      <c r="AT287" s="140" t="s">
        <v>141</v>
      </c>
      <c r="AU287" s="140" t="s">
        <v>90</v>
      </c>
      <c r="AY287" s="17" t="s">
        <v>140</v>
      </c>
      <c r="BE287" s="141">
        <f t="shared" si="34"/>
        <v>0</v>
      </c>
      <c r="BF287" s="141">
        <f t="shared" si="35"/>
        <v>0</v>
      </c>
      <c r="BG287" s="141">
        <f t="shared" si="36"/>
        <v>0</v>
      </c>
      <c r="BH287" s="141">
        <f t="shared" si="37"/>
        <v>0</v>
      </c>
      <c r="BI287" s="141">
        <f t="shared" si="38"/>
        <v>0</v>
      </c>
      <c r="BJ287" s="17" t="s">
        <v>90</v>
      </c>
      <c r="BK287" s="141">
        <f t="shared" si="39"/>
        <v>0</v>
      </c>
      <c r="BL287" s="17" t="s">
        <v>173</v>
      </c>
      <c r="BM287" s="140" t="s">
        <v>1730</v>
      </c>
    </row>
    <row r="288" spans="2:65" s="1" customFormat="1" ht="21.75" customHeight="1">
      <c r="B288" s="33"/>
      <c r="C288" s="128" t="s">
        <v>353</v>
      </c>
      <c r="D288" s="128" t="s">
        <v>141</v>
      </c>
      <c r="E288" s="129" t="s">
        <v>3581</v>
      </c>
      <c r="F288" s="130" t="s">
        <v>3582</v>
      </c>
      <c r="G288" s="131" t="s">
        <v>157</v>
      </c>
      <c r="H288" s="132">
        <v>15</v>
      </c>
      <c r="I288" s="133"/>
      <c r="J288" s="134">
        <f t="shared" si="30"/>
        <v>0</v>
      </c>
      <c r="K288" s="135"/>
      <c r="L288" s="33"/>
      <c r="M288" s="136" t="s">
        <v>1</v>
      </c>
      <c r="N288" s="137" t="s">
        <v>47</v>
      </c>
      <c r="P288" s="138">
        <f t="shared" si="31"/>
        <v>0</v>
      </c>
      <c r="Q288" s="138">
        <v>0</v>
      </c>
      <c r="R288" s="138">
        <f t="shared" si="32"/>
        <v>0</v>
      </c>
      <c r="S288" s="138">
        <v>0</v>
      </c>
      <c r="T288" s="139">
        <f t="shared" si="33"/>
        <v>0</v>
      </c>
      <c r="AR288" s="140" t="s">
        <v>173</v>
      </c>
      <c r="AT288" s="140" t="s">
        <v>141</v>
      </c>
      <c r="AU288" s="140" t="s">
        <v>90</v>
      </c>
      <c r="AY288" s="17" t="s">
        <v>140</v>
      </c>
      <c r="BE288" s="141">
        <f t="shared" si="34"/>
        <v>0</v>
      </c>
      <c r="BF288" s="141">
        <f t="shared" si="35"/>
        <v>0</v>
      </c>
      <c r="BG288" s="141">
        <f t="shared" si="36"/>
        <v>0</v>
      </c>
      <c r="BH288" s="141">
        <f t="shared" si="37"/>
        <v>0</v>
      </c>
      <c r="BI288" s="141">
        <f t="shared" si="38"/>
        <v>0</v>
      </c>
      <c r="BJ288" s="17" t="s">
        <v>90</v>
      </c>
      <c r="BK288" s="141">
        <f t="shared" si="39"/>
        <v>0</v>
      </c>
      <c r="BL288" s="17" t="s">
        <v>173</v>
      </c>
      <c r="BM288" s="140" t="s">
        <v>1741</v>
      </c>
    </row>
    <row r="289" spans="2:65" s="1" customFormat="1" ht="16.5" customHeight="1">
      <c r="B289" s="33"/>
      <c r="C289" s="128" t="s">
        <v>507</v>
      </c>
      <c r="D289" s="128" t="s">
        <v>141</v>
      </c>
      <c r="E289" s="129" t="s">
        <v>3583</v>
      </c>
      <c r="F289" s="130" t="s">
        <v>3584</v>
      </c>
      <c r="G289" s="131" t="s">
        <v>157</v>
      </c>
      <c r="H289" s="132">
        <v>1</v>
      </c>
      <c r="I289" s="133"/>
      <c r="J289" s="134">
        <f t="shared" si="30"/>
        <v>0</v>
      </c>
      <c r="K289" s="135"/>
      <c r="L289" s="33"/>
      <c r="M289" s="136" t="s">
        <v>1</v>
      </c>
      <c r="N289" s="137" t="s">
        <v>47</v>
      </c>
      <c r="P289" s="138">
        <f t="shared" si="31"/>
        <v>0</v>
      </c>
      <c r="Q289" s="138">
        <v>0</v>
      </c>
      <c r="R289" s="138">
        <f t="shared" si="32"/>
        <v>0</v>
      </c>
      <c r="S289" s="138">
        <v>0</v>
      </c>
      <c r="T289" s="139">
        <f t="shared" si="33"/>
        <v>0</v>
      </c>
      <c r="AR289" s="140" t="s">
        <v>173</v>
      </c>
      <c r="AT289" s="140" t="s">
        <v>141</v>
      </c>
      <c r="AU289" s="140" t="s">
        <v>90</v>
      </c>
      <c r="AY289" s="17" t="s">
        <v>140</v>
      </c>
      <c r="BE289" s="141">
        <f t="shared" si="34"/>
        <v>0</v>
      </c>
      <c r="BF289" s="141">
        <f t="shared" si="35"/>
        <v>0</v>
      </c>
      <c r="BG289" s="141">
        <f t="shared" si="36"/>
        <v>0</v>
      </c>
      <c r="BH289" s="141">
        <f t="shared" si="37"/>
        <v>0</v>
      </c>
      <c r="BI289" s="141">
        <f t="shared" si="38"/>
        <v>0</v>
      </c>
      <c r="BJ289" s="17" t="s">
        <v>90</v>
      </c>
      <c r="BK289" s="141">
        <f t="shared" si="39"/>
        <v>0</v>
      </c>
      <c r="BL289" s="17" t="s">
        <v>173</v>
      </c>
      <c r="BM289" s="140" t="s">
        <v>1753</v>
      </c>
    </row>
    <row r="290" spans="2:65" s="1" customFormat="1" ht="16.5" customHeight="1">
      <c r="B290" s="33"/>
      <c r="C290" s="128" t="s">
        <v>356</v>
      </c>
      <c r="D290" s="128" t="s">
        <v>141</v>
      </c>
      <c r="E290" s="129" t="s">
        <v>3585</v>
      </c>
      <c r="F290" s="130" t="s">
        <v>3586</v>
      </c>
      <c r="G290" s="131" t="s">
        <v>157</v>
      </c>
      <c r="H290" s="132">
        <v>1</v>
      </c>
      <c r="I290" s="133"/>
      <c r="J290" s="134">
        <f t="shared" si="30"/>
        <v>0</v>
      </c>
      <c r="K290" s="135"/>
      <c r="L290" s="33"/>
      <c r="M290" s="136" t="s">
        <v>1</v>
      </c>
      <c r="N290" s="137" t="s">
        <v>47</v>
      </c>
      <c r="P290" s="138">
        <f t="shared" si="31"/>
        <v>0</v>
      </c>
      <c r="Q290" s="138">
        <v>0</v>
      </c>
      <c r="R290" s="138">
        <f t="shared" si="32"/>
        <v>0</v>
      </c>
      <c r="S290" s="138">
        <v>0</v>
      </c>
      <c r="T290" s="139">
        <f t="shared" si="33"/>
        <v>0</v>
      </c>
      <c r="AR290" s="140" t="s">
        <v>173</v>
      </c>
      <c r="AT290" s="140" t="s">
        <v>141</v>
      </c>
      <c r="AU290" s="140" t="s">
        <v>90</v>
      </c>
      <c r="AY290" s="17" t="s">
        <v>140</v>
      </c>
      <c r="BE290" s="141">
        <f t="shared" si="34"/>
        <v>0</v>
      </c>
      <c r="BF290" s="141">
        <f t="shared" si="35"/>
        <v>0</v>
      </c>
      <c r="BG290" s="141">
        <f t="shared" si="36"/>
        <v>0</v>
      </c>
      <c r="BH290" s="141">
        <f t="shared" si="37"/>
        <v>0</v>
      </c>
      <c r="BI290" s="141">
        <f t="shared" si="38"/>
        <v>0</v>
      </c>
      <c r="BJ290" s="17" t="s">
        <v>90</v>
      </c>
      <c r="BK290" s="141">
        <f t="shared" si="39"/>
        <v>0</v>
      </c>
      <c r="BL290" s="17" t="s">
        <v>173</v>
      </c>
      <c r="BM290" s="140" t="s">
        <v>1762</v>
      </c>
    </row>
    <row r="291" spans="2:65" s="1" customFormat="1" ht="16.5" customHeight="1">
      <c r="B291" s="33"/>
      <c r="C291" s="128" t="s">
        <v>514</v>
      </c>
      <c r="D291" s="128" t="s">
        <v>141</v>
      </c>
      <c r="E291" s="129" t="s">
        <v>3587</v>
      </c>
      <c r="F291" s="130" t="s">
        <v>3588</v>
      </c>
      <c r="G291" s="131" t="s">
        <v>157</v>
      </c>
      <c r="H291" s="132">
        <v>1</v>
      </c>
      <c r="I291" s="133"/>
      <c r="J291" s="134">
        <f t="shared" si="30"/>
        <v>0</v>
      </c>
      <c r="K291" s="135"/>
      <c r="L291" s="33"/>
      <c r="M291" s="136" t="s">
        <v>1</v>
      </c>
      <c r="N291" s="137" t="s">
        <v>47</v>
      </c>
      <c r="P291" s="138">
        <f t="shared" si="31"/>
        <v>0</v>
      </c>
      <c r="Q291" s="138">
        <v>0</v>
      </c>
      <c r="R291" s="138">
        <f t="shared" si="32"/>
        <v>0</v>
      </c>
      <c r="S291" s="138">
        <v>0</v>
      </c>
      <c r="T291" s="139">
        <f t="shared" si="33"/>
        <v>0</v>
      </c>
      <c r="AR291" s="140" t="s">
        <v>173</v>
      </c>
      <c r="AT291" s="140" t="s">
        <v>141</v>
      </c>
      <c r="AU291" s="140" t="s">
        <v>90</v>
      </c>
      <c r="AY291" s="17" t="s">
        <v>140</v>
      </c>
      <c r="BE291" s="141">
        <f t="shared" si="34"/>
        <v>0</v>
      </c>
      <c r="BF291" s="141">
        <f t="shared" si="35"/>
        <v>0</v>
      </c>
      <c r="BG291" s="141">
        <f t="shared" si="36"/>
        <v>0</v>
      </c>
      <c r="BH291" s="141">
        <f t="shared" si="37"/>
        <v>0</v>
      </c>
      <c r="BI291" s="141">
        <f t="shared" si="38"/>
        <v>0</v>
      </c>
      <c r="BJ291" s="17" t="s">
        <v>90</v>
      </c>
      <c r="BK291" s="141">
        <f t="shared" si="39"/>
        <v>0</v>
      </c>
      <c r="BL291" s="17" t="s">
        <v>173</v>
      </c>
      <c r="BM291" s="140" t="s">
        <v>1776</v>
      </c>
    </row>
    <row r="292" spans="2:65" s="1" customFormat="1" ht="16.5" customHeight="1">
      <c r="B292" s="33"/>
      <c r="C292" s="128" t="s">
        <v>360</v>
      </c>
      <c r="D292" s="128" t="s">
        <v>141</v>
      </c>
      <c r="E292" s="129" t="s">
        <v>3589</v>
      </c>
      <c r="F292" s="130" t="s">
        <v>3590</v>
      </c>
      <c r="G292" s="131" t="s">
        <v>157</v>
      </c>
      <c r="H292" s="132">
        <v>1</v>
      </c>
      <c r="I292" s="133"/>
      <c r="J292" s="134">
        <f t="shared" si="30"/>
        <v>0</v>
      </c>
      <c r="K292" s="135"/>
      <c r="L292" s="33"/>
      <c r="M292" s="136" t="s">
        <v>1</v>
      </c>
      <c r="N292" s="137" t="s">
        <v>47</v>
      </c>
      <c r="P292" s="138">
        <f t="shared" si="31"/>
        <v>0</v>
      </c>
      <c r="Q292" s="138">
        <v>0</v>
      </c>
      <c r="R292" s="138">
        <f t="shared" si="32"/>
        <v>0</v>
      </c>
      <c r="S292" s="138">
        <v>0</v>
      </c>
      <c r="T292" s="139">
        <f t="shared" si="33"/>
        <v>0</v>
      </c>
      <c r="AR292" s="140" t="s">
        <v>173</v>
      </c>
      <c r="AT292" s="140" t="s">
        <v>141</v>
      </c>
      <c r="AU292" s="140" t="s">
        <v>90</v>
      </c>
      <c r="AY292" s="17" t="s">
        <v>140</v>
      </c>
      <c r="BE292" s="141">
        <f t="shared" si="34"/>
        <v>0</v>
      </c>
      <c r="BF292" s="141">
        <f t="shared" si="35"/>
        <v>0</v>
      </c>
      <c r="BG292" s="141">
        <f t="shared" si="36"/>
        <v>0</v>
      </c>
      <c r="BH292" s="141">
        <f t="shared" si="37"/>
        <v>0</v>
      </c>
      <c r="BI292" s="141">
        <f t="shared" si="38"/>
        <v>0</v>
      </c>
      <c r="BJ292" s="17" t="s">
        <v>90</v>
      </c>
      <c r="BK292" s="141">
        <f t="shared" si="39"/>
        <v>0</v>
      </c>
      <c r="BL292" s="17" t="s">
        <v>173</v>
      </c>
      <c r="BM292" s="140" t="s">
        <v>1786</v>
      </c>
    </row>
    <row r="293" spans="2:65" s="1" customFormat="1" ht="16.5" customHeight="1">
      <c r="B293" s="33"/>
      <c r="C293" s="128" t="s">
        <v>522</v>
      </c>
      <c r="D293" s="128" t="s">
        <v>141</v>
      </c>
      <c r="E293" s="129" t="s">
        <v>3591</v>
      </c>
      <c r="F293" s="130" t="s">
        <v>3592</v>
      </c>
      <c r="G293" s="131" t="s">
        <v>157</v>
      </c>
      <c r="H293" s="132">
        <v>1</v>
      </c>
      <c r="I293" s="133"/>
      <c r="J293" s="134">
        <f t="shared" si="30"/>
        <v>0</v>
      </c>
      <c r="K293" s="135"/>
      <c r="L293" s="33"/>
      <c r="M293" s="136" t="s">
        <v>1</v>
      </c>
      <c r="N293" s="137" t="s">
        <v>47</v>
      </c>
      <c r="P293" s="138">
        <f t="shared" si="31"/>
        <v>0</v>
      </c>
      <c r="Q293" s="138">
        <v>0</v>
      </c>
      <c r="R293" s="138">
        <f t="shared" si="32"/>
        <v>0</v>
      </c>
      <c r="S293" s="138">
        <v>0</v>
      </c>
      <c r="T293" s="139">
        <f t="shared" si="33"/>
        <v>0</v>
      </c>
      <c r="AR293" s="140" t="s">
        <v>173</v>
      </c>
      <c r="AT293" s="140" t="s">
        <v>141</v>
      </c>
      <c r="AU293" s="140" t="s">
        <v>90</v>
      </c>
      <c r="AY293" s="17" t="s">
        <v>140</v>
      </c>
      <c r="BE293" s="141">
        <f t="shared" si="34"/>
        <v>0</v>
      </c>
      <c r="BF293" s="141">
        <f t="shared" si="35"/>
        <v>0</v>
      </c>
      <c r="BG293" s="141">
        <f t="shared" si="36"/>
        <v>0</v>
      </c>
      <c r="BH293" s="141">
        <f t="shared" si="37"/>
        <v>0</v>
      </c>
      <c r="BI293" s="141">
        <f t="shared" si="38"/>
        <v>0</v>
      </c>
      <c r="BJ293" s="17" t="s">
        <v>90</v>
      </c>
      <c r="BK293" s="141">
        <f t="shared" si="39"/>
        <v>0</v>
      </c>
      <c r="BL293" s="17" t="s">
        <v>173</v>
      </c>
      <c r="BM293" s="140" t="s">
        <v>1800</v>
      </c>
    </row>
    <row r="294" spans="2:65" s="1" customFormat="1" ht="16.5" customHeight="1">
      <c r="B294" s="33"/>
      <c r="C294" s="128" t="s">
        <v>363</v>
      </c>
      <c r="D294" s="128" t="s">
        <v>141</v>
      </c>
      <c r="E294" s="129" t="s">
        <v>3593</v>
      </c>
      <c r="F294" s="130" t="s">
        <v>3594</v>
      </c>
      <c r="G294" s="131" t="s">
        <v>157</v>
      </c>
      <c r="H294" s="132">
        <v>1</v>
      </c>
      <c r="I294" s="133"/>
      <c r="J294" s="134">
        <f t="shared" si="30"/>
        <v>0</v>
      </c>
      <c r="K294" s="135"/>
      <c r="L294" s="33"/>
      <c r="M294" s="136" t="s">
        <v>1</v>
      </c>
      <c r="N294" s="137" t="s">
        <v>47</v>
      </c>
      <c r="P294" s="138">
        <f t="shared" si="31"/>
        <v>0</v>
      </c>
      <c r="Q294" s="138">
        <v>0</v>
      </c>
      <c r="R294" s="138">
        <f t="shared" si="32"/>
        <v>0</v>
      </c>
      <c r="S294" s="138">
        <v>0</v>
      </c>
      <c r="T294" s="139">
        <f t="shared" si="33"/>
        <v>0</v>
      </c>
      <c r="AR294" s="140" t="s">
        <v>173</v>
      </c>
      <c r="AT294" s="140" t="s">
        <v>141</v>
      </c>
      <c r="AU294" s="140" t="s">
        <v>90</v>
      </c>
      <c r="AY294" s="17" t="s">
        <v>140</v>
      </c>
      <c r="BE294" s="141">
        <f t="shared" si="34"/>
        <v>0</v>
      </c>
      <c r="BF294" s="141">
        <f t="shared" si="35"/>
        <v>0</v>
      </c>
      <c r="BG294" s="141">
        <f t="shared" si="36"/>
        <v>0</v>
      </c>
      <c r="BH294" s="141">
        <f t="shared" si="37"/>
        <v>0</v>
      </c>
      <c r="BI294" s="141">
        <f t="shared" si="38"/>
        <v>0</v>
      </c>
      <c r="BJ294" s="17" t="s">
        <v>90</v>
      </c>
      <c r="BK294" s="141">
        <f t="shared" si="39"/>
        <v>0</v>
      </c>
      <c r="BL294" s="17" t="s">
        <v>173</v>
      </c>
      <c r="BM294" s="140" t="s">
        <v>1812</v>
      </c>
    </row>
    <row r="295" spans="2:65" s="1" customFormat="1" ht="16.5" customHeight="1">
      <c r="B295" s="33"/>
      <c r="C295" s="128" t="s">
        <v>530</v>
      </c>
      <c r="D295" s="128" t="s">
        <v>141</v>
      </c>
      <c r="E295" s="129" t="s">
        <v>3595</v>
      </c>
      <c r="F295" s="130" t="s">
        <v>3596</v>
      </c>
      <c r="G295" s="131" t="s">
        <v>157</v>
      </c>
      <c r="H295" s="132">
        <v>2</v>
      </c>
      <c r="I295" s="133"/>
      <c r="J295" s="134">
        <f t="shared" si="30"/>
        <v>0</v>
      </c>
      <c r="K295" s="135"/>
      <c r="L295" s="33"/>
      <c r="M295" s="136" t="s">
        <v>1</v>
      </c>
      <c r="N295" s="137" t="s">
        <v>47</v>
      </c>
      <c r="P295" s="138">
        <f t="shared" si="31"/>
        <v>0</v>
      </c>
      <c r="Q295" s="138">
        <v>0</v>
      </c>
      <c r="R295" s="138">
        <f t="shared" si="32"/>
        <v>0</v>
      </c>
      <c r="S295" s="138">
        <v>0</v>
      </c>
      <c r="T295" s="139">
        <f t="shared" si="33"/>
        <v>0</v>
      </c>
      <c r="AR295" s="140" t="s">
        <v>173</v>
      </c>
      <c r="AT295" s="140" t="s">
        <v>141</v>
      </c>
      <c r="AU295" s="140" t="s">
        <v>90</v>
      </c>
      <c r="AY295" s="17" t="s">
        <v>140</v>
      </c>
      <c r="BE295" s="141">
        <f t="shared" si="34"/>
        <v>0</v>
      </c>
      <c r="BF295" s="141">
        <f t="shared" si="35"/>
        <v>0</v>
      </c>
      <c r="BG295" s="141">
        <f t="shared" si="36"/>
        <v>0</v>
      </c>
      <c r="BH295" s="141">
        <f t="shared" si="37"/>
        <v>0</v>
      </c>
      <c r="BI295" s="141">
        <f t="shared" si="38"/>
        <v>0</v>
      </c>
      <c r="BJ295" s="17" t="s">
        <v>90</v>
      </c>
      <c r="BK295" s="141">
        <f t="shared" si="39"/>
        <v>0</v>
      </c>
      <c r="BL295" s="17" t="s">
        <v>173</v>
      </c>
      <c r="BM295" s="140" t="s">
        <v>1821</v>
      </c>
    </row>
    <row r="296" spans="2:65" s="1" customFormat="1" ht="16.5" customHeight="1">
      <c r="B296" s="33"/>
      <c r="C296" s="128" t="s">
        <v>367</v>
      </c>
      <c r="D296" s="128" t="s">
        <v>141</v>
      </c>
      <c r="E296" s="129" t="s">
        <v>3597</v>
      </c>
      <c r="F296" s="130" t="s">
        <v>3598</v>
      </c>
      <c r="G296" s="131" t="s">
        <v>157</v>
      </c>
      <c r="H296" s="132">
        <v>1</v>
      </c>
      <c r="I296" s="133"/>
      <c r="J296" s="134">
        <f t="shared" si="30"/>
        <v>0</v>
      </c>
      <c r="K296" s="135"/>
      <c r="L296" s="33"/>
      <c r="M296" s="136" t="s">
        <v>1</v>
      </c>
      <c r="N296" s="137" t="s">
        <v>47</v>
      </c>
      <c r="P296" s="138">
        <f t="shared" si="31"/>
        <v>0</v>
      </c>
      <c r="Q296" s="138">
        <v>0</v>
      </c>
      <c r="R296" s="138">
        <f t="shared" si="32"/>
        <v>0</v>
      </c>
      <c r="S296" s="138">
        <v>0</v>
      </c>
      <c r="T296" s="139">
        <f t="shared" si="33"/>
        <v>0</v>
      </c>
      <c r="AR296" s="140" t="s">
        <v>173</v>
      </c>
      <c r="AT296" s="140" t="s">
        <v>141</v>
      </c>
      <c r="AU296" s="140" t="s">
        <v>90</v>
      </c>
      <c r="AY296" s="17" t="s">
        <v>140</v>
      </c>
      <c r="BE296" s="141">
        <f t="shared" si="34"/>
        <v>0</v>
      </c>
      <c r="BF296" s="141">
        <f t="shared" si="35"/>
        <v>0</v>
      </c>
      <c r="BG296" s="141">
        <f t="shared" si="36"/>
        <v>0</v>
      </c>
      <c r="BH296" s="141">
        <f t="shared" si="37"/>
        <v>0</v>
      </c>
      <c r="BI296" s="141">
        <f t="shared" si="38"/>
        <v>0</v>
      </c>
      <c r="BJ296" s="17" t="s">
        <v>90</v>
      </c>
      <c r="BK296" s="141">
        <f t="shared" si="39"/>
        <v>0</v>
      </c>
      <c r="BL296" s="17" t="s">
        <v>173</v>
      </c>
      <c r="BM296" s="140" t="s">
        <v>1830</v>
      </c>
    </row>
    <row r="297" spans="2:65" s="1" customFormat="1" ht="16.5" customHeight="1">
      <c r="B297" s="33"/>
      <c r="C297" s="128" t="s">
        <v>1261</v>
      </c>
      <c r="D297" s="128" t="s">
        <v>141</v>
      </c>
      <c r="E297" s="129" t="s">
        <v>3599</v>
      </c>
      <c r="F297" s="130" t="s">
        <v>3600</v>
      </c>
      <c r="G297" s="131" t="s">
        <v>157</v>
      </c>
      <c r="H297" s="132">
        <v>1</v>
      </c>
      <c r="I297" s="133"/>
      <c r="J297" s="134">
        <f t="shared" si="30"/>
        <v>0</v>
      </c>
      <c r="K297" s="135"/>
      <c r="L297" s="33"/>
      <c r="M297" s="136" t="s">
        <v>1</v>
      </c>
      <c r="N297" s="137" t="s">
        <v>47</v>
      </c>
      <c r="P297" s="138">
        <f t="shared" si="31"/>
        <v>0</v>
      </c>
      <c r="Q297" s="138">
        <v>0</v>
      </c>
      <c r="R297" s="138">
        <f t="shared" si="32"/>
        <v>0</v>
      </c>
      <c r="S297" s="138">
        <v>0</v>
      </c>
      <c r="T297" s="139">
        <f t="shared" si="33"/>
        <v>0</v>
      </c>
      <c r="AR297" s="140" t="s">
        <v>173</v>
      </c>
      <c r="AT297" s="140" t="s">
        <v>141</v>
      </c>
      <c r="AU297" s="140" t="s">
        <v>90</v>
      </c>
      <c r="AY297" s="17" t="s">
        <v>140</v>
      </c>
      <c r="BE297" s="141">
        <f t="shared" si="34"/>
        <v>0</v>
      </c>
      <c r="BF297" s="141">
        <f t="shared" si="35"/>
        <v>0</v>
      </c>
      <c r="BG297" s="141">
        <f t="shared" si="36"/>
        <v>0</v>
      </c>
      <c r="BH297" s="141">
        <f t="shared" si="37"/>
        <v>0</v>
      </c>
      <c r="BI297" s="141">
        <f t="shared" si="38"/>
        <v>0</v>
      </c>
      <c r="BJ297" s="17" t="s">
        <v>90</v>
      </c>
      <c r="BK297" s="141">
        <f t="shared" si="39"/>
        <v>0</v>
      </c>
      <c r="BL297" s="17" t="s">
        <v>173</v>
      </c>
      <c r="BM297" s="140" t="s">
        <v>1844</v>
      </c>
    </row>
    <row r="298" spans="2:65" s="1" customFormat="1" ht="16.5" customHeight="1">
      <c r="B298" s="33"/>
      <c r="C298" s="128" t="s">
        <v>370</v>
      </c>
      <c r="D298" s="128" t="s">
        <v>141</v>
      </c>
      <c r="E298" s="129" t="s">
        <v>3601</v>
      </c>
      <c r="F298" s="130" t="s">
        <v>3602</v>
      </c>
      <c r="G298" s="131" t="s">
        <v>157</v>
      </c>
      <c r="H298" s="132">
        <v>1</v>
      </c>
      <c r="I298" s="133"/>
      <c r="J298" s="134">
        <f t="shared" si="30"/>
        <v>0</v>
      </c>
      <c r="K298" s="135"/>
      <c r="L298" s="33"/>
      <c r="M298" s="136" t="s">
        <v>1</v>
      </c>
      <c r="N298" s="137" t="s">
        <v>47</v>
      </c>
      <c r="P298" s="138">
        <f t="shared" si="31"/>
        <v>0</v>
      </c>
      <c r="Q298" s="138">
        <v>0</v>
      </c>
      <c r="R298" s="138">
        <f t="shared" si="32"/>
        <v>0</v>
      </c>
      <c r="S298" s="138">
        <v>0</v>
      </c>
      <c r="T298" s="139">
        <f t="shared" si="33"/>
        <v>0</v>
      </c>
      <c r="AR298" s="140" t="s">
        <v>173</v>
      </c>
      <c r="AT298" s="140" t="s">
        <v>141</v>
      </c>
      <c r="AU298" s="140" t="s">
        <v>90</v>
      </c>
      <c r="AY298" s="17" t="s">
        <v>140</v>
      </c>
      <c r="BE298" s="141">
        <f t="shared" si="34"/>
        <v>0</v>
      </c>
      <c r="BF298" s="141">
        <f t="shared" si="35"/>
        <v>0</v>
      </c>
      <c r="BG298" s="141">
        <f t="shared" si="36"/>
        <v>0</v>
      </c>
      <c r="BH298" s="141">
        <f t="shared" si="37"/>
        <v>0</v>
      </c>
      <c r="BI298" s="141">
        <f t="shared" si="38"/>
        <v>0</v>
      </c>
      <c r="BJ298" s="17" t="s">
        <v>90</v>
      </c>
      <c r="BK298" s="141">
        <f t="shared" si="39"/>
        <v>0</v>
      </c>
      <c r="BL298" s="17" t="s">
        <v>173</v>
      </c>
      <c r="BM298" s="140" t="s">
        <v>1861</v>
      </c>
    </row>
    <row r="299" spans="2:65" s="1" customFormat="1" ht="16.5" customHeight="1">
      <c r="B299" s="33"/>
      <c r="C299" s="128" t="s">
        <v>1270</v>
      </c>
      <c r="D299" s="128" t="s">
        <v>141</v>
      </c>
      <c r="E299" s="129" t="s">
        <v>3603</v>
      </c>
      <c r="F299" s="130" t="s">
        <v>3604</v>
      </c>
      <c r="G299" s="131" t="s">
        <v>157</v>
      </c>
      <c r="H299" s="132">
        <v>4</v>
      </c>
      <c r="I299" s="133"/>
      <c r="J299" s="134">
        <f t="shared" si="30"/>
        <v>0</v>
      </c>
      <c r="K299" s="135"/>
      <c r="L299" s="33"/>
      <c r="M299" s="136" t="s">
        <v>1</v>
      </c>
      <c r="N299" s="137" t="s">
        <v>47</v>
      </c>
      <c r="P299" s="138">
        <f t="shared" si="31"/>
        <v>0</v>
      </c>
      <c r="Q299" s="138">
        <v>0</v>
      </c>
      <c r="R299" s="138">
        <f t="shared" si="32"/>
        <v>0</v>
      </c>
      <c r="S299" s="138">
        <v>0</v>
      </c>
      <c r="T299" s="139">
        <f t="shared" si="33"/>
        <v>0</v>
      </c>
      <c r="AR299" s="140" t="s">
        <v>173</v>
      </c>
      <c r="AT299" s="140" t="s">
        <v>141</v>
      </c>
      <c r="AU299" s="140" t="s">
        <v>90</v>
      </c>
      <c r="AY299" s="17" t="s">
        <v>140</v>
      </c>
      <c r="BE299" s="141">
        <f t="shared" si="34"/>
        <v>0</v>
      </c>
      <c r="BF299" s="141">
        <f t="shared" si="35"/>
        <v>0</v>
      </c>
      <c r="BG299" s="141">
        <f t="shared" si="36"/>
        <v>0</v>
      </c>
      <c r="BH299" s="141">
        <f t="shared" si="37"/>
        <v>0</v>
      </c>
      <c r="BI299" s="141">
        <f t="shared" si="38"/>
        <v>0</v>
      </c>
      <c r="BJ299" s="17" t="s">
        <v>90</v>
      </c>
      <c r="BK299" s="141">
        <f t="shared" si="39"/>
        <v>0</v>
      </c>
      <c r="BL299" s="17" t="s">
        <v>173</v>
      </c>
      <c r="BM299" s="140" t="s">
        <v>1902</v>
      </c>
    </row>
    <row r="300" spans="2:65" s="1" customFormat="1" ht="16.5" customHeight="1">
      <c r="B300" s="33"/>
      <c r="C300" s="128" t="s">
        <v>375</v>
      </c>
      <c r="D300" s="128" t="s">
        <v>141</v>
      </c>
      <c r="E300" s="129" t="s">
        <v>3605</v>
      </c>
      <c r="F300" s="130" t="s">
        <v>3606</v>
      </c>
      <c r="G300" s="131" t="s">
        <v>157</v>
      </c>
      <c r="H300" s="132">
        <v>1</v>
      </c>
      <c r="I300" s="133"/>
      <c r="J300" s="134">
        <f t="shared" si="30"/>
        <v>0</v>
      </c>
      <c r="K300" s="135"/>
      <c r="L300" s="33"/>
      <c r="M300" s="136" t="s">
        <v>1</v>
      </c>
      <c r="N300" s="137" t="s">
        <v>47</v>
      </c>
      <c r="P300" s="138">
        <f t="shared" si="31"/>
        <v>0</v>
      </c>
      <c r="Q300" s="138">
        <v>0</v>
      </c>
      <c r="R300" s="138">
        <f t="shared" si="32"/>
        <v>0</v>
      </c>
      <c r="S300" s="138">
        <v>0</v>
      </c>
      <c r="T300" s="139">
        <f t="shared" si="33"/>
        <v>0</v>
      </c>
      <c r="AR300" s="140" t="s">
        <v>173</v>
      </c>
      <c r="AT300" s="140" t="s">
        <v>141</v>
      </c>
      <c r="AU300" s="140" t="s">
        <v>90</v>
      </c>
      <c r="AY300" s="17" t="s">
        <v>140</v>
      </c>
      <c r="BE300" s="141">
        <f t="shared" si="34"/>
        <v>0</v>
      </c>
      <c r="BF300" s="141">
        <f t="shared" si="35"/>
        <v>0</v>
      </c>
      <c r="BG300" s="141">
        <f t="shared" si="36"/>
        <v>0</v>
      </c>
      <c r="BH300" s="141">
        <f t="shared" si="37"/>
        <v>0</v>
      </c>
      <c r="BI300" s="141">
        <f t="shared" si="38"/>
        <v>0</v>
      </c>
      <c r="BJ300" s="17" t="s">
        <v>90</v>
      </c>
      <c r="BK300" s="141">
        <f t="shared" si="39"/>
        <v>0</v>
      </c>
      <c r="BL300" s="17" t="s">
        <v>173</v>
      </c>
      <c r="BM300" s="140" t="s">
        <v>1913</v>
      </c>
    </row>
    <row r="301" spans="2:65" s="1" customFormat="1" ht="16.5" customHeight="1">
      <c r="B301" s="33"/>
      <c r="C301" s="128" t="s">
        <v>1286</v>
      </c>
      <c r="D301" s="128" t="s">
        <v>141</v>
      </c>
      <c r="E301" s="129" t="s">
        <v>3607</v>
      </c>
      <c r="F301" s="130" t="s">
        <v>3608</v>
      </c>
      <c r="G301" s="131" t="s">
        <v>157</v>
      </c>
      <c r="H301" s="132">
        <v>1</v>
      </c>
      <c r="I301" s="133"/>
      <c r="J301" s="134">
        <f t="shared" ref="J301:J332" si="40">ROUND(I301*H301,2)</f>
        <v>0</v>
      </c>
      <c r="K301" s="135"/>
      <c r="L301" s="33"/>
      <c r="M301" s="136" t="s">
        <v>1</v>
      </c>
      <c r="N301" s="137" t="s">
        <v>47</v>
      </c>
      <c r="P301" s="138">
        <f t="shared" ref="P301:P332" si="41">O301*H301</f>
        <v>0</v>
      </c>
      <c r="Q301" s="138">
        <v>0</v>
      </c>
      <c r="R301" s="138">
        <f t="shared" ref="R301:R332" si="42">Q301*H301</f>
        <v>0</v>
      </c>
      <c r="S301" s="138">
        <v>0</v>
      </c>
      <c r="T301" s="139">
        <f t="shared" ref="T301:T332" si="43">S301*H301</f>
        <v>0</v>
      </c>
      <c r="AR301" s="140" t="s">
        <v>173</v>
      </c>
      <c r="AT301" s="140" t="s">
        <v>141</v>
      </c>
      <c r="AU301" s="140" t="s">
        <v>90</v>
      </c>
      <c r="AY301" s="17" t="s">
        <v>140</v>
      </c>
      <c r="BE301" s="141">
        <f t="shared" ref="BE301:BE332" si="44">IF(N301="základní",J301,0)</f>
        <v>0</v>
      </c>
      <c r="BF301" s="141">
        <f t="shared" ref="BF301:BF332" si="45">IF(N301="snížená",J301,0)</f>
        <v>0</v>
      </c>
      <c r="BG301" s="141">
        <f t="shared" ref="BG301:BG332" si="46">IF(N301="zákl. přenesená",J301,0)</f>
        <v>0</v>
      </c>
      <c r="BH301" s="141">
        <f t="shared" ref="BH301:BH332" si="47">IF(N301="sníž. přenesená",J301,0)</f>
        <v>0</v>
      </c>
      <c r="BI301" s="141">
        <f t="shared" ref="BI301:BI332" si="48">IF(N301="nulová",J301,0)</f>
        <v>0</v>
      </c>
      <c r="BJ301" s="17" t="s">
        <v>90</v>
      </c>
      <c r="BK301" s="141">
        <f t="shared" ref="BK301:BK332" si="49">ROUND(I301*H301,2)</f>
        <v>0</v>
      </c>
      <c r="BL301" s="17" t="s">
        <v>173</v>
      </c>
      <c r="BM301" s="140" t="s">
        <v>1923</v>
      </c>
    </row>
    <row r="302" spans="2:65" s="1" customFormat="1" ht="16.5" customHeight="1">
      <c r="B302" s="33"/>
      <c r="C302" s="128" t="s">
        <v>378</v>
      </c>
      <c r="D302" s="128" t="s">
        <v>141</v>
      </c>
      <c r="E302" s="129" t="s">
        <v>3609</v>
      </c>
      <c r="F302" s="130" t="s">
        <v>3610</v>
      </c>
      <c r="G302" s="131" t="s">
        <v>157</v>
      </c>
      <c r="H302" s="132">
        <v>1</v>
      </c>
      <c r="I302" s="133"/>
      <c r="J302" s="134">
        <f t="shared" si="40"/>
        <v>0</v>
      </c>
      <c r="K302" s="135"/>
      <c r="L302" s="33"/>
      <c r="M302" s="136" t="s">
        <v>1</v>
      </c>
      <c r="N302" s="137" t="s">
        <v>47</v>
      </c>
      <c r="P302" s="138">
        <f t="shared" si="41"/>
        <v>0</v>
      </c>
      <c r="Q302" s="138">
        <v>0</v>
      </c>
      <c r="R302" s="138">
        <f t="shared" si="42"/>
        <v>0</v>
      </c>
      <c r="S302" s="138">
        <v>0</v>
      </c>
      <c r="T302" s="139">
        <f t="shared" si="43"/>
        <v>0</v>
      </c>
      <c r="AR302" s="140" t="s">
        <v>173</v>
      </c>
      <c r="AT302" s="140" t="s">
        <v>141</v>
      </c>
      <c r="AU302" s="140" t="s">
        <v>90</v>
      </c>
      <c r="AY302" s="17" t="s">
        <v>140</v>
      </c>
      <c r="BE302" s="141">
        <f t="shared" si="44"/>
        <v>0</v>
      </c>
      <c r="BF302" s="141">
        <f t="shared" si="45"/>
        <v>0</v>
      </c>
      <c r="BG302" s="141">
        <f t="shared" si="46"/>
        <v>0</v>
      </c>
      <c r="BH302" s="141">
        <f t="shared" si="47"/>
        <v>0</v>
      </c>
      <c r="BI302" s="141">
        <f t="shared" si="48"/>
        <v>0</v>
      </c>
      <c r="BJ302" s="17" t="s">
        <v>90</v>
      </c>
      <c r="BK302" s="141">
        <f t="shared" si="49"/>
        <v>0</v>
      </c>
      <c r="BL302" s="17" t="s">
        <v>173</v>
      </c>
      <c r="BM302" s="140" t="s">
        <v>1933</v>
      </c>
    </row>
    <row r="303" spans="2:65" s="1" customFormat="1" ht="16.5" customHeight="1">
      <c r="B303" s="33"/>
      <c r="C303" s="128" t="s">
        <v>1293</v>
      </c>
      <c r="D303" s="128" t="s">
        <v>141</v>
      </c>
      <c r="E303" s="129" t="s">
        <v>3611</v>
      </c>
      <c r="F303" s="130" t="s">
        <v>3612</v>
      </c>
      <c r="G303" s="131" t="s">
        <v>157</v>
      </c>
      <c r="H303" s="132">
        <v>1</v>
      </c>
      <c r="I303" s="133"/>
      <c r="J303" s="134">
        <f t="shared" si="40"/>
        <v>0</v>
      </c>
      <c r="K303" s="135"/>
      <c r="L303" s="33"/>
      <c r="M303" s="136" t="s">
        <v>1</v>
      </c>
      <c r="N303" s="137" t="s">
        <v>47</v>
      </c>
      <c r="P303" s="138">
        <f t="shared" si="41"/>
        <v>0</v>
      </c>
      <c r="Q303" s="138">
        <v>0</v>
      </c>
      <c r="R303" s="138">
        <f t="shared" si="42"/>
        <v>0</v>
      </c>
      <c r="S303" s="138">
        <v>0</v>
      </c>
      <c r="T303" s="139">
        <f t="shared" si="43"/>
        <v>0</v>
      </c>
      <c r="AR303" s="140" t="s">
        <v>173</v>
      </c>
      <c r="AT303" s="140" t="s">
        <v>141</v>
      </c>
      <c r="AU303" s="140" t="s">
        <v>90</v>
      </c>
      <c r="AY303" s="17" t="s">
        <v>140</v>
      </c>
      <c r="BE303" s="141">
        <f t="shared" si="44"/>
        <v>0</v>
      </c>
      <c r="BF303" s="141">
        <f t="shared" si="45"/>
        <v>0</v>
      </c>
      <c r="BG303" s="141">
        <f t="shared" si="46"/>
        <v>0</v>
      </c>
      <c r="BH303" s="141">
        <f t="shared" si="47"/>
        <v>0</v>
      </c>
      <c r="BI303" s="141">
        <f t="shared" si="48"/>
        <v>0</v>
      </c>
      <c r="BJ303" s="17" t="s">
        <v>90</v>
      </c>
      <c r="BK303" s="141">
        <f t="shared" si="49"/>
        <v>0</v>
      </c>
      <c r="BL303" s="17" t="s">
        <v>173</v>
      </c>
      <c r="BM303" s="140" t="s">
        <v>1943</v>
      </c>
    </row>
    <row r="304" spans="2:65" s="1" customFormat="1" ht="16.5" customHeight="1">
      <c r="B304" s="33"/>
      <c r="C304" s="128" t="s">
        <v>382</v>
      </c>
      <c r="D304" s="128" t="s">
        <v>141</v>
      </c>
      <c r="E304" s="129" t="s">
        <v>3613</v>
      </c>
      <c r="F304" s="130" t="s">
        <v>3614</v>
      </c>
      <c r="G304" s="131" t="s">
        <v>157</v>
      </c>
      <c r="H304" s="132">
        <v>2</v>
      </c>
      <c r="I304" s="133"/>
      <c r="J304" s="134">
        <f t="shared" si="40"/>
        <v>0</v>
      </c>
      <c r="K304" s="135"/>
      <c r="L304" s="33"/>
      <c r="M304" s="136" t="s">
        <v>1</v>
      </c>
      <c r="N304" s="137" t="s">
        <v>47</v>
      </c>
      <c r="P304" s="138">
        <f t="shared" si="41"/>
        <v>0</v>
      </c>
      <c r="Q304" s="138">
        <v>0</v>
      </c>
      <c r="R304" s="138">
        <f t="shared" si="42"/>
        <v>0</v>
      </c>
      <c r="S304" s="138">
        <v>0</v>
      </c>
      <c r="T304" s="139">
        <f t="shared" si="43"/>
        <v>0</v>
      </c>
      <c r="AR304" s="140" t="s">
        <v>173</v>
      </c>
      <c r="AT304" s="140" t="s">
        <v>141</v>
      </c>
      <c r="AU304" s="140" t="s">
        <v>90</v>
      </c>
      <c r="AY304" s="17" t="s">
        <v>140</v>
      </c>
      <c r="BE304" s="141">
        <f t="shared" si="44"/>
        <v>0</v>
      </c>
      <c r="BF304" s="141">
        <f t="shared" si="45"/>
        <v>0</v>
      </c>
      <c r="BG304" s="141">
        <f t="shared" si="46"/>
        <v>0</v>
      </c>
      <c r="BH304" s="141">
        <f t="shared" si="47"/>
        <v>0</v>
      </c>
      <c r="BI304" s="141">
        <f t="shared" si="48"/>
        <v>0</v>
      </c>
      <c r="BJ304" s="17" t="s">
        <v>90</v>
      </c>
      <c r="BK304" s="141">
        <f t="shared" si="49"/>
        <v>0</v>
      </c>
      <c r="BL304" s="17" t="s">
        <v>173</v>
      </c>
      <c r="BM304" s="140" t="s">
        <v>1963</v>
      </c>
    </row>
    <row r="305" spans="2:65" s="1" customFormat="1" ht="24.2" customHeight="1">
      <c r="B305" s="33"/>
      <c r="C305" s="128" t="s">
        <v>1304</v>
      </c>
      <c r="D305" s="128" t="s">
        <v>141</v>
      </c>
      <c r="E305" s="129" t="s">
        <v>3615</v>
      </c>
      <c r="F305" s="130" t="s">
        <v>3616</v>
      </c>
      <c r="G305" s="131" t="s">
        <v>157</v>
      </c>
      <c r="H305" s="132">
        <v>4</v>
      </c>
      <c r="I305" s="133"/>
      <c r="J305" s="134">
        <f t="shared" si="40"/>
        <v>0</v>
      </c>
      <c r="K305" s="135"/>
      <c r="L305" s="33"/>
      <c r="M305" s="136" t="s">
        <v>1</v>
      </c>
      <c r="N305" s="137" t="s">
        <v>47</v>
      </c>
      <c r="P305" s="138">
        <f t="shared" si="41"/>
        <v>0</v>
      </c>
      <c r="Q305" s="138">
        <v>0</v>
      </c>
      <c r="R305" s="138">
        <f t="shared" si="42"/>
        <v>0</v>
      </c>
      <c r="S305" s="138">
        <v>0</v>
      </c>
      <c r="T305" s="139">
        <f t="shared" si="43"/>
        <v>0</v>
      </c>
      <c r="AR305" s="140" t="s">
        <v>173</v>
      </c>
      <c r="AT305" s="140" t="s">
        <v>141</v>
      </c>
      <c r="AU305" s="140" t="s">
        <v>90</v>
      </c>
      <c r="AY305" s="17" t="s">
        <v>140</v>
      </c>
      <c r="BE305" s="141">
        <f t="shared" si="44"/>
        <v>0</v>
      </c>
      <c r="BF305" s="141">
        <f t="shared" si="45"/>
        <v>0</v>
      </c>
      <c r="BG305" s="141">
        <f t="shared" si="46"/>
        <v>0</v>
      </c>
      <c r="BH305" s="141">
        <f t="shared" si="47"/>
        <v>0</v>
      </c>
      <c r="BI305" s="141">
        <f t="shared" si="48"/>
        <v>0</v>
      </c>
      <c r="BJ305" s="17" t="s">
        <v>90</v>
      </c>
      <c r="BK305" s="141">
        <f t="shared" si="49"/>
        <v>0</v>
      </c>
      <c r="BL305" s="17" t="s">
        <v>173</v>
      </c>
      <c r="BM305" s="140" t="s">
        <v>1975</v>
      </c>
    </row>
    <row r="306" spans="2:65" s="1" customFormat="1" ht="24.2" customHeight="1">
      <c r="B306" s="33"/>
      <c r="C306" s="128" t="s">
        <v>385</v>
      </c>
      <c r="D306" s="128" t="s">
        <v>141</v>
      </c>
      <c r="E306" s="129" t="s">
        <v>3617</v>
      </c>
      <c r="F306" s="130" t="s">
        <v>3618</v>
      </c>
      <c r="G306" s="131" t="s">
        <v>157</v>
      </c>
      <c r="H306" s="132">
        <v>1</v>
      </c>
      <c r="I306" s="133"/>
      <c r="J306" s="134">
        <f t="shared" si="40"/>
        <v>0</v>
      </c>
      <c r="K306" s="135"/>
      <c r="L306" s="33"/>
      <c r="M306" s="136" t="s">
        <v>1</v>
      </c>
      <c r="N306" s="137" t="s">
        <v>47</v>
      </c>
      <c r="P306" s="138">
        <f t="shared" si="41"/>
        <v>0</v>
      </c>
      <c r="Q306" s="138">
        <v>0</v>
      </c>
      <c r="R306" s="138">
        <f t="shared" si="42"/>
        <v>0</v>
      </c>
      <c r="S306" s="138">
        <v>0</v>
      </c>
      <c r="T306" s="139">
        <f t="shared" si="43"/>
        <v>0</v>
      </c>
      <c r="AR306" s="140" t="s">
        <v>173</v>
      </c>
      <c r="AT306" s="140" t="s">
        <v>141</v>
      </c>
      <c r="AU306" s="140" t="s">
        <v>90</v>
      </c>
      <c r="AY306" s="17" t="s">
        <v>140</v>
      </c>
      <c r="BE306" s="141">
        <f t="shared" si="44"/>
        <v>0</v>
      </c>
      <c r="BF306" s="141">
        <f t="shared" si="45"/>
        <v>0</v>
      </c>
      <c r="BG306" s="141">
        <f t="shared" si="46"/>
        <v>0</v>
      </c>
      <c r="BH306" s="141">
        <f t="shared" si="47"/>
        <v>0</v>
      </c>
      <c r="BI306" s="141">
        <f t="shared" si="48"/>
        <v>0</v>
      </c>
      <c r="BJ306" s="17" t="s">
        <v>90</v>
      </c>
      <c r="BK306" s="141">
        <f t="shared" si="49"/>
        <v>0</v>
      </c>
      <c r="BL306" s="17" t="s">
        <v>173</v>
      </c>
      <c r="BM306" s="140" t="s">
        <v>1987</v>
      </c>
    </row>
    <row r="307" spans="2:65" s="1" customFormat="1" ht="24.2" customHeight="1">
      <c r="B307" s="33"/>
      <c r="C307" s="128" t="s">
        <v>1324</v>
      </c>
      <c r="D307" s="128" t="s">
        <v>141</v>
      </c>
      <c r="E307" s="129" t="s">
        <v>3619</v>
      </c>
      <c r="F307" s="130" t="s">
        <v>3620</v>
      </c>
      <c r="G307" s="131" t="s">
        <v>157</v>
      </c>
      <c r="H307" s="132">
        <v>2</v>
      </c>
      <c r="I307" s="133"/>
      <c r="J307" s="134">
        <f t="shared" si="40"/>
        <v>0</v>
      </c>
      <c r="K307" s="135"/>
      <c r="L307" s="33"/>
      <c r="M307" s="136" t="s">
        <v>1</v>
      </c>
      <c r="N307" s="137" t="s">
        <v>47</v>
      </c>
      <c r="P307" s="138">
        <f t="shared" si="41"/>
        <v>0</v>
      </c>
      <c r="Q307" s="138">
        <v>0</v>
      </c>
      <c r="R307" s="138">
        <f t="shared" si="42"/>
        <v>0</v>
      </c>
      <c r="S307" s="138">
        <v>0</v>
      </c>
      <c r="T307" s="139">
        <f t="shared" si="43"/>
        <v>0</v>
      </c>
      <c r="AR307" s="140" t="s">
        <v>173</v>
      </c>
      <c r="AT307" s="140" t="s">
        <v>141</v>
      </c>
      <c r="AU307" s="140" t="s">
        <v>90</v>
      </c>
      <c r="AY307" s="17" t="s">
        <v>140</v>
      </c>
      <c r="BE307" s="141">
        <f t="shared" si="44"/>
        <v>0</v>
      </c>
      <c r="BF307" s="141">
        <f t="shared" si="45"/>
        <v>0</v>
      </c>
      <c r="BG307" s="141">
        <f t="shared" si="46"/>
        <v>0</v>
      </c>
      <c r="BH307" s="141">
        <f t="shared" si="47"/>
        <v>0</v>
      </c>
      <c r="BI307" s="141">
        <f t="shared" si="48"/>
        <v>0</v>
      </c>
      <c r="BJ307" s="17" t="s">
        <v>90</v>
      </c>
      <c r="BK307" s="141">
        <f t="shared" si="49"/>
        <v>0</v>
      </c>
      <c r="BL307" s="17" t="s">
        <v>173</v>
      </c>
      <c r="BM307" s="140" t="s">
        <v>1998</v>
      </c>
    </row>
    <row r="308" spans="2:65" s="1" customFormat="1" ht="24.2" customHeight="1">
      <c r="B308" s="33"/>
      <c r="C308" s="128" t="s">
        <v>390</v>
      </c>
      <c r="D308" s="128" t="s">
        <v>141</v>
      </c>
      <c r="E308" s="129" t="s">
        <v>3621</v>
      </c>
      <c r="F308" s="130" t="s">
        <v>3622</v>
      </c>
      <c r="G308" s="131" t="s">
        <v>157</v>
      </c>
      <c r="H308" s="132">
        <v>1</v>
      </c>
      <c r="I308" s="133"/>
      <c r="J308" s="134">
        <f t="shared" si="40"/>
        <v>0</v>
      </c>
      <c r="K308" s="135"/>
      <c r="L308" s="33"/>
      <c r="M308" s="136" t="s">
        <v>1</v>
      </c>
      <c r="N308" s="137" t="s">
        <v>47</v>
      </c>
      <c r="P308" s="138">
        <f t="shared" si="41"/>
        <v>0</v>
      </c>
      <c r="Q308" s="138">
        <v>0</v>
      </c>
      <c r="R308" s="138">
        <f t="shared" si="42"/>
        <v>0</v>
      </c>
      <c r="S308" s="138">
        <v>0</v>
      </c>
      <c r="T308" s="139">
        <f t="shared" si="43"/>
        <v>0</v>
      </c>
      <c r="AR308" s="140" t="s">
        <v>173</v>
      </c>
      <c r="AT308" s="140" t="s">
        <v>141</v>
      </c>
      <c r="AU308" s="140" t="s">
        <v>90</v>
      </c>
      <c r="AY308" s="17" t="s">
        <v>140</v>
      </c>
      <c r="BE308" s="141">
        <f t="shared" si="44"/>
        <v>0</v>
      </c>
      <c r="BF308" s="141">
        <f t="shared" si="45"/>
        <v>0</v>
      </c>
      <c r="BG308" s="141">
        <f t="shared" si="46"/>
        <v>0</v>
      </c>
      <c r="BH308" s="141">
        <f t="shared" si="47"/>
        <v>0</v>
      </c>
      <c r="BI308" s="141">
        <f t="shared" si="48"/>
        <v>0</v>
      </c>
      <c r="BJ308" s="17" t="s">
        <v>90</v>
      </c>
      <c r="BK308" s="141">
        <f t="shared" si="49"/>
        <v>0</v>
      </c>
      <c r="BL308" s="17" t="s">
        <v>173</v>
      </c>
      <c r="BM308" s="140" t="s">
        <v>2007</v>
      </c>
    </row>
    <row r="309" spans="2:65" s="1" customFormat="1" ht="24.2" customHeight="1">
      <c r="B309" s="33"/>
      <c r="C309" s="128" t="s">
        <v>1334</v>
      </c>
      <c r="D309" s="128" t="s">
        <v>141</v>
      </c>
      <c r="E309" s="129" t="s">
        <v>3623</v>
      </c>
      <c r="F309" s="130" t="s">
        <v>3624</v>
      </c>
      <c r="G309" s="131" t="s">
        <v>157</v>
      </c>
      <c r="H309" s="132">
        <v>1</v>
      </c>
      <c r="I309" s="133"/>
      <c r="J309" s="134">
        <f t="shared" si="40"/>
        <v>0</v>
      </c>
      <c r="K309" s="135"/>
      <c r="L309" s="33"/>
      <c r="M309" s="136" t="s">
        <v>1</v>
      </c>
      <c r="N309" s="137" t="s">
        <v>47</v>
      </c>
      <c r="P309" s="138">
        <f t="shared" si="41"/>
        <v>0</v>
      </c>
      <c r="Q309" s="138">
        <v>0</v>
      </c>
      <c r="R309" s="138">
        <f t="shared" si="42"/>
        <v>0</v>
      </c>
      <c r="S309" s="138">
        <v>0</v>
      </c>
      <c r="T309" s="139">
        <f t="shared" si="43"/>
        <v>0</v>
      </c>
      <c r="AR309" s="140" t="s">
        <v>173</v>
      </c>
      <c r="AT309" s="140" t="s">
        <v>141</v>
      </c>
      <c r="AU309" s="140" t="s">
        <v>90</v>
      </c>
      <c r="AY309" s="17" t="s">
        <v>140</v>
      </c>
      <c r="BE309" s="141">
        <f t="shared" si="44"/>
        <v>0</v>
      </c>
      <c r="BF309" s="141">
        <f t="shared" si="45"/>
        <v>0</v>
      </c>
      <c r="BG309" s="141">
        <f t="shared" si="46"/>
        <v>0</v>
      </c>
      <c r="BH309" s="141">
        <f t="shared" si="47"/>
        <v>0</v>
      </c>
      <c r="BI309" s="141">
        <f t="shared" si="48"/>
        <v>0</v>
      </c>
      <c r="BJ309" s="17" t="s">
        <v>90</v>
      </c>
      <c r="BK309" s="141">
        <f t="shared" si="49"/>
        <v>0</v>
      </c>
      <c r="BL309" s="17" t="s">
        <v>173</v>
      </c>
      <c r="BM309" s="140" t="s">
        <v>2017</v>
      </c>
    </row>
    <row r="310" spans="2:65" s="1" customFormat="1" ht="21.75" customHeight="1">
      <c r="B310" s="33"/>
      <c r="C310" s="128" t="s">
        <v>393</v>
      </c>
      <c r="D310" s="128" t="s">
        <v>141</v>
      </c>
      <c r="E310" s="129" t="s">
        <v>3625</v>
      </c>
      <c r="F310" s="130" t="s">
        <v>3626</v>
      </c>
      <c r="G310" s="131" t="s">
        <v>157</v>
      </c>
      <c r="H310" s="132">
        <v>10</v>
      </c>
      <c r="I310" s="133"/>
      <c r="J310" s="134">
        <f t="shared" si="40"/>
        <v>0</v>
      </c>
      <c r="K310" s="135"/>
      <c r="L310" s="33"/>
      <c r="M310" s="136" t="s">
        <v>1</v>
      </c>
      <c r="N310" s="137" t="s">
        <v>47</v>
      </c>
      <c r="P310" s="138">
        <f t="shared" si="41"/>
        <v>0</v>
      </c>
      <c r="Q310" s="138">
        <v>0</v>
      </c>
      <c r="R310" s="138">
        <f t="shared" si="42"/>
        <v>0</v>
      </c>
      <c r="S310" s="138">
        <v>0</v>
      </c>
      <c r="T310" s="139">
        <f t="shared" si="43"/>
        <v>0</v>
      </c>
      <c r="AR310" s="140" t="s">
        <v>173</v>
      </c>
      <c r="AT310" s="140" t="s">
        <v>141</v>
      </c>
      <c r="AU310" s="140" t="s">
        <v>90</v>
      </c>
      <c r="AY310" s="17" t="s">
        <v>140</v>
      </c>
      <c r="BE310" s="141">
        <f t="shared" si="44"/>
        <v>0</v>
      </c>
      <c r="BF310" s="141">
        <f t="shared" si="45"/>
        <v>0</v>
      </c>
      <c r="BG310" s="141">
        <f t="shared" si="46"/>
        <v>0</v>
      </c>
      <c r="BH310" s="141">
        <f t="shared" si="47"/>
        <v>0</v>
      </c>
      <c r="BI310" s="141">
        <f t="shared" si="48"/>
        <v>0</v>
      </c>
      <c r="BJ310" s="17" t="s">
        <v>90</v>
      </c>
      <c r="BK310" s="141">
        <f t="shared" si="49"/>
        <v>0</v>
      </c>
      <c r="BL310" s="17" t="s">
        <v>173</v>
      </c>
      <c r="BM310" s="140" t="s">
        <v>2029</v>
      </c>
    </row>
    <row r="311" spans="2:65" s="1" customFormat="1" ht="21.75" customHeight="1">
      <c r="B311" s="33"/>
      <c r="C311" s="128" t="s">
        <v>1344</v>
      </c>
      <c r="D311" s="128" t="s">
        <v>141</v>
      </c>
      <c r="E311" s="129" t="s">
        <v>3627</v>
      </c>
      <c r="F311" s="130" t="s">
        <v>3628</v>
      </c>
      <c r="G311" s="131" t="s">
        <v>157</v>
      </c>
      <c r="H311" s="132">
        <v>6</v>
      </c>
      <c r="I311" s="133"/>
      <c r="J311" s="134">
        <f t="shared" si="40"/>
        <v>0</v>
      </c>
      <c r="K311" s="135"/>
      <c r="L311" s="33"/>
      <c r="M311" s="136" t="s">
        <v>1</v>
      </c>
      <c r="N311" s="137" t="s">
        <v>47</v>
      </c>
      <c r="P311" s="138">
        <f t="shared" si="41"/>
        <v>0</v>
      </c>
      <c r="Q311" s="138">
        <v>0</v>
      </c>
      <c r="R311" s="138">
        <f t="shared" si="42"/>
        <v>0</v>
      </c>
      <c r="S311" s="138">
        <v>0</v>
      </c>
      <c r="T311" s="139">
        <f t="shared" si="43"/>
        <v>0</v>
      </c>
      <c r="AR311" s="140" t="s">
        <v>173</v>
      </c>
      <c r="AT311" s="140" t="s">
        <v>141</v>
      </c>
      <c r="AU311" s="140" t="s">
        <v>90</v>
      </c>
      <c r="AY311" s="17" t="s">
        <v>140</v>
      </c>
      <c r="BE311" s="141">
        <f t="shared" si="44"/>
        <v>0</v>
      </c>
      <c r="BF311" s="141">
        <f t="shared" si="45"/>
        <v>0</v>
      </c>
      <c r="BG311" s="141">
        <f t="shared" si="46"/>
        <v>0</v>
      </c>
      <c r="BH311" s="141">
        <f t="shared" si="47"/>
        <v>0</v>
      </c>
      <c r="BI311" s="141">
        <f t="shared" si="48"/>
        <v>0</v>
      </c>
      <c r="BJ311" s="17" t="s">
        <v>90</v>
      </c>
      <c r="BK311" s="141">
        <f t="shared" si="49"/>
        <v>0</v>
      </c>
      <c r="BL311" s="17" t="s">
        <v>173</v>
      </c>
      <c r="BM311" s="140" t="s">
        <v>2038</v>
      </c>
    </row>
    <row r="312" spans="2:65" s="1" customFormat="1" ht="21.75" customHeight="1">
      <c r="B312" s="33"/>
      <c r="C312" s="128" t="s">
        <v>397</v>
      </c>
      <c r="D312" s="128" t="s">
        <v>141</v>
      </c>
      <c r="E312" s="129" t="s">
        <v>3629</v>
      </c>
      <c r="F312" s="130" t="s">
        <v>3630</v>
      </c>
      <c r="G312" s="131" t="s">
        <v>157</v>
      </c>
      <c r="H312" s="132">
        <v>8</v>
      </c>
      <c r="I312" s="133"/>
      <c r="J312" s="134">
        <f t="shared" si="40"/>
        <v>0</v>
      </c>
      <c r="K312" s="135"/>
      <c r="L312" s="33"/>
      <c r="M312" s="136" t="s">
        <v>1</v>
      </c>
      <c r="N312" s="137" t="s">
        <v>47</v>
      </c>
      <c r="P312" s="138">
        <f t="shared" si="41"/>
        <v>0</v>
      </c>
      <c r="Q312" s="138">
        <v>0</v>
      </c>
      <c r="R312" s="138">
        <f t="shared" si="42"/>
        <v>0</v>
      </c>
      <c r="S312" s="138">
        <v>0</v>
      </c>
      <c r="T312" s="139">
        <f t="shared" si="43"/>
        <v>0</v>
      </c>
      <c r="AR312" s="140" t="s">
        <v>173</v>
      </c>
      <c r="AT312" s="140" t="s">
        <v>141</v>
      </c>
      <c r="AU312" s="140" t="s">
        <v>90</v>
      </c>
      <c r="AY312" s="17" t="s">
        <v>140</v>
      </c>
      <c r="BE312" s="141">
        <f t="shared" si="44"/>
        <v>0</v>
      </c>
      <c r="BF312" s="141">
        <f t="shared" si="45"/>
        <v>0</v>
      </c>
      <c r="BG312" s="141">
        <f t="shared" si="46"/>
        <v>0</v>
      </c>
      <c r="BH312" s="141">
        <f t="shared" si="47"/>
        <v>0</v>
      </c>
      <c r="BI312" s="141">
        <f t="shared" si="48"/>
        <v>0</v>
      </c>
      <c r="BJ312" s="17" t="s">
        <v>90</v>
      </c>
      <c r="BK312" s="141">
        <f t="shared" si="49"/>
        <v>0</v>
      </c>
      <c r="BL312" s="17" t="s">
        <v>173</v>
      </c>
      <c r="BM312" s="140" t="s">
        <v>2062</v>
      </c>
    </row>
    <row r="313" spans="2:65" s="1" customFormat="1" ht="21.75" customHeight="1">
      <c r="B313" s="33"/>
      <c r="C313" s="128" t="s">
        <v>1351</v>
      </c>
      <c r="D313" s="128" t="s">
        <v>141</v>
      </c>
      <c r="E313" s="129" t="s">
        <v>3631</v>
      </c>
      <c r="F313" s="130" t="s">
        <v>3632</v>
      </c>
      <c r="G313" s="131" t="s">
        <v>157</v>
      </c>
      <c r="H313" s="132">
        <v>2</v>
      </c>
      <c r="I313" s="133"/>
      <c r="J313" s="134">
        <f t="shared" si="40"/>
        <v>0</v>
      </c>
      <c r="K313" s="135"/>
      <c r="L313" s="33"/>
      <c r="M313" s="136" t="s">
        <v>1</v>
      </c>
      <c r="N313" s="137" t="s">
        <v>47</v>
      </c>
      <c r="P313" s="138">
        <f t="shared" si="41"/>
        <v>0</v>
      </c>
      <c r="Q313" s="138">
        <v>0</v>
      </c>
      <c r="R313" s="138">
        <f t="shared" si="42"/>
        <v>0</v>
      </c>
      <c r="S313" s="138">
        <v>0</v>
      </c>
      <c r="T313" s="139">
        <f t="shared" si="43"/>
        <v>0</v>
      </c>
      <c r="AR313" s="140" t="s">
        <v>173</v>
      </c>
      <c r="AT313" s="140" t="s">
        <v>141</v>
      </c>
      <c r="AU313" s="140" t="s">
        <v>90</v>
      </c>
      <c r="AY313" s="17" t="s">
        <v>140</v>
      </c>
      <c r="BE313" s="141">
        <f t="shared" si="44"/>
        <v>0</v>
      </c>
      <c r="BF313" s="141">
        <f t="shared" si="45"/>
        <v>0</v>
      </c>
      <c r="BG313" s="141">
        <f t="shared" si="46"/>
        <v>0</v>
      </c>
      <c r="BH313" s="141">
        <f t="shared" si="47"/>
        <v>0</v>
      </c>
      <c r="BI313" s="141">
        <f t="shared" si="48"/>
        <v>0</v>
      </c>
      <c r="BJ313" s="17" t="s">
        <v>90</v>
      </c>
      <c r="BK313" s="141">
        <f t="shared" si="49"/>
        <v>0</v>
      </c>
      <c r="BL313" s="17" t="s">
        <v>173</v>
      </c>
      <c r="BM313" s="140" t="s">
        <v>2071</v>
      </c>
    </row>
    <row r="314" spans="2:65" s="1" customFormat="1" ht="21.75" customHeight="1">
      <c r="B314" s="33"/>
      <c r="C314" s="128" t="s">
        <v>399</v>
      </c>
      <c r="D314" s="128" t="s">
        <v>141</v>
      </c>
      <c r="E314" s="129" t="s">
        <v>3633</v>
      </c>
      <c r="F314" s="130" t="s">
        <v>3634</v>
      </c>
      <c r="G314" s="131" t="s">
        <v>157</v>
      </c>
      <c r="H314" s="132">
        <v>2</v>
      </c>
      <c r="I314" s="133"/>
      <c r="J314" s="134">
        <f t="shared" si="40"/>
        <v>0</v>
      </c>
      <c r="K314" s="135"/>
      <c r="L314" s="33"/>
      <c r="M314" s="136" t="s">
        <v>1</v>
      </c>
      <c r="N314" s="137" t="s">
        <v>47</v>
      </c>
      <c r="P314" s="138">
        <f t="shared" si="41"/>
        <v>0</v>
      </c>
      <c r="Q314" s="138">
        <v>0</v>
      </c>
      <c r="R314" s="138">
        <f t="shared" si="42"/>
        <v>0</v>
      </c>
      <c r="S314" s="138">
        <v>0</v>
      </c>
      <c r="T314" s="139">
        <f t="shared" si="43"/>
        <v>0</v>
      </c>
      <c r="AR314" s="140" t="s">
        <v>173</v>
      </c>
      <c r="AT314" s="140" t="s">
        <v>141</v>
      </c>
      <c r="AU314" s="140" t="s">
        <v>90</v>
      </c>
      <c r="AY314" s="17" t="s">
        <v>140</v>
      </c>
      <c r="BE314" s="141">
        <f t="shared" si="44"/>
        <v>0</v>
      </c>
      <c r="BF314" s="141">
        <f t="shared" si="45"/>
        <v>0</v>
      </c>
      <c r="BG314" s="141">
        <f t="shared" si="46"/>
        <v>0</v>
      </c>
      <c r="BH314" s="141">
        <f t="shared" si="47"/>
        <v>0</v>
      </c>
      <c r="BI314" s="141">
        <f t="shared" si="48"/>
        <v>0</v>
      </c>
      <c r="BJ314" s="17" t="s">
        <v>90</v>
      </c>
      <c r="BK314" s="141">
        <f t="shared" si="49"/>
        <v>0</v>
      </c>
      <c r="BL314" s="17" t="s">
        <v>173</v>
      </c>
      <c r="BM314" s="140" t="s">
        <v>2080</v>
      </c>
    </row>
    <row r="315" spans="2:65" s="1" customFormat="1" ht="24.2" customHeight="1">
      <c r="B315" s="33"/>
      <c r="C315" s="128" t="s">
        <v>1358</v>
      </c>
      <c r="D315" s="128" t="s">
        <v>141</v>
      </c>
      <c r="E315" s="129" t="s">
        <v>3635</v>
      </c>
      <c r="F315" s="130" t="s">
        <v>3636</v>
      </c>
      <c r="G315" s="131" t="s">
        <v>157</v>
      </c>
      <c r="H315" s="132">
        <v>2</v>
      </c>
      <c r="I315" s="133"/>
      <c r="J315" s="134">
        <f t="shared" si="40"/>
        <v>0</v>
      </c>
      <c r="K315" s="135"/>
      <c r="L315" s="33"/>
      <c r="M315" s="136" t="s">
        <v>1</v>
      </c>
      <c r="N315" s="137" t="s">
        <v>47</v>
      </c>
      <c r="P315" s="138">
        <f t="shared" si="41"/>
        <v>0</v>
      </c>
      <c r="Q315" s="138">
        <v>0</v>
      </c>
      <c r="R315" s="138">
        <f t="shared" si="42"/>
        <v>0</v>
      </c>
      <c r="S315" s="138">
        <v>0</v>
      </c>
      <c r="T315" s="139">
        <f t="shared" si="43"/>
        <v>0</v>
      </c>
      <c r="AR315" s="140" t="s">
        <v>173</v>
      </c>
      <c r="AT315" s="140" t="s">
        <v>141</v>
      </c>
      <c r="AU315" s="140" t="s">
        <v>90</v>
      </c>
      <c r="AY315" s="17" t="s">
        <v>140</v>
      </c>
      <c r="BE315" s="141">
        <f t="shared" si="44"/>
        <v>0</v>
      </c>
      <c r="BF315" s="141">
        <f t="shared" si="45"/>
        <v>0</v>
      </c>
      <c r="BG315" s="141">
        <f t="shared" si="46"/>
        <v>0</v>
      </c>
      <c r="BH315" s="141">
        <f t="shared" si="47"/>
        <v>0</v>
      </c>
      <c r="BI315" s="141">
        <f t="shared" si="48"/>
        <v>0</v>
      </c>
      <c r="BJ315" s="17" t="s">
        <v>90</v>
      </c>
      <c r="BK315" s="141">
        <f t="shared" si="49"/>
        <v>0</v>
      </c>
      <c r="BL315" s="17" t="s">
        <v>173</v>
      </c>
      <c r="BM315" s="140" t="s">
        <v>2089</v>
      </c>
    </row>
    <row r="316" spans="2:65" s="1" customFormat="1" ht="21.75" customHeight="1">
      <c r="B316" s="33"/>
      <c r="C316" s="128" t="s">
        <v>403</v>
      </c>
      <c r="D316" s="128" t="s">
        <v>141</v>
      </c>
      <c r="E316" s="129" t="s">
        <v>3637</v>
      </c>
      <c r="F316" s="130" t="s">
        <v>3638</v>
      </c>
      <c r="G316" s="131" t="s">
        <v>157</v>
      </c>
      <c r="H316" s="132">
        <v>1</v>
      </c>
      <c r="I316" s="133"/>
      <c r="J316" s="134">
        <f t="shared" si="40"/>
        <v>0</v>
      </c>
      <c r="K316" s="135"/>
      <c r="L316" s="33"/>
      <c r="M316" s="136" t="s">
        <v>1</v>
      </c>
      <c r="N316" s="137" t="s">
        <v>47</v>
      </c>
      <c r="P316" s="138">
        <f t="shared" si="41"/>
        <v>0</v>
      </c>
      <c r="Q316" s="138">
        <v>0</v>
      </c>
      <c r="R316" s="138">
        <f t="shared" si="42"/>
        <v>0</v>
      </c>
      <c r="S316" s="138">
        <v>0</v>
      </c>
      <c r="T316" s="139">
        <f t="shared" si="43"/>
        <v>0</v>
      </c>
      <c r="AR316" s="140" t="s">
        <v>173</v>
      </c>
      <c r="AT316" s="140" t="s">
        <v>141</v>
      </c>
      <c r="AU316" s="140" t="s">
        <v>90</v>
      </c>
      <c r="AY316" s="17" t="s">
        <v>140</v>
      </c>
      <c r="BE316" s="141">
        <f t="shared" si="44"/>
        <v>0</v>
      </c>
      <c r="BF316" s="141">
        <f t="shared" si="45"/>
        <v>0</v>
      </c>
      <c r="BG316" s="141">
        <f t="shared" si="46"/>
        <v>0</v>
      </c>
      <c r="BH316" s="141">
        <f t="shared" si="47"/>
        <v>0</v>
      </c>
      <c r="BI316" s="141">
        <f t="shared" si="48"/>
        <v>0</v>
      </c>
      <c r="BJ316" s="17" t="s">
        <v>90</v>
      </c>
      <c r="BK316" s="141">
        <f t="shared" si="49"/>
        <v>0</v>
      </c>
      <c r="BL316" s="17" t="s">
        <v>173</v>
      </c>
      <c r="BM316" s="140" t="s">
        <v>2115</v>
      </c>
    </row>
    <row r="317" spans="2:65" s="1" customFormat="1" ht="21.75" customHeight="1">
      <c r="B317" s="33"/>
      <c r="C317" s="128" t="s">
        <v>1366</v>
      </c>
      <c r="D317" s="128" t="s">
        <v>141</v>
      </c>
      <c r="E317" s="129" t="s">
        <v>3639</v>
      </c>
      <c r="F317" s="130" t="s">
        <v>3640</v>
      </c>
      <c r="G317" s="131" t="s">
        <v>157</v>
      </c>
      <c r="H317" s="132">
        <v>1</v>
      </c>
      <c r="I317" s="133"/>
      <c r="J317" s="134">
        <f t="shared" si="40"/>
        <v>0</v>
      </c>
      <c r="K317" s="135"/>
      <c r="L317" s="33"/>
      <c r="M317" s="136" t="s">
        <v>1</v>
      </c>
      <c r="N317" s="137" t="s">
        <v>47</v>
      </c>
      <c r="P317" s="138">
        <f t="shared" si="41"/>
        <v>0</v>
      </c>
      <c r="Q317" s="138">
        <v>0</v>
      </c>
      <c r="R317" s="138">
        <f t="shared" si="42"/>
        <v>0</v>
      </c>
      <c r="S317" s="138">
        <v>0</v>
      </c>
      <c r="T317" s="139">
        <f t="shared" si="43"/>
        <v>0</v>
      </c>
      <c r="AR317" s="140" t="s">
        <v>173</v>
      </c>
      <c r="AT317" s="140" t="s">
        <v>141</v>
      </c>
      <c r="AU317" s="140" t="s">
        <v>90</v>
      </c>
      <c r="AY317" s="17" t="s">
        <v>140</v>
      </c>
      <c r="BE317" s="141">
        <f t="shared" si="44"/>
        <v>0</v>
      </c>
      <c r="BF317" s="141">
        <f t="shared" si="45"/>
        <v>0</v>
      </c>
      <c r="BG317" s="141">
        <f t="shared" si="46"/>
        <v>0</v>
      </c>
      <c r="BH317" s="141">
        <f t="shared" si="47"/>
        <v>0</v>
      </c>
      <c r="BI317" s="141">
        <f t="shared" si="48"/>
        <v>0</v>
      </c>
      <c r="BJ317" s="17" t="s">
        <v>90</v>
      </c>
      <c r="BK317" s="141">
        <f t="shared" si="49"/>
        <v>0</v>
      </c>
      <c r="BL317" s="17" t="s">
        <v>173</v>
      </c>
      <c r="BM317" s="140" t="s">
        <v>2125</v>
      </c>
    </row>
    <row r="318" spans="2:65" s="1" customFormat="1" ht="21.75" customHeight="1">
      <c r="B318" s="33"/>
      <c r="C318" s="128" t="s">
        <v>406</v>
      </c>
      <c r="D318" s="128" t="s">
        <v>141</v>
      </c>
      <c r="E318" s="129" t="s">
        <v>3641</v>
      </c>
      <c r="F318" s="130" t="s">
        <v>3642</v>
      </c>
      <c r="G318" s="131" t="s">
        <v>157</v>
      </c>
      <c r="H318" s="132">
        <v>1</v>
      </c>
      <c r="I318" s="133"/>
      <c r="J318" s="134">
        <f t="shared" si="40"/>
        <v>0</v>
      </c>
      <c r="K318" s="135"/>
      <c r="L318" s="33"/>
      <c r="M318" s="136" t="s">
        <v>1</v>
      </c>
      <c r="N318" s="137" t="s">
        <v>47</v>
      </c>
      <c r="P318" s="138">
        <f t="shared" si="41"/>
        <v>0</v>
      </c>
      <c r="Q318" s="138">
        <v>0</v>
      </c>
      <c r="R318" s="138">
        <f t="shared" si="42"/>
        <v>0</v>
      </c>
      <c r="S318" s="138">
        <v>0</v>
      </c>
      <c r="T318" s="139">
        <f t="shared" si="43"/>
        <v>0</v>
      </c>
      <c r="AR318" s="140" t="s">
        <v>173</v>
      </c>
      <c r="AT318" s="140" t="s">
        <v>141</v>
      </c>
      <c r="AU318" s="140" t="s">
        <v>90</v>
      </c>
      <c r="AY318" s="17" t="s">
        <v>140</v>
      </c>
      <c r="BE318" s="141">
        <f t="shared" si="44"/>
        <v>0</v>
      </c>
      <c r="BF318" s="141">
        <f t="shared" si="45"/>
        <v>0</v>
      </c>
      <c r="BG318" s="141">
        <f t="shared" si="46"/>
        <v>0</v>
      </c>
      <c r="BH318" s="141">
        <f t="shared" si="47"/>
        <v>0</v>
      </c>
      <c r="BI318" s="141">
        <f t="shared" si="48"/>
        <v>0</v>
      </c>
      <c r="BJ318" s="17" t="s">
        <v>90</v>
      </c>
      <c r="BK318" s="141">
        <f t="shared" si="49"/>
        <v>0</v>
      </c>
      <c r="BL318" s="17" t="s">
        <v>173</v>
      </c>
      <c r="BM318" s="140" t="s">
        <v>2134</v>
      </c>
    </row>
    <row r="319" spans="2:65" s="1" customFormat="1" ht="16.5" customHeight="1">
      <c r="B319" s="33"/>
      <c r="C319" s="128" t="s">
        <v>1373</v>
      </c>
      <c r="D319" s="128" t="s">
        <v>141</v>
      </c>
      <c r="E319" s="129" t="s">
        <v>3643</v>
      </c>
      <c r="F319" s="130" t="s">
        <v>3644</v>
      </c>
      <c r="G319" s="131" t="s">
        <v>157</v>
      </c>
      <c r="H319" s="132">
        <v>1</v>
      </c>
      <c r="I319" s="133"/>
      <c r="J319" s="134">
        <f t="shared" si="40"/>
        <v>0</v>
      </c>
      <c r="K319" s="135"/>
      <c r="L319" s="33"/>
      <c r="M319" s="136" t="s">
        <v>1</v>
      </c>
      <c r="N319" s="137" t="s">
        <v>47</v>
      </c>
      <c r="P319" s="138">
        <f t="shared" si="41"/>
        <v>0</v>
      </c>
      <c r="Q319" s="138">
        <v>0</v>
      </c>
      <c r="R319" s="138">
        <f t="shared" si="42"/>
        <v>0</v>
      </c>
      <c r="S319" s="138">
        <v>0</v>
      </c>
      <c r="T319" s="139">
        <f t="shared" si="43"/>
        <v>0</v>
      </c>
      <c r="AR319" s="140" t="s">
        <v>173</v>
      </c>
      <c r="AT319" s="140" t="s">
        <v>141</v>
      </c>
      <c r="AU319" s="140" t="s">
        <v>90</v>
      </c>
      <c r="AY319" s="17" t="s">
        <v>140</v>
      </c>
      <c r="BE319" s="141">
        <f t="shared" si="44"/>
        <v>0</v>
      </c>
      <c r="BF319" s="141">
        <f t="shared" si="45"/>
        <v>0</v>
      </c>
      <c r="BG319" s="141">
        <f t="shared" si="46"/>
        <v>0</v>
      </c>
      <c r="BH319" s="141">
        <f t="shared" si="47"/>
        <v>0</v>
      </c>
      <c r="BI319" s="141">
        <f t="shared" si="48"/>
        <v>0</v>
      </c>
      <c r="BJ319" s="17" t="s">
        <v>90</v>
      </c>
      <c r="BK319" s="141">
        <f t="shared" si="49"/>
        <v>0</v>
      </c>
      <c r="BL319" s="17" t="s">
        <v>173</v>
      </c>
      <c r="BM319" s="140" t="s">
        <v>2143</v>
      </c>
    </row>
    <row r="320" spans="2:65" s="1" customFormat="1" ht="16.5" customHeight="1">
      <c r="B320" s="33"/>
      <c r="C320" s="128" t="s">
        <v>410</v>
      </c>
      <c r="D320" s="128" t="s">
        <v>141</v>
      </c>
      <c r="E320" s="129" t="s">
        <v>3645</v>
      </c>
      <c r="F320" s="130" t="s">
        <v>3646</v>
      </c>
      <c r="G320" s="131" t="s">
        <v>157</v>
      </c>
      <c r="H320" s="132">
        <v>1</v>
      </c>
      <c r="I320" s="133"/>
      <c r="J320" s="134">
        <f t="shared" si="40"/>
        <v>0</v>
      </c>
      <c r="K320" s="135"/>
      <c r="L320" s="33"/>
      <c r="M320" s="136" t="s">
        <v>1</v>
      </c>
      <c r="N320" s="137" t="s">
        <v>47</v>
      </c>
      <c r="P320" s="138">
        <f t="shared" si="41"/>
        <v>0</v>
      </c>
      <c r="Q320" s="138">
        <v>0</v>
      </c>
      <c r="R320" s="138">
        <f t="shared" si="42"/>
        <v>0</v>
      </c>
      <c r="S320" s="138">
        <v>0</v>
      </c>
      <c r="T320" s="139">
        <f t="shared" si="43"/>
        <v>0</v>
      </c>
      <c r="AR320" s="140" t="s">
        <v>173</v>
      </c>
      <c r="AT320" s="140" t="s">
        <v>141</v>
      </c>
      <c r="AU320" s="140" t="s">
        <v>90</v>
      </c>
      <c r="AY320" s="17" t="s">
        <v>140</v>
      </c>
      <c r="BE320" s="141">
        <f t="shared" si="44"/>
        <v>0</v>
      </c>
      <c r="BF320" s="141">
        <f t="shared" si="45"/>
        <v>0</v>
      </c>
      <c r="BG320" s="141">
        <f t="shared" si="46"/>
        <v>0</v>
      </c>
      <c r="BH320" s="141">
        <f t="shared" si="47"/>
        <v>0</v>
      </c>
      <c r="BI320" s="141">
        <f t="shared" si="48"/>
        <v>0</v>
      </c>
      <c r="BJ320" s="17" t="s">
        <v>90</v>
      </c>
      <c r="BK320" s="141">
        <f t="shared" si="49"/>
        <v>0</v>
      </c>
      <c r="BL320" s="17" t="s">
        <v>173</v>
      </c>
      <c r="BM320" s="140" t="s">
        <v>2152</v>
      </c>
    </row>
    <row r="321" spans="2:65" s="1" customFormat="1" ht="16.5" customHeight="1">
      <c r="B321" s="33"/>
      <c r="C321" s="128" t="s">
        <v>1383</v>
      </c>
      <c r="D321" s="128" t="s">
        <v>141</v>
      </c>
      <c r="E321" s="129" t="s">
        <v>3647</v>
      </c>
      <c r="F321" s="130" t="s">
        <v>3648</v>
      </c>
      <c r="G321" s="131" t="s">
        <v>157</v>
      </c>
      <c r="H321" s="132">
        <v>1</v>
      </c>
      <c r="I321" s="133"/>
      <c r="J321" s="134">
        <f t="shared" si="40"/>
        <v>0</v>
      </c>
      <c r="K321" s="135"/>
      <c r="L321" s="33"/>
      <c r="M321" s="136" t="s">
        <v>1</v>
      </c>
      <c r="N321" s="137" t="s">
        <v>47</v>
      </c>
      <c r="P321" s="138">
        <f t="shared" si="41"/>
        <v>0</v>
      </c>
      <c r="Q321" s="138">
        <v>0</v>
      </c>
      <c r="R321" s="138">
        <f t="shared" si="42"/>
        <v>0</v>
      </c>
      <c r="S321" s="138">
        <v>0</v>
      </c>
      <c r="T321" s="139">
        <f t="shared" si="43"/>
        <v>0</v>
      </c>
      <c r="AR321" s="140" t="s">
        <v>173</v>
      </c>
      <c r="AT321" s="140" t="s">
        <v>141</v>
      </c>
      <c r="AU321" s="140" t="s">
        <v>90</v>
      </c>
      <c r="AY321" s="17" t="s">
        <v>140</v>
      </c>
      <c r="BE321" s="141">
        <f t="shared" si="44"/>
        <v>0</v>
      </c>
      <c r="BF321" s="141">
        <f t="shared" si="45"/>
        <v>0</v>
      </c>
      <c r="BG321" s="141">
        <f t="shared" si="46"/>
        <v>0</v>
      </c>
      <c r="BH321" s="141">
        <f t="shared" si="47"/>
        <v>0</v>
      </c>
      <c r="BI321" s="141">
        <f t="shared" si="48"/>
        <v>0</v>
      </c>
      <c r="BJ321" s="17" t="s">
        <v>90</v>
      </c>
      <c r="BK321" s="141">
        <f t="shared" si="49"/>
        <v>0</v>
      </c>
      <c r="BL321" s="17" t="s">
        <v>173</v>
      </c>
      <c r="BM321" s="140" t="s">
        <v>2161</v>
      </c>
    </row>
    <row r="322" spans="2:65" s="1" customFormat="1" ht="33" customHeight="1">
      <c r="B322" s="33"/>
      <c r="C322" s="128" t="s">
        <v>414</v>
      </c>
      <c r="D322" s="128" t="s">
        <v>141</v>
      </c>
      <c r="E322" s="129" t="s">
        <v>3649</v>
      </c>
      <c r="F322" s="130" t="s">
        <v>3650</v>
      </c>
      <c r="G322" s="131" t="s">
        <v>157</v>
      </c>
      <c r="H322" s="132">
        <v>1</v>
      </c>
      <c r="I322" s="133"/>
      <c r="J322" s="134">
        <f t="shared" si="40"/>
        <v>0</v>
      </c>
      <c r="K322" s="135"/>
      <c r="L322" s="33"/>
      <c r="M322" s="136" t="s">
        <v>1</v>
      </c>
      <c r="N322" s="137" t="s">
        <v>47</v>
      </c>
      <c r="P322" s="138">
        <f t="shared" si="41"/>
        <v>0</v>
      </c>
      <c r="Q322" s="138">
        <v>0</v>
      </c>
      <c r="R322" s="138">
        <f t="shared" si="42"/>
        <v>0</v>
      </c>
      <c r="S322" s="138">
        <v>0</v>
      </c>
      <c r="T322" s="139">
        <f t="shared" si="43"/>
        <v>0</v>
      </c>
      <c r="AR322" s="140" t="s">
        <v>173</v>
      </c>
      <c r="AT322" s="140" t="s">
        <v>141</v>
      </c>
      <c r="AU322" s="140" t="s">
        <v>90</v>
      </c>
      <c r="AY322" s="17" t="s">
        <v>140</v>
      </c>
      <c r="BE322" s="141">
        <f t="shared" si="44"/>
        <v>0</v>
      </c>
      <c r="BF322" s="141">
        <f t="shared" si="45"/>
        <v>0</v>
      </c>
      <c r="BG322" s="141">
        <f t="shared" si="46"/>
        <v>0</v>
      </c>
      <c r="BH322" s="141">
        <f t="shared" si="47"/>
        <v>0</v>
      </c>
      <c r="BI322" s="141">
        <f t="shared" si="48"/>
        <v>0</v>
      </c>
      <c r="BJ322" s="17" t="s">
        <v>90</v>
      </c>
      <c r="BK322" s="141">
        <f t="shared" si="49"/>
        <v>0</v>
      </c>
      <c r="BL322" s="17" t="s">
        <v>173</v>
      </c>
      <c r="BM322" s="140" t="s">
        <v>2170</v>
      </c>
    </row>
    <row r="323" spans="2:65" s="1" customFormat="1" ht="33" customHeight="1">
      <c r="B323" s="33"/>
      <c r="C323" s="128" t="s">
        <v>1398</v>
      </c>
      <c r="D323" s="128" t="s">
        <v>141</v>
      </c>
      <c r="E323" s="129" t="s">
        <v>3651</v>
      </c>
      <c r="F323" s="130" t="s">
        <v>3652</v>
      </c>
      <c r="G323" s="131" t="s">
        <v>157</v>
      </c>
      <c r="H323" s="132">
        <v>2</v>
      </c>
      <c r="I323" s="133"/>
      <c r="J323" s="134">
        <f t="shared" si="40"/>
        <v>0</v>
      </c>
      <c r="K323" s="135"/>
      <c r="L323" s="33"/>
      <c r="M323" s="136" t="s">
        <v>1</v>
      </c>
      <c r="N323" s="137" t="s">
        <v>47</v>
      </c>
      <c r="P323" s="138">
        <f t="shared" si="41"/>
        <v>0</v>
      </c>
      <c r="Q323" s="138">
        <v>0</v>
      </c>
      <c r="R323" s="138">
        <f t="shared" si="42"/>
        <v>0</v>
      </c>
      <c r="S323" s="138">
        <v>0</v>
      </c>
      <c r="T323" s="139">
        <f t="shared" si="43"/>
        <v>0</v>
      </c>
      <c r="AR323" s="140" t="s">
        <v>173</v>
      </c>
      <c r="AT323" s="140" t="s">
        <v>141</v>
      </c>
      <c r="AU323" s="140" t="s">
        <v>90</v>
      </c>
      <c r="AY323" s="17" t="s">
        <v>140</v>
      </c>
      <c r="BE323" s="141">
        <f t="shared" si="44"/>
        <v>0</v>
      </c>
      <c r="BF323" s="141">
        <f t="shared" si="45"/>
        <v>0</v>
      </c>
      <c r="BG323" s="141">
        <f t="shared" si="46"/>
        <v>0</v>
      </c>
      <c r="BH323" s="141">
        <f t="shared" si="47"/>
        <v>0</v>
      </c>
      <c r="BI323" s="141">
        <f t="shared" si="48"/>
        <v>0</v>
      </c>
      <c r="BJ323" s="17" t="s">
        <v>90</v>
      </c>
      <c r="BK323" s="141">
        <f t="shared" si="49"/>
        <v>0</v>
      </c>
      <c r="BL323" s="17" t="s">
        <v>173</v>
      </c>
      <c r="BM323" s="140" t="s">
        <v>2179</v>
      </c>
    </row>
    <row r="324" spans="2:65" s="1" customFormat="1" ht="33" customHeight="1">
      <c r="B324" s="33"/>
      <c r="C324" s="128" t="s">
        <v>418</v>
      </c>
      <c r="D324" s="128" t="s">
        <v>141</v>
      </c>
      <c r="E324" s="129" t="s">
        <v>3653</v>
      </c>
      <c r="F324" s="130" t="s">
        <v>3654</v>
      </c>
      <c r="G324" s="131" t="s">
        <v>157</v>
      </c>
      <c r="H324" s="132">
        <v>2</v>
      </c>
      <c r="I324" s="133"/>
      <c r="J324" s="134">
        <f t="shared" si="40"/>
        <v>0</v>
      </c>
      <c r="K324" s="135"/>
      <c r="L324" s="33"/>
      <c r="M324" s="136" t="s">
        <v>1</v>
      </c>
      <c r="N324" s="137" t="s">
        <v>47</v>
      </c>
      <c r="P324" s="138">
        <f t="shared" si="41"/>
        <v>0</v>
      </c>
      <c r="Q324" s="138">
        <v>0</v>
      </c>
      <c r="R324" s="138">
        <f t="shared" si="42"/>
        <v>0</v>
      </c>
      <c r="S324" s="138">
        <v>0</v>
      </c>
      <c r="T324" s="139">
        <f t="shared" si="43"/>
        <v>0</v>
      </c>
      <c r="AR324" s="140" t="s">
        <v>173</v>
      </c>
      <c r="AT324" s="140" t="s">
        <v>141</v>
      </c>
      <c r="AU324" s="140" t="s">
        <v>90</v>
      </c>
      <c r="AY324" s="17" t="s">
        <v>140</v>
      </c>
      <c r="BE324" s="141">
        <f t="shared" si="44"/>
        <v>0</v>
      </c>
      <c r="BF324" s="141">
        <f t="shared" si="45"/>
        <v>0</v>
      </c>
      <c r="BG324" s="141">
        <f t="shared" si="46"/>
        <v>0</v>
      </c>
      <c r="BH324" s="141">
        <f t="shared" si="47"/>
        <v>0</v>
      </c>
      <c r="BI324" s="141">
        <f t="shared" si="48"/>
        <v>0</v>
      </c>
      <c r="BJ324" s="17" t="s">
        <v>90</v>
      </c>
      <c r="BK324" s="141">
        <f t="shared" si="49"/>
        <v>0</v>
      </c>
      <c r="BL324" s="17" t="s">
        <v>173</v>
      </c>
      <c r="BM324" s="140" t="s">
        <v>2187</v>
      </c>
    </row>
    <row r="325" spans="2:65" s="1" customFormat="1" ht="33" customHeight="1">
      <c r="B325" s="33"/>
      <c r="C325" s="128" t="s">
        <v>1405</v>
      </c>
      <c r="D325" s="128" t="s">
        <v>141</v>
      </c>
      <c r="E325" s="129" t="s">
        <v>3655</v>
      </c>
      <c r="F325" s="130" t="s">
        <v>3656</v>
      </c>
      <c r="G325" s="131" t="s">
        <v>157</v>
      </c>
      <c r="H325" s="132">
        <v>1</v>
      </c>
      <c r="I325" s="133"/>
      <c r="J325" s="134">
        <f t="shared" si="40"/>
        <v>0</v>
      </c>
      <c r="K325" s="135"/>
      <c r="L325" s="33"/>
      <c r="M325" s="136" t="s">
        <v>1</v>
      </c>
      <c r="N325" s="137" t="s">
        <v>47</v>
      </c>
      <c r="P325" s="138">
        <f t="shared" si="41"/>
        <v>0</v>
      </c>
      <c r="Q325" s="138">
        <v>0</v>
      </c>
      <c r="R325" s="138">
        <f t="shared" si="42"/>
        <v>0</v>
      </c>
      <c r="S325" s="138">
        <v>0</v>
      </c>
      <c r="T325" s="139">
        <f t="shared" si="43"/>
        <v>0</v>
      </c>
      <c r="AR325" s="140" t="s">
        <v>173</v>
      </c>
      <c r="AT325" s="140" t="s">
        <v>141</v>
      </c>
      <c r="AU325" s="140" t="s">
        <v>90</v>
      </c>
      <c r="AY325" s="17" t="s">
        <v>140</v>
      </c>
      <c r="BE325" s="141">
        <f t="shared" si="44"/>
        <v>0</v>
      </c>
      <c r="BF325" s="141">
        <f t="shared" si="45"/>
        <v>0</v>
      </c>
      <c r="BG325" s="141">
        <f t="shared" si="46"/>
        <v>0</v>
      </c>
      <c r="BH325" s="141">
        <f t="shared" si="47"/>
        <v>0</v>
      </c>
      <c r="BI325" s="141">
        <f t="shared" si="48"/>
        <v>0</v>
      </c>
      <c r="BJ325" s="17" t="s">
        <v>90</v>
      </c>
      <c r="BK325" s="141">
        <f t="shared" si="49"/>
        <v>0</v>
      </c>
      <c r="BL325" s="17" t="s">
        <v>173</v>
      </c>
      <c r="BM325" s="140" t="s">
        <v>2197</v>
      </c>
    </row>
    <row r="326" spans="2:65" s="1" customFormat="1" ht="33" customHeight="1">
      <c r="B326" s="33"/>
      <c r="C326" s="128" t="s">
        <v>421</v>
      </c>
      <c r="D326" s="128" t="s">
        <v>141</v>
      </c>
      <c r="E326" s="129" t="s">
        <v>3657</v>
      </c>
      <c r="F326" s="130" t="s">
        <v>3658</v>
      </c>
      <c r="G326" s="131" t="s">
        <v>157</v>
      </c>
      <c r="H326" s="132">
        <v>1</v>
      </c>
      <c r="I326" s="133"/>
      <c r="J326" s="134">
        <f t="shared" si="40"/>
        <v>0</v>
      </c>
      <c r="K326" s="135"/>
      <c r="L326" s="33"/>
      <c r="M326" s="136" t="s">
        <v>1</v>
      </c>
      <c r="N326" s="137" t="s">
        <v>47</v>
      </c>
      <c r="P326" s="138">
        <f t="shared" si="41"/>
        <v>0</v>
      </c>
      <c r="Q326" s="138">
        <v>0</v>
      </c>
      <c r="R326" s="138">
        <f t="shared" si="42"/>
        <v>0</v>
      </c>
      <c r="S326" s="138">
        <v>0</v>
      </c>
      <c r="T326" s="139">
        <f t="shared" si="43"/>
        <v>0</v>
      </c>
      <c r="AR326" s="140" t="s">
        <v>173</v>
      </c>
      <c r="AT326" s="140" t="s">
        <v>141</v>
      </c>
      <c r="AU326" s="140" t="s">
        <v>90</v>
      </c>
      <c r="AY326" s="17" t="s">
        <v>140</v>
      </c>
      <c r="BE326" s="141">
        <f t="shared" si="44"/>
        <v>0</v>
      </c>
      <c r="BF326" s="141">
        <f t="shared" si="45"/>
        <v>0</v>
      </c>
      <c r="BG326" s="141">
        <f t="shared" si="46"/>
        <v>0</v>
      </c>
      <c r="BH326" s="141">
        <f t="shared" si="47"/>
        <v>0</v>
      </c>
      <c r="BI326" s="141">
        <f t="shared" si="48"/>
        <v>0</v>
      </c>
      <c r="BJ326" s="17" t="s">
        <v>90</v>
      </c>
      <c r="BK326" s="141">
        <f t="shared" si="49"/>
        <v>0</v>
      </c>
      <c r="BL326" s="17" t="s">
        <v>173</v>
      </c>
      <c r="BM326" s="140" t="s">
        <v>2205</v>
      </c>
    </row>
    <row r="327" spans="2:65" s="1" customFormat="1" ht="16.5" customHeight="1">
      <c r="B327" s="33"/>
      <c r="C327" s="128" t="s">
        <v>1416</v>
      </c>
      <c r="D327" s="128" t="s">
        <v>141</v>
      </c>
      <c r="E327" s="129" t="s">
        <v>3659</v>
      </c>
      <c r="F327" s="130" t="s">
        <v>3660</v>
      </c>
      <c r="G327" s="131" t="s">
        <v>157</v>
      </c>
      <c r="H327" s="132">
        <v>7</v>
      </c>
      <c r="I327" s="133"/>
      <c r="J327" s="134">
        <f t="shared" si="40"/>
        <v>0</v>
      </c>
      <c r="K327" s="135"/>
      <c r="L327" s="33"/>
      <c r="M327" s="136" t="s">
        <v>1</v>
      </c>
      <c r="N327" s="137" t="s">
        <v>47</v>
      </c>
      <c r="P327" s="138">
        <f t="shared" si="41"/>
        <v>0</v>
      </c>
      <c r="Q327" s="138">
        <v>0</v>
      </c>
      <c r="R327" s="138">
        <f t="shared" si="42"/>
        <v>0</v>
      </c>
      <c r="S327" s="138">
        <v>0</v>
      </c>
      <c r="T327" s="139">
        <f t="shared" si="43"/>
        <v>0</v>
      </c>
      <c r="AR327" s="140" t="s">
        <v>173</v>
      </c>
      <c r="AT327" s="140" t="s">
        <v>141</v>
      </c>
      <c r="AU327" s="140" t="s">
        <v>90</v>
      </c>
      <c r="AY327" s="17" t="s">
        <v>140</v>
      </c>
      <c r="BE327" s="141">
        <f t="shared" si="44"/>
        <v>0</v>
      </c>
      <c r="BF327" s="141">
        <f t="shared" si="45"/>
        <v>0</v>
      </c>
      <c r="BG327" s="141">
        <f t="shared" si="46"/>
        <v>0</v>
      </c>
      <c r="BH327" s="141">
        <f t="shared" si="47"/>
        <v>0</v>
      </c>
      <c r="BI327" s="141">
        <f t="shared" si="48"/>
        <v>0</v>
      </c>
      <c r="BJ327" s="17" t="s">
        <v>90</v>
      </c>
      <c r="BK327" s="141">
        <f t="shared" si="49"/>
        <v>0</v>
      </c>
      <c r="BL327" s="17" t="s">
        <v>173</v>
      </c>
      <c r="BM327" s="140" t="s">
        <v>2221</v>
      </c>
    </row>
    <row r="328" spans="2:65" s="1" customFormat="1" ht="16.5" customHeight="1">
      <c r="B328" s="33"/>
      <c r="C328" s="128" t="s">
        <v>425</v>
      </c>
      <c r="D328" s="128" t="s">
        <v>141</v>
      </c>
      <c r="E328" s="129" t="s">
        <v>3661</v>
      </c>
      <c r="F328" s="130" t="s">
        <v>3662</v>
      </c>
      <c r="G328" s="131" t="s">
        <v>157</v>
      </c>
      <c r="H328" s="132">
        <v>1</v>
      </c>
      <c r="I328" s="133"/>
      <c r="J328" s="134">
        <f t="shared" si="40"/>
        <v>0</v>
      </c>
      <c r="K328" s="135"/>
      <c r="L328" s="33"/>
      <c r="M328" s="136" t="s">
        <v>1</v>
      </c>
      <c r="N328" s="137" t="s">
        <v>47</v>
      </c>
      <c r="P328" s="138">
        <f t="shared" si="41"/>
        <v>0</v>
      </c>
      <c r="Q328" s="138">
        <v>0</v>
      </c>
      <c r="R328" s="138">
        <f t="shared" si="42"/>
        <v>0</v>
      </c>
      <c r="S328" s="138">
        <v>0</v>
      </c>
      <c r="T328" s="139">
        <f t="shared" si="43"/>
        <v>0</v>
      </c>
      <c r="AR328" s="140" t="s">
        <v>173</v>
      </c>
      <c r="AT328" s="140" t="s">
        <v>141</v>
      </c>
      <c r="AU328" s="140" t="s">
        <v>90</v>
      </c>
      <c r="AY328" s="17" t="s">
        <v>140</v>
      </c>
      <c r="BE328" s="141">
        <f t="shared" si="44"/>
        <v>0</v>
      </c>
      <c r="BF328" s="141">
        <f t="shared" si="45"/>
        <v>0</v>
      </c>
      <c r="BG328" s="141">
        <f t="shared" si="46"/>
        <v>0</v>
      </c>
      <c r="BH328" s="141">
        <f t="shared" si="47"/>
        <v>0</v>
      </c>
      <c r="BI328" s="141">
        <f t="shared" si="48"/>
        <v>0</v>
      </c>
      <c r="BJ328" s="17" t="s">
        <v>90</v>
      </c>
      <c r="BK328" s="141">
        <f t="shared" si="49"/>
        <v>0</v>
      </c>
      <c r="BL328" s="17" t="s">
        <v>173</v>
      </c>
      <c r="BM328" s="140" t="s">
        <v>2229</v>
      </c>
    </row>
    <row r="329" spans="2:65" s="1" customFormat="1" ht="16.5" customHeight="1">
      <c r="B329" s="33"/>
      <c r="C329" s="128" t="s">
        <v>1428</v>
      </c>
      <c r="D329" s="128" t="s">
        <v>141</v>
      </c>
      <c r="E329" s="129" t="s">
        <v>3663</v>
      </c>
      <c r="F329" s="130" t="s">
        <v>3664</v>
      </c>
      <c r="G329" s="131" t="s">
        <v>157</v>
      </c>
      <c r="H329" s="132">
        <v>1</v>
      </c>
      <c r="I329" s="133"/>
      <c r="J329" s="134">
        <f t="shared" si="40"/>
        <v>0</v>
      </c>
      <c r="K329" s="135"/>
      <c r="L329" s="33"/>
      <c r="M329" s="136" t="s">
        <v>1</v>
      </c>
      <c r="N329" s="137" t="s">
        <v>47</v>
      </c>
      <c r="P329" s="138">
        <f t="shared" si="41"/>
        <v>0</v>
      </c>
      <c r="Q329" s="138">
        <v>0</v>
      </c>
      <c r="R329" s="138">
        <f t="shared" si="42"/>
        <v>0</v>
      </c>
      <c r="S329" s="138">
        <v>0</v>
      </c>
      <c r="T329" s="139">
        <f t="shared" si="43"/>
        <v>0</v>
      </c>
      <c r="AR329" s="140" t="s">
        <v>173</v>
      </c>
      <c r="AT329" s="140" t="s">
        <v>141</v>
      </c>
      <c r="AU329" s="140" t="s">
        <v>90</v>
      </c>
      <c r="AY329" s="17" t="s">
        <v>140</v>
      </c>
      <c r="BE329" s="141">
        <f t="shared" si="44"/>
        <v>0</v>
      </c>
      <c r="BF329" s="141">
        <f t="shared" si="45"/>
        <v>0</v>
      </c>
      <c r="BG329" s="141">
        <f t="shared" si="46"/>
        <v>0</v>
      </c>
      <c r="BH329" s="141">
        <f t="shared" si="47"/>
        <v>0</v>
      </c>
      <c r="BI329" s="141">
        <f t="shared" si="48"/>
        <v>0</v>
      </c>
      <c r="BJ329" s="17" t="s">
        <v>90</v>
      </c>
      <c r="BK329" s="141">
        <f t="shared" si="49"/>
        <v>0</v>
      </c>
      <c r="BL329" s="17" t="s">
        <v>173</v>
      </c>
      <c r="BM329" s="140" t="s">
        <v>2237</v>
      </c>
    </row>
    <row r="330" spans="2:65" s="1" customFormat="1" ht="16.5" customHeight="1">
      <c r="B330" s="33"/>
      <c r="C330" s="128" t="s">
        <v>428</v>
      </c>
      <c r="D330" s="128" t="s">
        <v>141</v>
      </c>
      <c r="E330" s="129" t="s">
        <v>3665</v>
      </c>
      <c r="F330" s="130" t="s">
        <v>3666</v>
      </c>
      <c r="G330" s="131" t="s">
        <v>157</v>
      </c>
      <c r="H330" s="132">
        <v>2</v>
      </c>
      <c r="I330" s="133"/>
      <c r="J330" s="134">
        <f t="shared" si="40"/>
        <v>0</v>
      </c>
      <c r="K330" s="135"/>
      <c r="L330" s="33"/>
      <c r="M330" s="136" t="s">
        <v>1</v>
      </c>
      <c r="N330" s="137" t="s">
        <v>47</v>
      </c>
      <c r="P330" s="138">
        <f t="shared" si="41"/>
        <v>0</v>
      </c>
      <c r="Q330" s="138">
        <v>0</v>
      </c>
      <c r="R330" s="138">
        <f t="shared" si="42"/>
        <v>0</v>
      </c>
      <c r="S330" s="138">
        <v>0</v>
      </c>
      <c r="T330" s="139">
        <f t="shared" si="43"/>
        <v>0</v>
      </c>
      <c r="AR330" s="140" t="s">
        <v>173</v>
      </c>
      <c r="AT330" s="140" t="s">
        <v>141</v>
      </c>
      <c r="AU330" s="140" t="s">
        <v>90</v>
      </c>
      <c r="AY330" s="17" t="s">
        <v>140</v>
      </c>
      <c r="BE330" s="141">
        <f t="shared" si="44"/>
        <v>0</v>
      </c>
      <c r="BF330" s="141">
        <f t="shared" si="45"/>
        <v>0</v>
      </c>
      <c r="BG330" s="141">
        <f t="shared" si="46"/>
        <v>0</v>
      </c>
      <c r="BH330" s="141">
        <f t="shared" si="47"/>
        <v>0</v>
      </c>
      <c r="BI330" s="141">
        <f t="shared" si="48"/>
        <v>0</v>
      </c>
      <c r="BJ330" s="17" t="s">
        <v>90</v>
      </c>
      <c r="BK330" s="141">
        <f t="shared" si="49"/>
        <v>0</v>
      </c>
      <c r="BL330" s="17" t="s">
        <v>173</v>
      </c>
      <c r="BM330" s="140" t="s">
        <v>2245</v>
      </c>
    </row>
    <row r="331" spans="2:65" s="1" customFormat="1" ht="24.2" customHeight="1">
      <c r="B331" s="33"/>
      <c r="C331" s="128" t="s">
        <v>1439</v>
      </c>
      <c r="D331" s="128" t="s">
        <v>141</v>
      </c>
      <c r="E331" s="129" t="s">
        <v>3667</v>
      </c>
      <c r="F331" s="130" t="s">
        <v>3668</v>
      </c>
      <c r="G331" s="131" t="s">
        <v>157</v>
      </c>
      <c r="H331" s="132">
        <v>4</v>
      </c>
      <c r="I331" s="133"/>
      <c r="J331" s="134">
        <f t="shared" si="40"/>
        <v>0</v>
      </c>
      <c r="K331" s="135"/>
      <c r="L331" s="33"/>
      <c r="M331" s="136" t="s">
        <v>1</v>
      </c>
      <c r="N331" s="137" t="s">
        <v>47</v>
      </c>
      <c r="P331" s="138">
        <f t="shared" si="41"/>
        <v>0</v>
      </c>
      <c r="Q331" s="138">
        <v>0</v>
      </c>
      <c r="R331" s="138">
        <f t="shared" si="42"/>
        <v>0</v>
      </c>
      <c r="S331" s="138">
        <v>0</v>
      </c>
      <c r="T331" s="139">
        <f t="shared" si="43"/>
        <v>0</v>
      </c>
      <c r="AR331" s="140" t="s">
        <v>173</v>
      </c>
      <c r="AT331" s="140" t="s">
        <v>141</v>
      </c>
      <c r="AU331" s="140" t="s">
        <v>90</v>
      </c>
      <c r="AY331" s="17" t="s">
        <v>140</v>
      </c>
      <c r="BE331" s="141">
        <f t="shared" si="44"/>
        <v>0</v>
      </c>
      <c r="BF331" s="141">
        <f t="shared" si="45"/>
        <v>0</v>
      </c>
      <c r="BG331" s="141">
        <f t="shared" si="46"/>
        <v>0</v>
      </c>
      <c r="BH331" s="141">
        <f t="shared" si="47"/>
        <v>0</v>
      </c>
      <c r="BI331" s="141">
        <f t="shared" si="48"/>
        <v>0</v>
      </c>
      <c r="BJ331" s="17" t="s">
        <v>90</v>
      </c>
      <c r="BK331" s="141">
        <f t="shared" si="49"/>
        <v>0</v>
      </c>
      <c r="BL331" s="17" t="s">
        <v>173</v>
      </c>
      <c r="BM331" s="140" t="s">
        <v>2262</v>
      </c>
    </row>
    <row r="332" spans="2:65" s="1" customFormat="1" ht="16.5" customHeight="1">
      <c r="B332" s="33"/>
      <c r="C332" s="128" t="s">
        <v>432</v>
      </c>
      <c r="D332" s="128" t="s">
        <v>141</v>
      </c>
      <c r="E332" s="129" t="s">
        <v>3669</v>
      </c>
      <c r="F332" s="130" t="s">
        <v>3670</v>
      </c>
      <c r="G332" s="131" t="s">
        <v>157</v>
      </c>
      <c r="H332" s="132">
        <v>4</v>
      </c>
      <c r="I332" s="133"/>
      <c r="J332" s="134">
        <f t="shared" si="40"/>
        <v>0</v>
      </c>
      <c r="K332" s="135"/>
      <c r="L332" s="33"/>
      <c r="M332" s="136" t="s">
        <v>1</v>
      </c>
      <c r="N332" s="137" t="s">
        <v>47</v>
      </c>
      <c r="P332" s="138">
        <f t="shared" si="41"/>
        <v>0</v>
      </c>
      <c r="Q332" s="138">
        <v>0</v>
      </c>
      <c r="R332" s="138">
        <f t="shared" si="42"/>
        <v>0</v>
      </c>
      <c r="S332" s="138">
        <v>0</v>
      </c>
      <c r="T332" s="139">
        <f t="shared" si="43"/>
        <v>0</v>
      </c>
      <c r="AR332" s="140" t="s">
        <v>173</v>
      </c>
      <c r="AT332" s="140" t="s">
        <v>141</v>
      </c>
      <c r="AU332" s="140" t="s">
        <v>90</v>
      </c>
      <c r="AY332" s="17" t="s">
        <v>140</v>
      </c>
      <c r="BE332" s="141">
        <f t="shared" si="44"/>
        <v>0</v>
      </c>
      <c r="BF332" s="141">
        <f t="shared" si="45"/>
        <v>0</v>
      </c>
      <c r="BG332" s="141">
        <f t="shared" si="46"/>
        <v>0</v>
      </c>
      <c r="BH332" s="141">
        <f t="shared" si="47"/>
        <v>0</v>
      </c>
      <c r="BI332" s="141">
        <f t="shared" si="48"/>
        <v>0</v>
      </c>
      <c r="BJ332" s="17" t="s">
        <v>90</v>
      </c>
      <c r="BK332" s="141">
        <f t="shared" si="49"/>
        <v>0</v>
      </c>
      <c r="BL332" s="17" t="s">
        <v>173</v>
      </c>
      <c r="BM332" s="140" t="s">
        <v>2304</v>
      </c>
    </row>
    <row r="333" spans="2:65" s="1" customFormat="1" ht="24.2" customHeight="1">
      <c r="B333" s="33"/>
      <c r="C333" s="128" t="s">
        <v>1448</v>
      </c>
      <c r="D333" s="128" t="s">
        <v>141</v>
      </c>
      <c r="E333" s="129" t="s">
        <v>3671</v>
      </c>
      <c r="F333" s="130" t="s">
        <v>3672</v>
      </c>
      <c r="G333" s="131" t="s">
        <v>157</v>
      </c>
      <c r="H333" s="132">
        <v>1</v>
      </c>
      <c r="I333" s="133"/>
      <c r="J333" s="134">
        <f t="shared" ref="J333:J364" si="50">ROUND(I333*H333,2)</f>
        <v>0</v>
      </c>
      <c r="K333" s="135"/>
      <c r="L333" s="33"/>
      <c r="M333" s="136" t="s">
        <v>1</v>
      </c>
      <c r="N333" s="137" t="s">
        <v>47</v>
      </c>
      <c r="P333" s="138">
        <f t="shared" ref="P333:P364" si="51">O333*H333</f>
        <v>0</v>
      </c>
      <c r="Q333" s="138">
        <v>0</v>
      </c>
      <c r="R333" s="138">
        <f t="shared" ref="R333:R364" si="52">Q333*H333</f>
        <v>0</v>
      </c>
      <c r="S333" s="138">
        <v>0</v>
      </c>
      <c r="T333" s="139">
        <f t="shared" ref="T333:T364" si="53">S333*H333</f>
        <v>0</v>
      </c>
      <c r="AR333" s="140" t="s">
        <v>173</v>
      </c>
      <c r="AT333" s="140" t="s">
        <v>141</v>
      </c>
      <c r="AU333" s="140" t="s">
        <v>90</v>
      </c>
      <c r="AY333" s="17" t="s">
        <v>140</v>
      </c>
      <c r="BE333" s="141">
        <f t="shared" ref="BE333:BE364" si="54">IF(N333="základní",J333,0)</f>
        <v>0</v>
      </c>
      <c r="BF333" s="141">
        <f t="shared" ref="BF333:BF364" si="55">IF(N333="snížená",J333,0)</f>
        <v>0</v>
      </c>
      <c r="BG333" s="141">
        <f t="shared" ref="BG333:BG364" si="56">IF(N333="zákl. přenesená",J333,0)</f>
        <v>0</v>
      </c>
      <c r="BH333" s="141">
        <f t="shared" ref="BH333:BH364" si="57">IF(N333="sníž. přenesená",J333,0)</f>
        <v>0</v>
      </c>
      <c r="BI333" s="141">
        <f t="shared" ref="BI333:BI364" si="58">IF(N333="nulová",J333,0)</f>
        <v>0</v>
      </c>
      <c r="BJ333" s="17" t="s">
        <v>90</v>
      </c>
      <c r="BK333" s="141">
        <f t="shared" ref="BK333:BK364" si="59">ROUND(I333*H333,2)</f>
        <v>0</v>
      </c>
      <c r="BL333" s="17" t="s">
        <v>173</v>
      </c>
      <c r="BM333" s="140" t="s">
        <v>2312</v>
      </c>
    </row>
    <row r="334" spans="2:65" s="1" customFormat="1" ht="16.5" customHeight="1">
      <c r="B334" s="33"/>
      <c r="C334" s="128" t="s">
        <v>435</v>
      </c>
      <c r="D334" s="128" t="s">
        <v>141</v>
      </c>
      <c r="E334" s="129" t="s">
        <v>3673</v>
      </c>
      <c r="F334" s="130" t="s">
        <v>3674</v>
      </c>
      <c r="G334" s="131" t="s">
        <v>157</v>
      </c>
      <c r="H334" s="132">
        <v>1</v>
      </c>
      <c r="I334" s="133"/>
      <c r="J334" s="134">
        <f t="shared" si="50"/>
        <v>0</v>
      </c>
      <c r="K334" s="135"/>
      <c r="L334" s="33"/>
      <c r="M334" s="136" t="s">
        <v>1</v>
      </c>
      <c r="N334" s="137" t="s">
        <v>47</v>
      </c>
      <c r="P334" s="138">
        <f t="shared" si="51"/>
        <v>0</v>
      </c>
      <c r="Q334" s="138">
        <v>0</v>
      </c>
      <c r="R334" s="138">
        <f t="shared" si="52"/>
        <v>0</v>
      </c>
      <c r="S334" s="138">
        <v>0</v>
      </c>
      <c r="T334" s="139">
        <f t="shared" si="53"/>
        <v>0</v>
      </c>
      <c r="AR334" s="140" t="s">
        <v>173</v>
      </c>
      <c r="AT334" s="140" t="s">
        <v>141</v>
      </c>
      <c r="AU334" s="140" t="s">
        <v>90</v>
      </c>
      <c r="AY334" s="17" t="s">
        <v>140</v>
      </c>
      <c r="BE334" s="141">
        <f t="shared" si="54"/>
        <v>0</v>
      </c>
      <c r="BF334" s="141">
        <f t="shared" si="55"/>
        <v>0</v>
      </c>
      <c r="BG334" s="141">
        <f t="shared" si="56"/>
        <v>0</v>
      </c>
      <c r="BH334" s="141">
        <f t="shared" si="57"/>
        <v>0</v>
      </c>
      <c r="BI334" s="141">
        <f t="shared" si="58"/>
        <v>0</v>
      </c>
      <c r="BJ334" s="17" t="s">
        <v>90</v>
      </c>
      <c r="BK334" s="141">
        <f t="shared" si="59"/>
        <v>0</v>
      </c>
      <c r="BL334" s="17" t="s">
        <v>173</v>
      </c>
      <c r="BM334" s="140" t="s">
        <v>2321</v>
      </c>
    </row>
    <row r="335" spans="2:65" s="1" customFormat="1" ht="24.2" customHeight="1">
      <c r="B335" s="33"/>
      <c r="C335" s="128" t="s">
        <v>1459</v>
      </c>
      <c r="D335" s="128" t="s">
        <v>141</v>
      </c>
      <c r="E335" s="129" t="s">
        <v>3675</v>
      </c>
      <c r="F335" s="130" t="s">
        <v>3676</v>
      </c>
      <c r="G335" s="131" t="s">
        <v>157</v>
      </c>
      <c r="H335" s="132">
        <v>1</v>
      </c>
      <c r="I335" s="133"/>
      <c r="J335" s="134">
        <f t="shared" si="50"/>
        <v>0</v>
      </c>
      <c r="K335" s="135"/>
      <c r="L335" s="33"/>
      <c r="M335" s="136" t="s">
        <v>1</v>
      </c>
      <c r="N335" s="137" t="s">
        <v>47</v>
      </c>
      <c r="P335" s="138">
        <f t="shared" si="51"/>
        <v>0</v>
      </c>
      <c r="Q335" s="138">
        <v>0</v>
      </c>
      <c r="R335" s="138">
        <f t="shared" si="52"/>
        <v>0</v>
      </c>
      <c r="S335" s="138">
        <v>0</v>
      </c>
      <c r="T335" s="139">
        <f t="shared" si="53"/>
        <v>0</v>
      </c>
      <c r="AR335" s="140" t="s">
        <v>173</v>
      </c>
      <c r="AT335" s="140" t="s">
        <v>141</v>
      </c>
      <c r="AU335" s="140" t="s">
        <v>90</v>
      </c>
      <c r="AY335" s="17" t="s">
        <v>140</v>
      </c>
      <c r="BE335" s="141">
        <f t="shared" si="54"/>
        <v>0</v>
      </c>
      <c r="BF335" s="141">
        <f t="shared" si="55"/>
        <v>0</v>
      </c>
      <c r="BG335" s="141">
        <f t="shared" si="56"/>
        <v>0</v>
      </c>
      <c r="BH335" s="141">
        <f t="shared" si="57"/>
        <v>0</v>
      </c>
      <c r="BI335" s="141">
        <f t="shared" si="58"/>
        <v>0</v>
      </c>
      <c r="BJ335" s="17" t="s">
        <v>90</v>
      </c>
      <c r="BK335" s="141">
        <f t="shared" si="59"/>
        <v>0</v>
      </c>
      <c r="BL335" s="17" t="s">
        <v>173</v>
      </c>
      <c r="BM335" s="140" t="s">
        <v>2331</v>
      </c>
    </row>
    <row r="336" spans="2:65" s="1" customFormat="1" ht="24.2" customHeight="1">
      <c r="B336" s="33"/>
      <c r="C336" s="128" t="s">
        <v>439</v>
      </c>
      <c r="D336" s="128" t="s">
        <v>141</v>
      </c>
      <c r="E336" s="129" t="s">
        <v>3677</v>
      </c>
      <c r="F336" s="130" t="s">
        <v>3678</v>
      </c>
      <c r="G336" s="131" t="s">
        <v>157</v>
      </c>
      <c r="H336" s="132">
        <v>1</v>
      </c>
      <c r="I336" s="133"/>
      <c r="J336" s="134">
        <f t="shared" si="50"/>
        <v>0</v>
      </c>
      <c r="K336" s="135"/>
      <c r="L336" s="33"/>
      <c r="M336" s="136" t="s">
        <v>1</v>
      </c>
      <c r="N336" s="137" t="s">
        <v>47</v>
      </c>
      <c r="P336" s="138">
        <f t="shared" si="51"/>
        <v>0</v>
      </c>
      <c r="Q336" s="138">
        <v>0</v>
      </c>
      <c r="R336" s="138">
        <f t="shared" si="52"/>
        <v>0</v>
      </c>
      <c r="S336" s="138">
        <v>0</v>
      </c>
      <c r="T336" s="139">
        <f t="shared" si="53"/>
        <v>0</v>
      </c>
      <c r="AR336" s="140" t="s">
        <v>173</v>
      </c>
      <c r="AT336" s="140" t="s">
        <v>141</v>
      </c>
      <c r="AU336" s="140" t="s">
        <v>90</v>
      </c>
      <c r="AY336" s="17" t="s">
        <v>140</v>
      </c>
      <c r="BE336" s="141">
        <f t="shared" si="54"/>
        <v>0</v>
      </c>
      <c r="BF336" s="141">
        <f t="shared" si="55"/>
        <v>0</v>
      </c>
      <c r="BG336" s="141">
        <f t="shared" si="56"/>
        <v>0</v>
      </c>
      <c r="BH336" s="141">
        <f t="shared" si="57"/>
        <v>0</v>
      </c>
      <c r="BI336" s="141">
        <f t="shared" si="58"/>
        <v>0</v>
      </c>
      <c r="BJ336" s="17" t="s">
        <v>90</v>
      </c>
      <c r="BK336" s="141">
        <f t="shared" si="59"/>
        <v>0</v>
      </c>
      <c r="BL336" s="17" t="s">
        <v>173</v>
      </c>
      <c r="BM336" s="140" t="s">
        <v>2342</v>
      </c>
    </row>
    <row r="337" spans="2:65" s="1" customFormat="1" ht="24.2" customHeight="1">
      <c r="B337" s="33"/>
      <c r="C337" s="128" t="s">
        <v>1466</v>
      </c>
      <c r="D337" s="128" t="s">
        <v>141</v>
      </c>
      <c r="E337" s="129" t="s">
        <v>3679</v>
      </c>
      <c r="F337" s="130" t="s">
        <v>3680</v>
      </c>
      <c r="G337" s="131" t="s">
        <v>157</v>
      </c>
      <c r="H337" s="132">
        <v>1</v>
      </c>
      <c r="I337" s="133"/>
      <c r="J337" s="134">
        <f t="shared" si="50"/>
        <v>0</v>
      </c>
      <c r="K337" s="135"/>
      <c r="L337" s="33"/>
      <c r="M337" s="136" t="s">
        <v>1</v>
      </c>
      <c r="N337" s="137" t="s">
        <v>47</v>
      </c>
      <c r="P337" s="138">
        <f t="shared" si="51"/>
        <v>0</v>
      </c>
      <c r="Q337" s="138">
        <v>0</v>
      </c>
      <c r="R337" s="138">
        <f t="shared" si="52"/>
        <v>0</v>
      </c>
      <c r="S337" s="138">
        <v>0</v>
      </c>
      <c r="T337" s="139">
        <f t="shared" si="53"/>
        <v>0</v>
      </c>
      <c r="AR337" s="140" t="s">
        <v>173</v>
      </c>
      <c r="AT337" s="140" t="s">
        <v>141</v>
      </c>
      <c r="AU337" s="140" t="s">
        <v>90</v>
      </c>
      <c r="AY337" s="17" t="s">
        <v>140</v>
      </c>
      <c r="BE337" s="141">
        <f t="shared" si="54"/>
        <v>0</v>
      </c>
      <c r="BF337" s="141">
        <f t="shared" si="55"/>
        <v>0</v>
      </c>
      <c r="BG337" s="141">
        <f t="shared" si="56"/>
        <v>0</v>
      </c>
      <c r="BH337" s="141">
        <f t="shared" si="57"/>
        <v>0</v>
      </c>
      <c r="BI337" s="141">
        <f t="shared" si="58"/>
        <v>0</v>
      </c>
      <c r="BJ337" s="17" t="s">
        <v>90</v>
      </c>
      <c r="BK337" s="141">
        <f t="shared" si="59"/>
        <v>0</v>
      </c>
      <c r="BL337" s="17" t="s">
        <v>173</v>
      </c>
      <c r="BM337" s="140" t="s">
        <v>2352</v>
      </c>
    </row>
    <row r="338" spans="2:65" s="1" customFormat="1" ht="24.2" customHeight="1">
      <c r="B338" s="33"/>
      <c r="C338" s="128" t="s">
        <v>442</v>
      </c>
      <c r="D338" s="128" t="s">
        <v>141</v>
      </c>
      <c r="E338" s="129" t="s">
        <v>3681</v>
      </c>
      <c r="F338" s="130" t="s">
        <v>3682</v>
      </c>
      <c r="G338" s="131" t="s">
        <v>157</v>
      </c>
      <c r="H338" s="132">
        <v>1</v>
      </c>
      <c r="I338" s="133"/>
      <c r="J338" s="134">
        <f t="shared" si="50"/>
        <v>0</v>
      </c>
      <c r="K338" s="135"/>
      <c r="L338" s="33"/>
      <c r="M338" s="136" t="s">
        <v>1</v>
      </c>
      <c r="N338" s="137" t="s">
        <v>47</v>
      </c>
      <c r="P338" s="138">
        <f t="shared" si="51"/>
        <v>0</v>
      </c>
      <c r="Q338" s="138">
        <v>0</v>
      </c>
      <c r="R338" s="138">
        <f t="shared" si="52"/>
        <v>0</v>
      </c>
      <c r="S338" s="138">
        <v>0</v>
      </c>
      <c r="T338" s="139">
        <f t="shared" si="53"/>
        <v>0</v>
      </c>
      <c r="AR338" s="140" t="s">
        <v>173</v>
      </c>
      <c r="AT338" s="140" t="s">
        <v>141</v>
      </c>
      <c r="AU338" s="140" t="s">
        <v>90</v>
      </c>
      <c r="AY338" s="17" t="s">
        <v>140</v>
      </c>
      <c r="BE338" s="141">
        <f t="shared" si="54"/>
        <v>0</v>
      </c>
      <c r="BF338" s="141">
        <f t="shared" si="55"/>
        <v>0</v>
      </c>
      <c r="BG338" s="141">
        <f t="shared" si="56"/>
        <v>0</v>
      </c>
      <c r="BH338" s="141">
        <f t="shared" si="57"/>
        <v>0</v>
      </c>
      <c r="BI338" s="141">
        <f t="shared" si="58"/>
        <v>0</v>
      </c>
      <c r="BJ338" s="17" t="s">
        <v>90</v>
      </c>
      <c r="BK338" s="141">
        <f t="shared" si="59"/>
        <v>0</v>
      </c>
      <c r="BL338" s="17" t="s">
        <v>173</v>
      </c>
      <c r="BM338" s="140" t="s">
        <v>2401</v>
      </c>
    </row>
    <row r="339" spans="2:65" s="1" customFormat="1" ht="24.2" customHeight="1">
      <c r="B339" s="33"/>
      <c r="C339" s="128" t="s">
        <v>1475</v>
      </c>
      <c r="D339" s="128" t="s">
        <v>141</v>
      </c>
      <c r="E339" s="129" t="s">
        <v>3683</v>
      </c>
      <c r="F339" s="130" t="s">
        <v>3684</v>
      </c>
      <c r="G339" s="131" t="s">
        <v>157</v>
      </c>
      <c r="H339" s="132">
        <v>1</v>
      </c>
      <c r="I339" s="133"/>
      <c r="J339" s="134">
        <f t="shared" si="50"/>
        <v>0</v>
      </c>
      <c r="K339" s="135"/>
      <c r="L339" s="33"/>
      <c r="M339" s="136" t="s">
        <v>1</v>
      </c>
      <c r="N339" s="137" t="s">
        <v>47</v>
      </c>
      <c r="P339" s="138">
        <f t="shared" si="51"/>
        <v>0</v>
      </c>
      <c r="Q339" s="138">
        <v>0</v>
      </c>
      <c r="R339" s="138">
        <f t="shared" si="52"/>
        <v>0</v>
      </c>
      <c r="S339" s="138">
        <v>0</v>
      </c>
      <c r="T339" s="139">
        <f t="shared" si="53"/>
        <v>0</v>
      </c>
      <c r="AR339" s="140" t="s">
        <v>173</v>
      </c>
      <c r="AT339" s="140" t="s">
        <v>141</v>
      </c>
      <c r="AU339" s="140" t="s">
        <v>90</v>
      </c>
      <c r="AY339" s="17" t="s">
        <v>140</v>
      </c>
      <c r="BE339" s="141">
        <f t="shared" si="54"/>
        <v>0</v>
      </c>
      <c r="BF339" s="141">
        <f t="shared" si="55"/>
        <v>0</v>
      </c>
      <c r="BG339" s="141">
        <f t="shared" si="56"/>
        <v>0</v>
      </c>
      <c r="BH339" s="141">
        <f t="shared" si="57"/>
        <v>0</v>
      </c>
      <c r="BI339" s="141">
        <f t="shared" si="58"/>
        <v>0</v>
      </c>
      <c r="BJ339" s="17" t="s">
        <v>90</v>
      </c>
      <c r="BK339" s="141">
        <f t="shared" si="59"/>
        <v>0</v>
      </c>
      <c r="BL339" s="17" t="s">
        <v>173</v>
      </c>
      <c r="BM339" s="140" t="s">
        <v>2413</v>
      </c>
    </row>
    <row r="340" spans="2:65" s="1" customFormat="1" ht="24.2" customHeight="1">
      <c r="B340" s="33"/>
      <c r="C340" s="128" t="s">
        <v>446</v>
      </c>
      <c r="D340" s="128" t="s">
        <v>141</v>
      </c>
      <c r="E340" s="129" t="s">
        <v>3685</v>
      </c>
      <c r="F340" s="130" t="s">
        <v>3686</v>
      </c>
      <c r="G340" s="131" t="s">
        <v>157</v>
      </c>
      <c r="H340" s="132">
        <v>1</v>
      </c>
      <c r="I340" s="133"/>
      <c r="J340" s="134">
        <f t="shared" si="50"/>
        <v>0</v>
      </c>
      <c r="K340" s="135"/>
      <c r="L340" s="33"/>
      <c r="M340" s="136" t="s">
        <v>1</v>
      </c>
      <c r="N340" s="137" t="s">
        <v>47</v>
      </c>
      <c r="P340" s="138">
        <f t="shared" si="51"/>
        <v>0</v>
      </c>
      <c r="Q340" s="138">
        <v>0</v>
      </c>
      <c r="R340" s="138">
        <f t="shared" si="52"/>
        <v>0</v>
      </c>
      <c r="S340" s="138">
        <v>0</v>
      </c>
      <c r="T340" s="139">
        <f t="shared" si="53"/>
        <v>0</v>
      </c>
      <c r="AR340" s="140" t="s">
        <v>173</v>
      </c>
      <c r="AT340" s="140" t="s">
        <v>141</v>
      </c>
      <c r="AU340" s="140" t="s">
        <v>90</v>
      </c>
      <c r="AY340" s="17" t="s">
        <v>140</v>
      </c>
      <c r="BE340" s="141">
        <f t="shared" si="54"/>
        <v>0</v>
      </c>
      <c r="BF340" s="141">
        <f t="shared" si="55"/>
        <v>0</v>
      </c>
      <c r="BG340" s="141">
        <f t="shared" si="56"/>
        <v>0</v>
      </c>
      <c r="BH340" s="141">
        <f t="shared" si="57"/>
        <v>0</v>
      </c>
      <c r="BI340" s="141">
        <f t="shared" si="58"/>
        <v>0</v>
      </c>
      <c r="BJ340" s="17" t="s">
        <v>90</v>
      </c>
      <c r="BK340" s="141">
        <f t="shared" si="59"/>
        <v>0</v>
      </c>
      <c r="BL340" s="17" t="s">
        <v>173</v>
      </c>
      <c r="BM340" s="140" t="s">
        <v>2424</v>
      </c>
    </row>
    <row r="341" spans="2:65" s="1" customFormat="1" ht="24.2" customHeight="1">
      <c r="B341" s="33"/>
      <c r="C341" s="128" t="s">
        <v>1485</v>
      </c>
      <c r="D341" s="128" t="s">
        <v>141</v>
      </c>
      <c r="E341" s="129" t="s">
        <v>3687</v>
      </c>
      <c r="F341" s="130" t="s">
        <v>3688</v>
      </c>
      <c r="G341" s="131" t="s">
        <v>157</v>
      </c>
      <c r="H341" s="132">
        <v>1</v>
      </c>
      <c r="I341" s="133"/>
      <c r="J341" s="134">
        <f t="shared" si="50"/>
        <v>0</v>
      </c>
      <c r="K341" s="135"/>
      <c r="L341" s="33"/>
      <c r="M341" s="136" t="s">
        <v>1</v>
      </c>
      <c r="N341" s="137" t="s">
        <v>47</v>
      </c>
      <c r="P341" s="138">
        <f t="shared" si="51"/>
        <v>0</v>
      </c>
      <c r="Q341" s="138">
        <v>0</v>
      </c>
      <c r="R341" s="138">
        <f t="shared" si="52"/>
        <v>0</v>
      </c>
      <c r="S341" s="138">
        <v>0</v>
      </c>
      <c r="T341" s="139">
        <f t="shared" si="53"/>
        <v>0</v>
      </c>
      <c r="AR341" s="140" t="s">
        <v>173</v>
      </c>
      <c r="AT341" s="140" t="s">
        <v>141</v>
      </c>
      <c r="AU341" s="140" t="s">
        <v>90</v>
      </c>
      <c r="AY341" s="17" t="s">
        <v>140</v>
      </c>
      <c r="BE341" s="141">
        <f t="shared" si="54"/>
        <v>0</v>
      </c>
      <c r="BF341" s="141">
        <f t="shared" si="55"/>
        <v>0</v>
      </c>
      <c r="BG341" s="141">
        <f t="shared" si="56"/>
        <v>0</v>
      </c>
      <c r="BH341" s="141">
        <f t="shared" si="57"/>
        <v>0</v>
      </c>
      <c r="BI341" s="141">
        <f t="shared" si="58"/>
        <v>0</v>
      </c>
      <c r="BJ341" s="17" t="s">
        <v>90</v>
      </c>
      <c r="BK341" s="141">
        <f t="shared" si="59"/>
        <v>0</v>
      </c>
      <c r="BL341" s="17" t="s">
        <v>173</v>
      </c>
      <c r="BM341" s="140" t="s">
        <v>2435</v>
      </c>
    </row>
    <row r="342" spans="2:65" s="1" customFormat="1" ht="24.2" customHeight="1">
      <c r="B342" s="33"/>
      <c r="C342" s="128" t="s">
        <v>449</v>
      </c>
      <c r="D342" s="128" t="s">
        <v>141</v>
      </c>
      <c r="E342" s="129" t="s">
        <v>3689</v>
      </c>
      <c r="F342" s="130" t="s">
        <v>3690</v>
      </c>
      <c r="G342" s="131" t="s">
        <v>157</v>
      </c>
      <c r="H342" s="132">
        <v>1</v>
      </c>
      <c r="I342" s="133"/>
      <c r="J342" s="134">
        <f t="shared" si="50"/>
        <v>0</v>
      </c>
      <c r="K342" s="135"/>
      <c r="L342" s="33"/>
      <c r="M342" s="136" t="s">
        <v>1</v>
      </c>
      <c r="N342" s="137" t="s">
        <v>47</v>
      </c>
      <c r="P342" s="138">
        <f t="shared" si="51"/>
        <v>0</v>
      </c>
      <c r="Q342" s="138">
        <v>0</v>
      </c>
      <c r="R342" s="138">
        <f t="shared" si="52"/>
        <v>0</v>
      </c>
      <c r="S342" s="138">
        <v>0</v>
      </c>
      <c r="T342" s="139">
        <f t="shared" si="53"/>
        <v>0</v>
      </c>
      <c r="AR342" s="140" t="s">
        <v>173</v>
      </c>
      <c r="AT342" s="140" t="s">
        <v>141</v>
      </c>
      <c r="AU342" s="140" t="s">
        <v>90</v>
      </c>
      <c r="AY342" s="17" t="s">
        <v>140</v>
      </c>
      <c r="BE342" s="141">
        <f t="shared" si="54"/>
        <v>0</v>
      </c>
      <c r="BF342" s="141">
        <f t="shared" si="55"/>
        <v>0</v>
      </c>
      <c r="BG342" s="141">
        <f t="shared" si="56"/>
        <v>0</v>
      </c>
      <c r="BH342" s="141">
        <f t="shared" si="57"/>
        <v>0</v>
      </c>
      <c r="BI342" s="141">
        <f t="shared" si="58"/>
        <v>0</v>
      </c>
      <c r="BJ342" s="17" t="s">
        <v>90</v>
      </c>
      <c r="BK342" s="141">
        <f t="shared" si="59"/>
        <v>0</v>
      </c>
      <c r="BL342" s="17" t="s">
        <v>173</v>
      </c>
      <c r="BM342" s="140" t="s">
        <v>2448</v>
      </c>
    </row>
    <row r="343" spans="2:65" s="1" customFormat="1" ht="16.5" customHeight="1">
      <c r="B343" s="33"/>
      <c r="C343" s="128" t="s">
        <v>1494</v>
      </c>
      <c r="D343" s="128" t="s">
        <v>141</v>
      </c>
      <c r="E343" s="129" t="s">
        <v>3691</v>
      </c>
      <c r="F343" s="130" t="s">
        <v>3692</v>
      </c>
      <c r="G343" s="131" t="s">
        <v>157</v>
      </c>
      <c r="H343" s="132">
        <v>4</v>
      </c>
      <c r="I343" s="133"/>
      <c r="J343" s="134">
        <f t="shared" si="50"/>
        <v>0</v>
      </c>
      <c r="K343" s="135"/>
      <c r="L343" s="33"/>
      <c r="M343" s="136" t="s">
        <v>1</v>
      </c>
      <c r="N343" s="137" t="s">
        <v>47</v>
      </c>
      <c r="P343" s="138">
        <f t="shared" si="51"/>
        <v>0</v>
      </c>
      <c r="Q343" s="138">
        <v>0</v>
      </c>
      <c r="R343" s="138">
        <f t="shared" si="52"/>
        <v>0</v>
      </c>
      <c r="S343" s="138">
        <v>0</v>
      </c>
      <c r="T343" s="139">
        <f t="shared" si="53"/>
        <v>0</v>
      </c>
      <c r="AR343" s="140" t="s">
        <v>173</v>
      </c>
      <c r="AT343" s="140" t="s">
        <v>141</v>
      </c>
      <c r="AU343" s="140" t="s">
        <v>90</v>
      </c>
      <c r="AY343" s="17" t="s">
        <v>140</v>
      </c>
      <c r="BE343" s="141">
        <f t="shared" si="54"/>
        <v>0</v>
      </c>
      <c r="BF343" s="141">
        <f t="shared" si="55"/>
        <v>0</v>
      </c>
      <c r="BG343" s="141">
        <f t="shared" si="56"/>
        <v>0</v>
      </c>
      <c r="BH343" s="141">
        <f t="shared" si="57"/>
        <v>0</v>
      </c>
      <c r="BI343" s="141">
        <f t="shared" si="58"/>
        <v>0</v>
      </c>
      <c r="BJ343" s="17" t="s">
        <v>90</v>
      </c>
      <c r="BK343" s="141">
        <f t="shared" si="59"/>
        <v>0</v>
      </c>
      <c r="BL343" s="17" t="s">
        <v>173</v>
      </c>
      <c r="BM343" s="140" t="s">
        <v>2456</v>
      </c>
    </row>
    <row r="344" spans="2:65" s="1" customFormat="1" ht="16.5" customHeight="1">
      <c r="B344" s="33"/>
      <c r="C344" s="128" t="s">
        <v>453</v>
      </c>
      <c r="D344" s="128" t="s">
        <v>141</v>
      </c>
      <c r="E344" s="129" t="s">
        <v>3693</v>
      </c>
      <c r="F344" s="130" t="s">
        <v>3694</v>
      </c>
      <c r="G344" s="131" t="s">
        <v>157</v>
      </c>
      <c r="H344" s="132">
        <v>4</v>
      </c>
      <c r="I344" s="133"/>
      <c r="J344" s="134">
        <f t="shared" si="50"/>
        <v>0</v>
      </c>
      <c r="K344" s="135"/>
      <c r="L344" s="33"/>
      <c r="M344" s="136" t="s">
        <v>1</v>
      </c>
      <c r="N344" s="137" t="s">
        <v>47</v>
      </c>
      <c r="P344" s="138">
        <f t="shared" si="51"/>
        <v>0</v>
      </c>
      <c r="Q344" s="138">
        <v>0</v>
      </c>
      <c r="R344" s="138">
        <f t="shared" si="52"/>
        <v>0</v>
      </c>
      <c r="S344" s="138">
        <v>0</v>
      </c>
      <c r="T344" s="139">
        <f t="shared" si="53"/>
        <v>0</v>
      </c>
      <c r="AR344" s="140" t="s">
        <v>173</v>
      </c>
      <c r="AT344" s="140" t="s">
        <v>141</v>
      </c>
      <c r="AU344" s="140" t="s">
        <v>90</v>
      </c>
      <c r="AY344" s="17" t="s">
        <v>140</v>
      </c>
      <c r="BE344" s="141">
        <f t="shared" si="54"/>
        <v>0</v>
      </c>
      <c r="BF344" s="141">
        <f t="shared" si="55"/>
        <v>0</v>
      </c>
      <c r="BG344" s="141">
        <f t="shared" si="56"/>
        <v>0</v>
      </c>
      <c r="BH344" s="141">
        <f t="shared" si="57"/>
        <v>0</v>
      </c>
      <c r="BI344" s="141">
        <f t="shared" si="58"/>
        <v>0</v>
      </c>
      <c r="BJ344" s="17" t="s">
        <v>90</v>
      </c>
      <c r="BK344" s="141">
        <f t="shared" si="59"/>
        <v>0</v>
      </c>
      <c r="BL344" s="17" t="s">
        <v>173</v>
      </c>
      <c r="BM344" s="140" t="s">
        <v>2468</v>
      </c>
    </row>
    <row r="345" spans="2:65" s="1" customFormat="1" ht="24.2" customHeight="1">
      <c r="B345" s="33"/>
      <c r="C345" s="128" t="s">
        <v>1503</v>
      </c>
      <c r="D345" s="128" t="s">
        <v>141</v>
      </c>
      <c r="E345" s="129" t="s">
        <v>3695</v>
      </c>
      <c r="F345" s="130" t="s">
        <v>3696</v>
      </c>
      <c r="G345" s="131" t="s">
        <v>157</v>
      </c>
      <c r="H345" s="132">
        <v>8</v>
      </c>
      <c r="I345" s="133"/>
      <c r="J345" s="134">
        <f t="shared" si="50"/>
        <v>0</v>
      </c>
      <c r="K345" s="135"/>
      <c r="L345" s="33"/>
      <c r="M345" s="136" t="s">
        <v>1</v>
      </c>
      <c r="N345" s="137" t="s">
        <v>47</v>
      </c>
      <c r="P345" s="138">
        <f t="shared" si="51"/>
        <v>0</v>
      </c>
      <c r="Q345" s="138">
        <v>0</v>
      </c>
      <c r="R345" s="138">
        <f t="shared" si="52"/>
        <v>0</v>
      </c>
      <c r="S345" s="138">
        <v>0</v>
      </c>
      <c r="T345" s="139">
        <f t="shared" si="53"/>
        <v>0</v>
      </c>
      <c r="AR345" s="140" t="s">
        <v>173</v>
      </c>
      <c r="AT345" s="140" t="s">
        <v>141</v>
      </c>
      <c r="AU345" s="140" t="s">
        <v>90</v>
      </c>
      <c r="AY345" s="17" t="s">
        <v>140</v>
      </c>
      <c r="BE345" s="141">
        <f t="shared" si="54"/>
        <v>0</v>
      </c>
      <c r="BF345" s="141">
        <f t="shared" si="55"/>
        <v>0</v>
      </c>
      <c r="BG345" s="141">
        <f t="shared" si="56"/>
        <v>0</v>
      </c>
      <c r="BH345" s="141">
        <f t="shared" si="57"/>
        <v>0</v>
      </c>
      <c r="BI345" s="141">
        <f t="shared" si="58"/>
        <v>0</v>
      </c>
      <c r="BJ345" s="17" t="s">
        <v>90</v>
      </c>
      <c r="BK345" s="141">
        <f t="shared" si="59"/>
        <v>0</v>
      </c>
      <c r="BL345" s="17" t="s">
        <v>173</v>
      </c>
      <c r="BM345" s="140" t="s">
        <v>2477</v>
      </c>
    </row>
    <row r="346" spans="2:65" s="1" customFormat="1" ht="24.2" customHeight="1">
      <c r="B346" s="33"/>
      <c r="C346" s="128" t="s">
        <v>456</v>
      </c>
      <c r="D346" s="128" t="s">
        <v>141</v>
      </c>
      <c r="E346" s="129" t="s">
        <v>3697</v>
      </c>
      <c r="F346" s="130" t="s">
        <v>3698</v>
      </c>
      <c r="G346" s="131" t="s">
        <v>157</v>
      </c>
      <c r="H346" s="132">
        <v>8</v>
      </c>
      <c r="I346" s="133"/>
      <c r="J346" s="134">
        <f t="shared" si="50"/>
        <v>0</v>
      </c>
      <c r="K346" s="135"/>
      <c r="L346" s="33"/>
      <c r="M346" s="136" t="s">
        <v>1</v>
      </c>
      <c r="N346" s="137" t="s">
        <v>47</v>
      </c>
      <c r="P346" s="138">
        <f t="shared" si="51"/>
        <v>0</v>
      </c>
      <c r="Q346" s="138">
        <v>0</v>
      </c>
      <c r="R346" s="138">
        <f t="shared" si="52"/>
        <v>0</v>
      </c>
      <c r="S346" s="138">
        <v>0</v>
      </c>
      <c r="T346" s="139">
        <f t="shared" si="53"/>
        <v>0</v>
      </c>
      <c r="AR346" s="140" t="s">
        <v>173</v>
      </c>
      <c r="AT346" s="140" t="s">
        <v>141</v>
      </c>
      <c r="AU346" s="140" t="s">
        <v>90</v>
      </c>
      <c r="AY346" s="17" t="s">
        <v>140</v>
      </c>
      <c r="BE346" s="141">
        <f t="shared" si="54"/>
        <v>0</v>
      </c>
      <c r="BF346" s="141">
        <f t="shared" si="55"/>
        <v>0</v>
      </c>
      <c r="BG346" s="141">
        <f t="shared" si="56"/>
        <v>0</v>
      </c>
      <c r="BH346" s="141">
        <f t="shared" si="57"/>
        <v>0</v>
      </c>
      <c r="BI346" s="141">
        <f t="shared" si="58"/>
        <v>0</v>
      </c>
      <c r="BJ346" s="17" t="s">
        <v>90</v>
      </c>
      <c r="BK346" s="141">
        <f t="shared" si="59"/>
        <v>0</v>
      </c>
      <c r="BL346" s="17" t="s">
        <v>173</v>
      </c>
      <c r="BM346" s="140" t="s">
        <v>2486</v>
      </c>
    </row>
    <row r="347" spans="2:65" s="1" customFormat="1" ht="24.2" customHeight="1">
      <c r="B347" s="33"/>
      <c r="C347" s="128" t="s">
        <v>1512</v>
      </c>
      <c r="D347" s="128" t="s">
        <v>141</v>
      </c>
      <c r="E347" s="129" t="s">
        <v>3699</v>
      </c>
      <c r="F347" s="130" t="s">
        <v>3700</v>
      </c>
      <c r="G347" s="131" t="s">
        <v>157</v>
      </c>
      <c r="H347" s="132">
        <v>15</v>
      </c>
      <c r="I347" s="133"/>
      <c r="J347" s="134">
        <f t="shared" si="50"/>
        <v>0</v>
      </c>
      <c r="K347" s="135"/>
      <c r="L347" s="33"/>
      <c r="M347" s="136" t="s">
        <v>1</v>
      </c>
      <c r="N347" s="137" t="s">
        <v>47</v>
      </c>
      <c r="P347" s="138">
        <f t="shared" si="51"/>
        <v>0</v>
      </c>
      <c r="Q347" s="138">
        <v>0</v>
      </c>
      <c r="R347" s="138">
        <f t="shared" si="52"/>
        <v>0</v>
      </c>
      <c r="S347" s="138">
        <v>0</v>
      </c>
      <c r="T347" s="139">
        <f t="shared" si="53"/>
        <v>0</v>
      </c>
      <c r="AR347" s="140" t="s">
        <v>173</v>
      </c>
      <c r="AT347" s="140" t="s">
        <v>141</v>
      </c>
      <c r="AU347" s="140" t="s">
        <v>90</v>
      </c>
      <c r="AY347" s="17" t="s">
        <v>140</v>
      </c>
      <c r="BE347" s="141">
        <f t="shared" si="54"/>
        <v>0</v>
      </c>
      <c r="BF347" s="141">
        <f t="shared" si="55"/>
        <v>0</v>
      </c>
      <c r="BG347" s="141">
        <f t="shared" si="56"/>
        <v>0</v>
      </c>
      <c r="BH347" s="141">
        <f t="shared" si="57"/>
        <v>0</v>
      </c>
      <c r="BI347" s="141">
        <f t="shared" si="58"/>
        <v>0</v>
      </c>
      <c r="BJ347" s="17" t="s">
        <v>90</v>
      </c>
      <c r="BK347" s="141">
        <f t="shared" si="59"/>
        <v>0</v>
      </c>
      <c r="BL347" s="17" t="s">
        <v>173</v>
      </c>
      <c r="BM347" s="140" t="s">
        <v>2495</v>
      </c>
    </row>
    <row r="348" spans="2:65" s="1" customFormat="1" ht="16.5" customHeight="1">
      <c r="B348" s="33"/>
      <c r="C348" s="128" t="s">
        <v>460</v>
      </c>
      <c r="D348" s="128" t="s">
        <v>141</v>
      </c>
      <c r="E348" s="129" t="s">
        <v>3701</v>
      </c>
      <c r="F348" s="130" t="s">
        <v>3702</v>
      </c>
      <c r="G348" s="131" t="s">
        <v>157</v>
      </c>
      <c r="H348" s="132">
        <v>31</v>
      </c>
      <c r="I348" s="133"/>
      <c r="J348" s="134">
        <f t="shared" si="50"/>
        <v>0</v>
      </c>
      <c r="K348" s="135"/>
      <c r="L348" s="33"/>
      <c r="M348" s="136" t="s">
        <v>1</v>
      </c>
      <c r="N348" s="137" t="s">
        <v>47</v>
      </c>
      <c r="P348" s="138">
        <f t="shared" si="51"/>
        <v>0</v>
      </c>
      <c r="Q348" s="138">
        <v>0</v>
      </c>
      <c r="R348" s="138">
        <f t="shared" si="52"/>
        <v>0</v>
      </c>
      <c r="S348" s="138">
        <v>0</v>
      </c>
      <c r="T348" s="139">
        <f t="shared" si="53"/>
        <v>0</v>
      </c>
      <c r="AR348" s="140" t="s">
        <v>173</v>
      </c>
      <c r="AT348" s="140" t="s">
        <v>141</v>
      </c>
      <c r="AU348" s="140" t="s">
        <v>90</v>
      </c>
      <c r="AY348" s="17" t="s">
        <v>140</v>
      </c>
      <c r="BE348" s="141">
        <f t="shared" si="54"/>
        <v>0</v>
      </c>
      <c r="BF348" s="141">
        <f t="shared" si="55"/>
        <v>0</v>
      </c>
      <c r="BG348" s="141">
        <f t="shared" si="56"/>
        <v>0</v>
      </c>
      <c r="BH348" s="141">
        <f t="shared" si="57"/>
        <v>0</v>
      </c>
      <c r="BI348" s="141">
        <f t="shared" si="58"/>
        <v>0</v>
      </c>
      <c r="BJ348" s="17" t="s">
        <v>90</v>
      </c>
      <c r="BK348" s="141">
        <f t="shared" si="59"/>
        <v>0</v>
      </c>
      <c r="BL348" s="17" t="s">
        <v>173</v>
      </c>
      <c r="BM348" s="140" t="s">
        <v>2505</v>
      </c>
    </row>
    <row r="349" spans="2:65" s="1" customFormat="1" ht="33" customHeight="1">
      <c r="B349" s="33"/>
      <c r="C349" s="128" t="s">
        <v>1522</v>
      </c>
      <c r="D349" s="128" t="s">
        <v>141</v>
      </c>
      <c r="E349" s="129" t="s">
        <v>3703</v>
      </c>
      <c r="F349" s="130" t="s">
        <v>3704</v>
      </c>
      <c r="G349" s="131" t="s">
        <v>157</v>
      </c>
      <c r="H349" s="132">
        <v>8</v>
      </c>
      <c r="I349" s="133"/>
      <c r="J349" s="134">
        <f t="shared" si="50"/>
        <v>0</v>
      </c>
      <c r="K349" s="135"/>
      <c r="L349" s="33"/>
      <c r="M349" s="136" t="s">
        <v>1</v>
      </c>
      <c r="N349" s="137" t="s">
        <v>47</v>
      </c>
      <c r="P349" s="138">
        <f t="shared" si="51"/>
        <v>0</v>
      </c>
      <c r="Q349" s="138">
        <v>0</v>
      </c>
      <c r="R349" s="138">
        <f t="shared" si="52"/>
        <v>0</v>
      </c>
      <c r="S349" s="138">
        <v>0</v>
      </c>
      <c r="T349" s="139">
        <f t="shared" si="53"/>
        <v>0</v>
      </c>
      <c r="AR349" s="140" t="s">
        <v>173</v>
      </c>
      <c r="AT349" s="140" t="s">
        <v>141</v>
      </c>
      <c r="AU349" s="140" t="s">
        <v>90</v>
      </c>
      <c r="AY349" s="17" t="s">
        <v>140</v>
      </c>
      <c r="BE349" s="141">
        <f t="shared" si="54"/>
        <v>0</v>
      </c>
      <c r="BF349" s="141">
        <f t="shared" si="55"/>
        <v>0</v>
      </c>
      <c r="BG349" s="141">
        <f t="shared" si="56"/>
        <v>0</v>
      </c>
      <c r="BH349" s="141">
        <f t="shared" si="57"/>
        <v>0</v>
      </c>
      <c r="BI349" s="141">
        <f t="shared" si="58"/>
        <v>0</v>
      </c>
      <c r="BJ349" s="17" t="s">
        <v>90</v>
      </c>
      <c r="BK349" s="141">
        <f t="shared" si="59"/>
        <v>0</v>
      </c>
      <c r="BL349" s="17" t="s">
        <v>173</v>
      </c>
      <c r="BM349" s="140" t="s">
        <v>2514</v>
      </c>
    </row>
    <row r="350" spans="2:65" s="1" customFormat="1" ht="33" customHeight="1">
      <c r="B350" s="33"/>
      <c r="C350" s="128" t="s">
        <v>463</v>
      </c>
      <c r="D350" s="128" t="s">
        <v>141</v>
      </c>
      <c r="E350" s="129" t="s">
        <v>3705</v>
      </c>
      <c r="F350" s="130" t="s">
        <v>3706</v>
      </c>
      <c r="G350" s="131" t="s">
        <v>157</v>
      </c>
      <c r="H350" s="132">
        <v>8</v>
      </c>
      <c r="I350" s="133"/>
      <c r="J350" s="134">
        <f t="shared" si="50"/>
        <v>0</v>
      </c>
      <c r="K350" s="135"/>
      <c r="L350" s="33"/>
      <c r="M350" s="136" t="s">
        <v>1</v>
      </c>
      <c r="N350" s="137" t="s">
        <v>47</v>
      </c>
      <c r="P350" s="138">
        <f t="shared" si="51"/>
        <v>0</v>
      </c>
      <c r="Q350" s="138">
        <v>0</v>
      </c>
      <c r="R350" s="138">
        <f t="shared" si="52"/>
        <v>0</v>
      </c>
      <c r="S350" s="138">
        <v>0</v>
      </c>
      <c r="T350" s="139">
        <f t="shared" si="53"/>
        <v>0</v>
      </c>
      <c r="AR350" s="140" t="s">
        <v>173</v>
      </c>
      <c r="AT350" s="140" t="s">
        <v>141</v>
      </c>
      <c r="AU350" s="140" t="s">
        <v>90</v>
      </c>
      <c r="AY350" s="17" t="s">
        <v>140</v>
      </c>
      <c r="BE350" s="141">
        <f t="shared" si="54"/>
        <v>0</v>
      </c>
      <c r="BF350" s="141">
        <f t="shared" si="55"/>
        <v>0</v>
      </c>
      <c r="BG350" s="141">
        <f t="shared" si="56"/>
        <v>0</v>
      </c>
      <c r="BH350" s="141">
        <f t="shared" si="57"/>
        <v>0</v>
      </c>
      <c r="BI350" s="141">
        <f t="shared" si="58"/>
        <v>0</v>
      </c>
      <c r="BJ350" s="17" t="s">
        <v>90</v>
      </c>
      <c r="BK350" s="141">
        <f t="shared" si="59"/>
        <v>0</v>
      </c>
      <c r="BL350" s="17" t="s">
        <v>173</v>
      </c>
      <c r="BM350" s="140" t="s">
        <v>2524</v>
      </c>
    </row>
    <row r="351" spans="2:65" s="1" customFormat="1" ht="33" customHeight="1">
      <c r="B351" s="33"/>
      <c r="C351" s="128" t="s">
        <v>1532</v>
      </c>
      <c r="D351" s="128" t="s">
        <v>141</v>
      </c>
      <c r="E351" s="129" t="s">
        <v>3707</v>
      </c>
      <c r="F351" s="130" t="s">
        <v>3708</v>
      </c>
      <c r="G351" s="131" t="s">
        <v>157</v>
      </c>
      <c r="H351" s="132">
        <v>15</v>
      </c>
      <c r="I351" s="133"/>
      <c r="J351" s="134">
        <f t="shared" si="50"/>
        <v>0</v>
      </c>
      <c r="K351" s="135"/>
      <c r="L351" s="33"/>
      <c r="M351" s="136" t="s">
        <v>1</v>
      </c>
      <c r="N351" s="137" t="s">
        <v>47</v>
      </c>
      <c r="P351" s="138">
        <f t="shared" si="51"/>
        <v>0</v>
      </c>
      <c r="Q351" s="138">
        <v>0</v>
      </c>
      <c r="R351" s="138">
        <f t="shared" si="52"/>
        <v>0</v>
      </c>
      <c r="S351" s="138">
        <v>0</v>
      </c>
      <c r="T351" s="139">
        <f t="shared" si="53"/>
        <v>0</v>
      </c>
      <c r="AR351" s="140" t="s">
        <v>173</v>
      </c>
      <c r="AT351" s="140" t="s">
        <v>141</v>
      </c>
      <c r="AU351" s="140" t="s">
        <v>90</v>
      </c>
      <c r="AY351" s="17" t="s">
        <v>140</v>
      </c>
      <c r="BE351" s="141">
        <f t="shared" si="54"/>
        <v>0</v>
      </c>
      <c r="BF351" s="141">
        <f t="shared" si="55"/>
        <v>0</v>
      </c>
      <c r="BG351" s="141">
        <f t="shared" si="56"/>
        <v>0</v>
      </c>
      <c r="BH351" s="141">
        <f t="shared" si="57"/>
        <v>0</v>
      </c>
      <c r="BI351" s="141">
        <f t="shared" si="58"/>
        <v>0</v>
      </c>
      <c r="BJ351" s="17" t="s">
        <v>90</v>
      </c>
      <c r="BK351" s="141">
        <f t="shared" si="59"/>
        <v>0</v>
      </c>
      <c r="BL351" s="17" t="s">
        <v>173</v>
      </c>
      <c r="BM351" s="140" t="s">
        <v>2536</v>
      </c>
    </row>
    <row r="352" spans="2:65" s="1" customFormat="1" ht="16.5" customHeight="1">
      <c r="B352" s="33"/>
      <c r="C352" s="128" t="s">
        <v>467</v>
      </c>
      <c r="D352" s="128" t="s">
        <v>141</v>
      </c>
      <c r="E352" s="129" t="s">
        <v>3709</v>
      </c>
      <c r="F352" s="130" t="s">
        <v>3710</v>
      </c>
      <c r="G352" s="131" t="s">
        <v>157</v>
      </c>
      <c r="H352" s="132">
        <v>31</v>
      </c>
      <c r="I352" s="133"/>
      <c r="J352" s="134">
        <f t="shared" si="50"/>
        <v>0</v>
      </c>
      <c r="K352" s="135"/>
      <c r="L352" s="33"/>
      <c r="M352" s="136" t="s">
        <v>1</v>
      </c>
      <c r="N352" s="137" t="s">
        <v>47</v>
      </c>
      <c r="P352" s="138">
        <f t="shared" si="51"/>
        <v>0</v>
      </c>
      <c r="Q352" s="138">
        <v>0</v>
      </c>
      <c r="R352" s="138">
        <f t="shared" si="52"/>
        <v>0</v>
      </c>
      <c r="S352" s="138">
        <v>0</v>
      </c>
      <c r="T352" s="139">
        <f t="shared" si="53"/>
        <v>0</v>
      </c>
      <c r="AR352" s="140" t="s">
        <v>173</v>
      </c>
      <c r="AT352" s="140" t="s">
        <v>141</v>
      </c>
      <c r="AU352" s="140" t="s">
        <v>90</v>
      </c>
      <c r="AY352" s="17" t="s">
        <v>140</v>
      </c>
      <c r="BE352" s="141">
        <f t="shared" si="54"/>
        <v>0</v>
      </c>
      <c r="BF352" s="141">
        <f t="shared" si="55"/>
        <v>0</v>
      </c>
      <c r="BG352" s="141">
        <f t="shared" si="56"/>
        <v>0</v>
      </c>
      <c r="BH352" s="141">
        <f t="shared" si="57"/>
        <v>0</v>
      </c>
      <c r="BI352" s="141">
        <f t="shared" si="58"/>
        <v>0</v>
      </c>
      <c r="BJ352" s="17" t="s">
        <v>90</v>
      </c>
      <c r="BK352" s="141">
        <f t="shared" si="59"/>
        <v>0</v>
      </c>
      <c r="BL352" s="17" t="s">
        <v>173</v>
      </c>
      <c r="BM352" s="140" t="s">
        <v>2547</v>
      </c>
    </row>
    <row r="353" spans="2:65" s="1" customFormat="1" ht="24.2" customHeight="1">
      <c r="B353" s="33"/>
      <c r="C353" s="128" t="s">
        <v>1542</v>
      </c>
      <c r="D353" s="128" t="s">
        <v>141</v>
      </c>
      <c r="E353" s="129" t="s">
        <v>3711</v>
      </c>
      <c r="F353" s="130" t="s">
        <v>3712</v>
      </c>
      <c r="G353" s="131" t="s">
        <v>157</v>
      </c>
      <c r="H353" s="132">
        <v>8</v>
      </c>
      <c r="I353" s="133"/>
      <c r="J353" s="134">
        <f t="shared" si="50"/>
        <v>0</v>
      </c>
      <c r="K353" s="135"/>
      <c r="L353" s="33"/>
      <c r="M353" s="136" t="s">
        <v>1</v>
      </c>
      <c r="N353" s="137" t="s">
        <v>47</v>
      </c>
      <c r="P353" s="138">
        <f t="shared" si="51"/>
        <v>0</v>
      </c>
      <c r="Q353" s="138">
        <v>0</v>
      </c>
      <c r="R353" s="138">
        <f t="shared" si="52"/>
        <v>0</v>
      </c>
      <c r="S353" s="138">
        <v>0</v>
      </c>
      <c r="T353" s="139">
        <f t="shared" si="53"/>
        <v>0</v>
      </c>
      <c r="AR353" s="140" t="s">
        <v>173</v>
      </c>
      <c r="AT353" s="140" t="s">
        <v>141</v>
      </c>
      <c r="AU353" s="140" t="s">
        <v>90</v>
      </c>
      <c r="AY353" s="17" t="s">
        <v>140</v>
      </c>
      <c r="BE353" s="141">
        <f t="shared" si="54"/>
        <v>0</v>
      </c>
      <c r="BF353" s="141">
        <f t="shared" si="55"/>
        <v>0</v>
      </c>
      <c r="BG353" s="141">
        <f t="shared" si="56"/>
        <v>0</v>
      </c>
      <c r="BH353" s="141">
        <f t="shared" si="57"/>
        <v>0</v>
      </c>
      <c r="BI353" s="141">
        <f t="shared" si="58"/>
        <v>0</v>
      </c>
      <c r="BJ353" s="17" t="s">
        <v>90</v>
      </c>
      <c r="BK353" s="141">
        <f t="shared" si="59"/>
        <v>0</v>
      </c>
      <c r="BL353" s="17" t="s">
        <v>173</v>
      </c>
      <c r="BM353" s="140" t="s">
        <v>2556</v>
      </c>
    </row>
    <row r="354" spans="2:65" s="1" customFormat="1" ht="24.2" customHeight="1">
      <c r="B354" s="33"/>
      <c r="C354" s="128" t="s">
        <v>470</v>
      </c>
      <c r="D354" s="128" t="s">
        <v>141</v>
      </c>
      <c r="E354" s="129" t="s">
        <v>3713</v>
      </c>
      <c r="F354" s="130" t="s">
        <v>3714</v>
      </c>
      <c r="G354" s="131" t="s">
        <v>157</v>
      </c>
      <c r="H354" s="132">
        <v>8</v>
      </c>
      <c r="I354" s="133"/>
      <c r="J354" s="134">
        <f t="shared" si="50"/>
        <v>0</v>
      </c>
      <c r="K354" s="135"/>
      <c r="L354" s="33"/>
      <c r="M354" s="136" t="s">
        <v>1</v>
      </c>
      <c r="N354" s="137" t="s">
        <v>47</v>
      </c>
      <c r="P354" s="138">
        <f t="shared" si="51"/>
        <v>0</v>
      </c>
      <c r="Q354" s="138">
        <v>0</v>
      </c>
      <c r="R354" s="138">
        <f t="shared" si="52"/>
        <v>0</v>
      </c>
      <c r="S354" s="138">
        <v>0</v>
      </c>
      <c r="T354" s="139">
        <f t="shared" si="53"/>
        <v>0</v>
      </c>
      <c r="AR354" s="140" t="s">
        <v>173</v>
      </c>
      <c r="AT354" s="140" t="s">
        <v>141</v>
      </c>
      <c r="AU354" s="140" t="s">
        <v>90</v>
      </c>
      <c r="AY354" s="17" t="s">
        <v>140</v>
      </c>
      <c r="BE354" s="141">
        <f t="shared" si="54"/>
        <v>0</v>
      </c>
      <c r="BF354" s="141">
        <f t="shared" si="55"/>
        <v>0</v>
      </c>
      <c r="BG354" s="141">
        <f t="shared" si="56"/>
        <v>0</v>
      </c>
      <c r="BH354" s="141">
        <f t="shared" si="57"/>
        <v>0</v>
      </c>
      <c r="BI354" s="141">
        <f t="shared" si="58"/>
        <v>0</v>
      </c>
      <c r="BJ354" s="17" t="s">
        <v>90</v>
      </c>
      <c r="BK354" s="141">
        <f t="shared" si="59"/>
        <v>0</v>
      </c>
      <c r="BL354" s="17" t="s">
        <v>173</v>
      </c>
      <c r="BM354" s="140" t="s">
        <v>2566</v>
      </c>
    </row>
    <row r="355" spans="2:65" s="1" customFormat="1" ht="24.2" customHeight="1">
      <c r="B355" s="33"/>
      <c r="C355" s="128" t="s">
        <v>1554</v>
      </c>
      <c r="D355" s="128" t="s">
        <v>141</v>
      </c>
      <c r="E355" s="129" t="s">
        <v>3715</v>
      </c>
      <c r="F355" s="130" t="s">
        <v>3716</v>
      </c>
      <c r="G355" s="131" t="s">
        <v>157</v>
      </c>
      <c r="H355" s="132">
        <v>15</v>
      </c>
      <c r="I355" s="133"/>
      <c r="J355" s="134">
        <f t="shared" si="50"/>
        <v>0</v>
      </c>
      <c r="K355" s="135"/>
      <c r="L355" s="33"/>
      <c r="M355" s="136" t="s">
        <v>1</v>
      </c>
      <c r="N355" s="137" t="s">
        <v>47</v>
      </c>
      <c r="P355" s="138">
        <f t="shared" si="51"/>
        <v>0</v>
      </c>
      <c r="Q355" s="138">
        <v>0</v>
      </c>
      <c r="R355" s="138">
        <f t="shared" si="52"/>
        <v>0</v>
      </c>
      <c r="S355" s="138">
        <v>0</v>
      </c>
      <c r="T355" s="139">
        <f t="shared" si="53"/>
        <v>0</v>
      </c>
      <c r="AR355" s="140" t="s">
        <v>173</v>
      </c>
      <c r="AT355" s="140" t="s">
        <v>141</v>
      </c>
      <c r="AU355" s="140" t="s">
        <v>90</v>
      </c>
      <c r="AY355" s="17" t="s">
        <v>140</v>
      </c>
      <c r="BE355" s="141">
        <f t="shared" si="54"/>
        <v>0</v>
      </c>
      <c r="BF355" s="141">
        <f t="shared" si="55"/>
        <v>0</v>
      </c>
      <c r="BG355" s="141">
        <f t="shared" si="56"/>
        <v>0</v>
      </c>
      <c r="BH355" s="141">
        <f t="shared" si="57"/>
        <v>0</v>
      </c>
      <c r="BI355" s="141">
        <f t="shared" si="58"/>
        <v>0</v>
      </c>
      <c r="BJ355" s="17" t="s">
        <v>90</v>
      </c>
      <c r="BK355" s="141">
        <f t="shared" si="59"/>
        <v>0</v>
      </c>
      <c r="BL355" s="17" t="s">
        <v>173</v>
      </c>
      <c r="BM355" s="140" t="s">
        <v>2575</v>
      </c>
    </row>
    <row r="356" spans="2:65" s="1" customFormat="1" ht="16.5" customHeight="1">
      <c r="B356" s="33"/>
      <c r="C356" s="128" t="s">
        <v>475</v>
      </c>
      <c r="D356" s="128" t="s">
        <v>141</v>
      </c>
      <c r="E356" s="129" t="s">
        <v>3709</v>
      </c>
      <c r="F356" s="130" t="s">
        <v>3710</v>
      </c>
      <c r="G356" s="131" t="s">
        <v>157</v>
      </c>
      <c r="H356" s="132">
        <v>31</v>
      </c>
      <c r="I356" s="133"/>
      <c r="J356" s="134">
        <f t="shared" si="50"/>
        <v>0</v>
      </c>
      <c r="K356" s="135"/>
      <c r="L356" s="33"/>
      <c r="M356" s="136" t="s">
        <v>1</v>
      </c>
      <c r="N356" s="137" t="s">
        <v>47</v>
      </c>
      <c r="P356" s="138">
        <f t="shared" si="51"/>
        <v>0</v>
      </c>
      <c r="Q356" s="138">
        <v>0</v>
      </c>
      <c r="R356" s="138">
        <f t="shared" si="52"/>
        <v>0</v>
      </c>
      <c r="S356" s="138">
        <v>0</v>
      </c>
      <c r="T356" s="139">
        <f t="shared" si="53"/>
        <v>0</v>
      </c>
      <c r="AR356" s="140" t="s">
        <v>173</v>
      </c>
      <c r="AT356" s="140" t="s">
        <v>141</v>
      </c>
      <c r="AU356" s="140" t="s">
        <v>90</v>
      </c>
      <c r="AY356" s="17" t="s">
        <v>140</v>
      </c>
      <c r="BE356" s="141">
        <f t="shared" si="54"/>
        <v>0</v>
      </c>
      <c r="BF356" s="141">
        <f t="shared" si="55"/>
        <v>0</v>
      </c>
      <c r="BG356" s="141">
        <f t="shared" si="56"/>
        <v>0</v>
      </c>
      <c r="BH356" s="141">
        <f t="shared" si="57"/>
        <v>0</v>
      </c>
      <c r="BI356" s="141">
        <f t="shared" si="58"/>
        <v>0</v>
      </c>
      <c r="BJ356" s="17" t="s">
        <v>90</v>
      </c>
      <c r="BK356" s="141">
        <f t="shared" si="59"/>
        <v>0</v>
      </c>
      <c r="BL356" s="17" t="s">
        <v>173</v>
      </c>
      <c r="BM356" s="140" t="s">
        <v>2591</v>
      </c>
    </row>
    <row r="357" spans="2:65" s="1" customFormat="1" ht="24.2" customHeight="1">
      <c r="B357" s="33"/>
      <c r="C357" s="128" t="s">
        <v>1563</v>
      </c>
      <c r="D357" s="128" t="s">
        <v>141</v>
      </c>
      <c r="E357" s="129" t="s">
        <v>3717</v>
      </c>
      <c r="F357" s="130" t="s">
        <v>3718</v>
      </c>
      <c r="G357" s="131" t="s">
        <v>157</v>
      </c>
      <c r="H357" s="132">
        <v>6</v>
      </c>
      <c r="I357" s="133"/>
      <c r="J357" s="134">
        <f t="shared" si="50"/>
        <v>0</v>
      </c>
      <c r="K357" s="135"/>
      <c r="L357" s="33"/>
      <c r="M357" s="136" t="s">
        <v>1</v>
      </c>
      <c r="N357" s="137" t="s">
        <v>47</v>
      </c>
      <c r="P357" s="138">
        <f t="shared" si="51"/>
        <v>0</v>
      </c>
      <c r="Q357" s="138">
        <v>0</v>
      </c>
      <c r="R357" s="138">
        <f t="shared" si="52"/>
        <v>0</v>
      </c>
      <c r="S357" s="138">
        <v>0</v>
      </c>
      <c r="T357" s="139">
        <f t="shared" si="53"/>
        <v>0</v>
      </c>
      <c r="AR357" s="140" t="s">
        <v>173</v>
      </c>
      <c r="AT357" s="140" t="s">
        <v>141</v>
      </c>
      <c r="AU357" s="140" t="s">
        <v>90</v>
      </c>
      <c r="AY357" s="17" t="s">
        <v>140</v>
      </c>
      <c r="BE357" s="141">
        <f t="shared" si="54"/>
        <v>0</v>
      </c>
      <c r="BF357" s="141">
        <f t="shared" si="55"/>
        <v>0</v>
      </c>
      <c r="BG357" s="141">
        <f t="shared" si="56"/>
        <v>0</v>
      </c>
      <c r="BH357" s="141">
        <f t="shared" si="57"/>
        <v>0</v>
      </c>
      <c r="BI357" s="141">
        <f t="shared" si="58"/>
        <v>0</v>
      </c>
      <c r="BJ357" s="17" t="s">
        <v>90</v>
      </c>
      <c r="BK357" s="141">
        <f t="shared" si="59"/>
        <v>0</v>
      </c>
      <c r="BL357" s="17" t="s">
        <v>173</v>
      </c>
      <c r="BM357" s="140" t="s">
        <v>2604</v>
      </c>
    </row>
    <row r="358" spans="2:65" s="1" customFormat="1" ht="24.2" customHeight="1">
      <c r="B358" s="33"/>
      <c r="C358" s="128" t="s">
        <v>478</v>
      </c>
      <c r="D358" s="128" t="s">
        <v>141</v>
      </c>
      <c r="E358" s="129" t="s">
        <v>3719</v>
      </c>
      <c r="F358" s="130" t="s">
        <v>3720</v>
      </c>
      <c r="G358" s="131" t="s">
        <v>157</v>
      </c>
      <c r="H358" s="132">
        <v>2</v>
      </c>
      <c r="I358" s="133"/>
      <c r="J358" s="134">
        <f t="shared" si="50"/>
        <v>0</v>
      </c>
      <c r="K358" s="135"/>
      <c r="L358" s="33"/>
      <c r="M358" s="136" t="s">
        <v>1</v>
      </c>
      <c r="N358" s="137" t="s">
        <v>47</v>
      </c>
      <c r="P358" s="138">
        <f t="shared" si="51"/>
        <v>0</v>
      </c>
      <c r="Q358" s="138">
        <v>0</v>
      </c>
      <c r="R358" s="138">
        <f t="shared" si="52"/>
        <v>0</v>
      </c>
      <c r="S358" s="138">
        <v>0</v>
      </c>
      <c r="T358" s="139">
        <f t="shared" si="53"/>
        <v>0</v>
      </c>
      <c r="AR358" s="140" t="s">
        <v>173</v>
      </c>
      <c r="AT358" s="140" t="s">
        <v>141</v>
      </c>
      <c r="AU358" s="140" t="s">
        <v>90</v>
      </c>
      <c r="AY358" s="17" t="s">
        <v>140</v>
      </c>
      <c r="BE358" s="141">
        <f t="shared" si="54"/>
        <v>0</v>
      </c>
      <c r="BF358" s="141">
        <f t="shared" si="55"/>
        <v>0</v>
      </c>
      <c r="BG358" s="141">
        <f t="shared" si="56"/>
        <v>0</v>
      </c>
      <c r="BH358" s="141">
        <f t="shared" si="57"/>
        <v>0</v>
      </c>
      <c r="BI358" s="141">
        <f t="shared" si="58"/>
        <v>0</v>
      </c>
      <c r="BJ358" s="17" t="s">
        <v>90</v>
      </c>
      <c r="BK358" s="141">
        <f t="shared" si="59"/>
        <v>0</v>
      </c>
      <c r="BL358" s="17" t="s">
        <v>173</v>
      </c>
      <c r="BM358" s="140" t="s">
        <v>2612</v>
      </c>
    </row>
    <row r="359" spans="2:65" s="1" customFormat="1" ht="24.2" customHeight="1">
      <c r="B359" s="33"/>
      <c r="C359" s="128" t="s">
        <v>1574</v>
      </c>
      <c r="D359" s="128" t="s">
        <v>141</v>
      </c>
      <c r="E359" s="129" t="s">
        <v>3721</v>
      </c>
      <c r="F359" s="130" t="s">
        <v>3722</v>
      </c>
      <c r="G359" s="131" t="s">
        <v>157</v>
      </c>
      <c r="H359" s="132">
        <v>4</v>
      </c>
      <c r="I359" s="133"/>
      <c r="J359" s="134">
        <f t="shared" si="50"/>
        <v>0</v>
      </c>
      <c r="K359" s="135"/>
      <c r="L359" s="33"/>
      <c r="M359" s="136" t="s">
        <v>1</v>
      </c>
      <c r="N359" s="137" t="s">
        <v>47</v>
      </c>
      <c r="P359" s="138">
        <f t="shared" si="51"/>
        <v>0</v>
      </c>
      <c r="Q359" s="138">
        <v>0</v>
      </c>
      <c r="R359" s="138">
        <f t="shared" si="52"/>
        <v>0</v>
      </c>
      <c r="S359" s="138">
        <v>0</v>
      </c>
      <c r="T359" s="139">
        <f t="shared" si="53"/>
        <v>0</v>
      </c>
      <c r="AR359" s="140" t="s">
        <v>173</v>
      </c>
      <c r="AT359" s="140" t="s">
        <v>141</v>
      </c>
      <c r="AU359" s="140" t="s">
        <v>90</v>
      </c>
      <c r="AY359" s="17" t="s">
        <v>140</v>
      </c>
      <c r="BE359" s="141">
        <f t="shared" si="54"/>
        <v>0</v>
      </c>
      <c r="BF359" s="141">
        <f t="shared" si="55"/>
        <v>0</v>
      </c>
      <c r="BG359" s="141">
        <f t="shared" si="56"/>
        <v>0</v>
      </c>
      <c r="BH359" s="141">
        <f t="shared" si="57"/>
        <v>0</v>
      </c>
      <c r="BI359" s="141">
        <f t="shared" si="58"/>
        <v>0</v>
      </c>
      <c r="BJ359" s="17" t="s">
        <v>90</v>
      </c>
      <c r="BK359" s="141">
        <f t="shared" si="59"/>
        <v>0</v>
      </c>
      <c r="BL359" s="17" t="s">
        <v>173</v>
      </c>
      <c r="BM359" s="140" t="s">
        <v>2625</v>
      </c>
    </row>
    <row r="360" spans="2:65" s="1" customFormat="1" ht="24.2" customHeight="1">
      <c r="B360" s="33"/>
      <c r="C360" s="128" t="s">
        <v>482</v>
      </c>
      <c r="D360" s="128" t="s">
        <v>141</v>
      </c>
      <c r="E360" s="129" t="s">
        <v>3723</v>
      </c>
      <c r="F360" s="130" t="s">
        <v>3724</v>
      </c>
      <c r="G360" s="131" t="s">
        <v>157</v>
      </c>
      <c r="H360" s="132">
        <v>2</v>
      </c>
      <c r="I360" s="133"/>
      <c r="J360" s="134">
        <f t="shared" si="50"/>
        <v>0</v>
      </c>
      <c r="K360" s="135"/>
      <c r="L360" s="33"/>
      <c r="M360" s="136" t="s">
        <v>1</v>
      </c>
      <c r="N360" s="137" t="s">
        <v>47</v>
      </c>
      <c r="P360" s="138">
        <f t="shared" si="51"/>
        <v>0</v>
      </c>
      <c r="Q360" s="138">
        <v>0</v>
      </c>
      <c r="R360" s="138">
        <f t="shared" si="52"/>
        <v>0</v>
      </c>
      <c r="S360" s="138">
        <v>0</v>
      </c>
      <c r="T360" s="139">
        <f t="shared" si="53"/>
        <v>0</v>
      </c>
      <c r="AR360" s="140" t="s">
        <v>173</v>
      </c>
      <c r="AT360" s="140" t="s">
        <v>141</v>
      </c>
      <c r="AU360" s="140" t="s">
        <v>90</v>
      </c>
      <c r="AY360" s="17" t="s">
        <v>140</v>
      </c>
      <c r="BE360" s="141">
        <f t="shared" si="54"/>
        <v>0</v>
      </c>
      <c r="BF360" s="141">
        <f t="shared" si="55"/>
        <v>0</v>
      </c>
      <c r="BG360" s="141">
        <f t="shared" si="56"/>
        <v>0</v>
      </c>
      <c r="BH360" s="141">
        <f t="shared" si="57"/>
        <v>0</v>
      </c>
      <c r="BI360" s="141">
        <f t="shared" si="58"/>
        <v>0</v>
      </c>
      <c r="BJ360" s="17" t="s">
        <v>90</v>
      </c>
      <c r="BK360" s="141">
        <f t="shared" si="59"/>
        <v>0</v>
      </c>
      <c r="BL360" s="17" t="s">
        <v>173</v>
      </c>
      <c r="BM360" s="140" t="s">
        <v>2640</v>
      </c>
    </row>
    <row r="361" spans="2:65" s="1" customFormat="1" ht="24.2" customHeight="1">
      <c r="B361" s="33"/>
      <c r="C361" s="128" t="s">
        <v>1583</v>
      </c>
      <c r="D361" s="128" t="s">
        <v>141</v>
      </c>
      <c r="E361" s="129" t="s">
        <v>3725</v>
      </c>
      <c r="F361" s="130" t="s">
        <v>3726</v>
      </c>
      <c r="G361" s="131" t="s">
        <v>157</v>
      </c>
      <c r="H361" s="132">
        <v>2</v>
      </c>
      <c r="I361" s="133"/>
      <c r="J361" s="134">
        <f t="shared" si="50"/>
        <v>0</v>
      </c>
      <c r="K361" s="135"/>
      <c r="L361" s="33"/>
      <c r="M361" s="136" t="s">
        <v>1</v>
      </c>
      <c r="N361" s="137" t="s">
        <v>47</v>
      </c>
      <c r="P361" s="138">
        <f t="shared" si="51"/>
        <v>0</v>
      </c>
      <c r="Q361" s="138">
        <v>0</v>
      </c>
      <c r="R361" s="138">
        <f t="shared" si="52"/>
        <v>0</v>
      </c>
      <c r="S361" s="138">
        <v>0</v>
      </c>
      <c r="T361" s="139">
        <f t="shared" si="53"/>
        <v>0</v>
      </c>
      <c r="AR361" s="140" t="s">
        <v>173</v>
      </c>
      <c r="AT361" s="140" t="s">
        <v>141</v>
      </c>
      <c r="AU361" s="140" t="s">
        <v>90</v>
      </c>
      <c r="AY361" s="17" t="s">
        <v>140</v>
      </c>
      <c r="BE361" s="141">
        <f t="shared" si="54"/>
        <v>0</v>
      </c>
      <c r="BF361" s="141">
        <f t="shared" si="55"/>
        <v>0</v>
      </c>
      <c r="BG361" s="141">
        <f t="shared" si="56"/>
        <v>0</v>
      </c>
      <c r="BH361" s="141">
        <f t="shared" si="57"/>
        <v>0</v>
      </c>
      <c r="BI361" s="141">
        <f t="shared" si="58"/>
        <v>0</v>
      </c>
      <c r="BJ361" s="17" t="s">
        <v>90</v>
      </c>
      <c r="BK361" s="141">
        <f t="shared" si="59"/>
        <v>0</v>
      </c>
      <c r="BL361" s="17" t="s">
        <v>173</v>
      </c>
      <c r="BM361" s="140" t="s">
        <v>2652</v>
      </c>
    </row>
    <row r="362" spans="2:65" s="1" customFormat="1" ht="24.2" customHeight="1">
      <c r="B362" s="33"/>
      <c r="C362" s="128" t="s">
        <v>485</v>
      </c>
      <c r="D362" s="128" t="s">
        <v>141</v>
      </c>
      <c r="E362" s="129" t="s">
        <v>3727</v>
      </c>
      <c r="F362" s="130" t="s">
        <v>3728</v>
      </c>
      <c r="G362" s="131" t="s">
        <v>157</v>
      </c>
      <c r="H362" s="132">
        <v>2</v>
      </c>
      <c r="I362" s="133"/>
      <c r="J362" s="134">
        <f t="shared" si="50"/>
        <v>0</v>
      </c>
      <c r="K362" s="135"/>
      <c r="L362" s="33"/>
      <c r="M362" s="136" t="s">
        <v>1</v>
      </c>
      <c r="N362" s="137" t="s">
        <v>47</v>
      </c>
      <c r="P362" s="138">
        <f t="shared" si="51"/>
        <v>0</v>
      </c>
      <c r="Q362" s="138">
        <v>0</v>
      </c>
      <c r="R362" s="138">
        <f t="shared" si="52"/>
        <v>0</v>
      </c>
      <c r="S362" s="138">
        <v>0</v>
      </c>
      <c r="T362" s="139">
        <f t="shared" si="53"/>
        <v>0</v>
      </c>
      <c r="AR362" s="140" t="s">
        <v>173</v>
      </c>
      <c r="AT362" s="140" t="s">
        <v>141</v>
      </c>
      <c r="AU362" s="140" t="s">
        <v>90</v>
      </c>
      <c r="AY362" s="17" t="s">
        <v>140</v>
      </c>
      <c r="BE362" s="141">
        <f t="shared" si="54"/>
        <v>0</v>
      </c>
      <c r="BF362" s="141">
        <f t="shared" si="55"/>
        <v>0</v>
      </c>
      <c r="BG362" s="141">
        <f t="shared" si="56"/>
        <v>0</v>
      </c>
      <c r="BH362" s="141">
        <f t="shared" si="57"/>
        <v>0</v>
      </c>
      <c r="BI362" s="141">
        <f t="shared" si="58"/>
        <v>0</v>
      </c>
      <c r="BJ362" s="17" t="s">
        <v>90</v>
      </c>
      <c r="BK362" s="141">
        <f t="shared" si="59"/>
        <v>0</v>
      </c>
      <c r="BL362" s="17" t="s">
        <v>173</v>
      </c>
      <c r="BM362" s="140" t="s">
        <v>2665</v>
      </c>
    </row>
    <row r="363" spans="2:65" s="1" customFormat="1" ht="24.2" customHeight="1">
      <c r="B363" s="33"/>
      <c r="C363" s="128" t="s">
        <v>1591</v>
      </c>
      <c r="D363" s="128" t="s">
        <v>141</v>
      </c>
      <c r="E363" s="129" t="s">
        <v>3729</v>
      </c>
      <c r="F363" s="130" t="s">
        <v>3730</v>
      </c>
      <c r="G363" s="131" t="s">
        <v>157</v>
      </c>
      <c r="H363" s="132">
        <v>6</v>
      </c>
      <c r="I363" s="133"/>
      <c r="J363" s="134">
        <f t="shared" si="50"/>
        <v>0</v>
      </c>
      <c r="K363" s="135"/>
      <c r="L363" s="33"/>
      <c r="M363" s="136" t="s">
        <v>1</v>
      </c>
      <c r="N363" s="137" t="s">
        <v>47</v>
      </c>
      <c r="P363" s="138">
        <f t="shared" si="51"/>
        <v>0</v>
      </c>
      <c r="Q363" s="138">
        <v>0</v>
      </c>
      <c r="R363" s="138">
        <f t="shared" si="52"/>
        <v>0</v>
      </c>
      <c r="S363" s="138">
        <v>0</v>
      </c>
      <c r="T363" s="139">
        <f t="shared" si="53"/>
        <v>0</v>
      </c>
      <c r="AR363" s="140" t="s">
        <v>173</v>
      </c>
      <c r="AT363" s="140" t="s">
        <v>141</v>
      </c>
      <c r="AU363" s="140" t="s">
        <v>90</v>
      </c>
      <c r="AY363" s="17" t="s">
        <v>140</v>
      </c>
      <c r="BE363" s="141">
        <f t="shared" si="54"/>
        <v>0</v>
      </c>
      <c r="BF363" s="141">
        <f t="shared" si="55"/>
        <v>0</v>
      </c>
      <c r="BG363" s="141">
        <f t="shared" si="56"/>
        <v>0</v>
      </c>
      <c r="BH363" s="141">
        <f t="shared" si="57"/>
        <v>0</v>
      </c>
      <c r="BI363" s="141">
        <f t="shared" si="58"/>
        <v>0</v>
      </c>
      <c r="BJ363" s="17" t="s">
        <v>90</v>
      </c>
      <c r="BK363" s="141">
        <f t="shared" si="59"/>
        <v>0</v>
      </c>
      <c r="BL363" s="17" t="s">
        <v>173</v>
      </c>
      <c r="BM363" s="140" t="s">
        <v>2678</v>
      </c>
    </row>
    <row r="364" spans="2:65" s="1" customFormat="1" ht="24.2" customHeight="1">
      <c r="B364" s="33"/>
      <c r="C364" s="128" t="s">
        <v>489</v>
      </c>
      <c r="D364" s="128" t="s">
        <v>141</v>
      </c>
      <c r="E364" s="129" t="s">
        <v>3731</v>
      </c>
      <c r="F364" s="130" t="s">
        <v>3732</v>
      </c>
      <c r="G364" s="131" t="s">
        <v>157</v>
      </c>
      <c r="H364" s="132">
        <v>2</v>
      </c>
      <c r="I364" s="133"/>
      <c r="J364" s="134">
        <f t="shared" si="50"/>
        <v>0</v>
      </c>
      <c r="K364" s="135"/>
      <c r="L364" s="33"/>
      <c r="M364" s="136" t="s">
        <v>1</v>
      </c>
      <c r="N364" s="137" t="s">
        <v>47</v>
      </c>
      <c r="P364" s="138">
        <f t="shared" si="51"/>
        <v>0</v>
      </c>
      <c r="Q364" s="138">
        <v>0</v>
      </c>
      <c r="R364" s="138">
        <f t="shared" si="52"/>
        <v>0</v>
      </c>
      <c r="S364" s="138">
        <v>0</v>
      </c>
      <c r="T364" s="139">
        <f t="shared" si="53"/>
        <v>0</v>
      </c>
      <c r="AR364" s="140" t="s">
        <v>173</v>
      </c>
      <c r="AT364" s="140" t="s">
        <v>141</v>
      </c>
      <c r="AU364" s="140" t="s">
        <v>90</v>
      </c>
      <c r="AY364" s="17" t="s">
        <v>140</v>
      </c>
      <c r="BE364" s="141">
        <f t="shared" si="54"/>
        <v>0</v>
      </c>
      <c r="BF364" s="141">
        <f t="shared" si="55"/>
        <v>0</v>
      </c>
      <c r="BG364" s="141">
        <f t="shared" si="56"/>
        <v>0</v>
      </c>
      <c r="BH364" s="141">
        <f t="shared" si="57"/>
        <v>0</v>
      </c>
      <c r="BI364" s="141">
        <f t="shared" si="58"/>
        <v>0</v>
      </c>
      <c r="BJ364" s="17" t="s">
        <v>90</v>
      </c>
      <c r="BK364" s="141">
        <f t="shared" si="59"/>
        <v>0</v>
      </c>
      <c r="BL364" s="17" t="s">
        <v>173</v>
      </c>
      <c r="BM364" s="140" t="s">
        <v>2691</v>
      </c>
    </row>
    <row r="365" spans="2:65" s="1" customFormat="1" ht="24.2" customHeight="1">
      <c r="B365" s="33"/>
      <c r="C365" s="128" t="s">
        <v>1599</v>
      </c>
      <c r="D365" s="128" t="s">
        <v>141</v>
      </c>
      <c r="E365" s="129" t="s">
        <v>3733</v>
      </c>
      <c r="F365" s="130" t="s">
        <v>3734</v>
      </c>
      <c r="G365" s="131" t="s">
        <v>157</v>
      </c>
      <c r="H365" s="132">
        <v>2</v>
      </c>
      <c r="I365" s="133"/>
      <c r="J365" s="134">
        <f t="shared" ref="J365:J380" si="60">ROUND(I365*H365,2)</f>
        <v>0</v>
      </c>
      <c r="K365" s="135"/>
      <c r="L365" s="33"/>
      <c r="M365" s="136" t="s">
        <v>1</v>
      </c>
      <c r="N365" s="137" t="s">
        <v>47</v>
      </c>
      <c r="P365" s="138">
        <f t="shared" ref="P365:P380" si="61">O365*H365</f>
        <v>0</v>
      </c>
      <c r="Q365" s="138">
        <v>0</v>
      </c>
      <c r="R365" s="138">
        <f t="shared" ref="R365:R380" si="62">Q365*H365</f>
        <v>0</v>
      </c>
      <c r="S365" s="138">
        <v>0</v>
      </c>
      <c r="T365" s="139">
        <f t="shared" ref="T365:T380" si="63">S365*H365</f>
        <v>0</v>
      </c>
      <c r="AR365" s="140" t="s">
        <v>173</v>
      </c>
      <c r="AT365" s="140" t="s">
        <v>141</v>
      </c>
      <c r="AU365" s="140" t="s">
        <v>90</v>
      </c>
      <c r="AY365" s="17" t="s">
        <v>140</v>
      </c>
      <c r="BE365" s="141">
        <f t="shared" ref="BE365:BE380" si="64">IF(N365="základní",J365,0)</f>
        <v>0</v>
      </c>
      <c r="BF365" s="141">
        <f t="shared" ref="BF365:BF380" si="65">IF(N365="snížená",J365,0)</f>
        <v>0</v>
      </c>
      <c r="BG365" s="141">
        <f t="shared" ref="BG365:BG380" si="66">IF(N365="zákl. přenesená",J365,0)</f>
        <v>0</v>
      </c>
      <c r="BH365" s="141">
        <f t="shared" ref="BH365:BH380" si="67">IF(N365="sníž. přenesená",J365,0)</f>
        <v>0</v>
      </c>
      <c r="BI365" s="141">
        <f t="shared" ref="BI365:BI380" si="68">IF(N365="nulová",J365,0)</f>
        <v>0</v>
      </c>
      <c r="BJ365" s="17" t="s">
        <v>90</v>
      </c>
      <c r="BK365" s="141">
        <f t="shared" ref="BK365:BK380" si="69">ROUND(I365*H365,2)</f>
        <v>0</v>
      </c>
      <c r="BL365" s="17" t="s">
        <v>173</v>
      </c>
      <c r="BM365" s="140" t="s">
        <v>2701</v>
      </c>
    </row>
    <row r="366" spans="2:65" s="1" customFormat="1" ht="24.2" customHeight="1">
      <c r="B366" s="33"/>
      <c r="C366" s="128" t="s">
        <v>492</v>
      </c>
      <c r="D366" s="128" t="s">
        <v>141</v>
      </c>
      <c r="E366" s="129" t="s">
        <v>3735</v>
      </c>
      <c r="F366" s="130" t="s">
        <v>3736</v>
      </c>
      <c r="G366" s="131" t="s">
        <v>157</v>
      </c>
      <c r="H366" s="132">
        <v>10</v>
      </c>
      <c r="I366" s="133"/>
      <c r="J366" s="134">
        <f t="shared" si="60"/>
        <v>0</v>
      </c>
      <c r="K366" s="135"/>
      <c r="L366" s="33"/>
      <c r="M366" s="136" t="s">
        <v>1</v>
      </c>
      <c r="N366" s="137" t="s">
        <v>47</v>
      </c>
      <c r="P366" s="138">
        <f t="shared" si="61"/>
        <v>0</v>
      </c>
      <c r="Q366" s="138">
        <v>0</v>
      </c>
      <c r="R366" s="138">
        <f t="shared" si="62"/>
        <v>0</v>
      </c>
      <c r="S366" s="138">
        <v>0</v>
      </c>
      <c r="T366" s="139">
        <f t="shared" si="63"/>
        <v>0</v>
      </c>
      <c r="AR366" s="140" t="s">
        <v>173</v>
      </c>
      <c r="AT366" s="140" t="s">
        <v>141</v>
      </c>
      <c r="AU366" s="140" t="s">
        <v>90</v>
      </c>
      <c r="AY366" s="17" t="s">
        <v>140</v>
      </c>
      <c r="BE366" s="141">
        <f t="shared" si="64"/>
        <v>0</v>
      </c>
      <c r="BF366" s="141">
        <f t="shared" si="65"/>
        <v>0</v>
      </c>
      <c r="BG366" s="141">
        <f t="shared" si="66"/>
        <v>0</v>
      </c>
      <c r="BH366" s="141">
        <f t="shared" si="67"/>
        <v>0</v>
      </c>
      <c r="BI366" s="141">
        <f t="shared" si="68"/>
        <v>0</v>
      </c>
      <c r="BJ366" s="17" t="s">
        <v>90</v>
      </c>
      <c r="BK366" s="141">
        <f t="shared" si="69"/>
        <v>0</v>
      </c>
      <c r="BL366" s="17" t="s">
        <v>173</v>
      </c>
      <c r="BM366" s="140" t="s">
        <v>2711</v>
      </c>
    </row>
    <row r="367" spans="2:65" s="1" customFormat="1" ht="24.2" customHeight="1">
      <c r="B367" s="33"/>
      <c r="C367" s="128" t="s">
        <v>1606</v>
      </c>
      <c r="D367" s="128" t="s">
        <v>141</v>
      </c>
      <c r="E367" s="129" t="s">
        <v>3737</v>
      </c>
      <c r="F367" s="130" t="s">
        <v>3738</v>
      </c>
      <c r="G367" s="131" t="s">
        <v>157</v>
      </c>
      <c r="H367" s="132">
        <v>28</v>
      </c>
      <c r="I367" s="133"/>
      <c r="J367" s="134">
        <f t="shared" si="60"/>
        <v>0</v>
      </c>
      <c r="K367" s="135"/>
      <c r="L367" s="33"/>
      <c r="M367" s="136" t="s">
        <v>1</v>
      </c>
      <c r="N367" s="137" t="s">
        <v>47</v>
      </c>
      <c r="P367" s="138">
        <f t="shared" si="61"/>
        <v>0</v>
      </c>
      <c r="Q367" s="138">
        <v>0</v>
      </c>
      <c r="R367" s="138">
        <f t="shared" si="62"/>
        <v>0</v>
      </c>
      <c r="S367" s="138">
        <v>0</v>
      </c>
      <c r="T367" s="139">
        <f t="shared" si="63"/>
        <v>0</v>
      </c>
      <c r="AR367" s="140" t="s">
        <v>173</v>
      </c>
      <c r="AT367" s="140" t="s">
        <v>141</v>
      </c>
      <c r="AU367" s="140" t="s">
        <v>90</v>
      </c>
      <c r="AY367" s="17" t="s">
        <v>140</v>
      </c>
      <c r="BE367" s="141">
        <f t="shared" si="64"/>
        <v>0</v>
      </c>
      <c r="BF367" s="141">
        <f t="shared" si="65"/>
        <v>0</v>
      </c>
      <c r="BG367" s="141">
        <f t="shared" si="66"/>
        <v>0</v>
      </c>
      <c r="BH367" s="141">
        <f t="shared" si="67"/>
        <v>0</v>
      </c>
      <c r="BI367" s="141">
        <f t="shared" si="68"/>
        <v>0</v>
      </c>
      <c r="BJ367" s="17" t="s">
        <v>90</v>
      </c>
      <c r="BK367" s="141">
        <f t="shared" si="69"/>
        <v>0</v>
      </c>
      <c r="BL367" s="17" t="s">
        <v>173</v>
      </c>
      <c r="BM367" s="140" t="s">
        <v>2719</v>
      </c>
    </row>
    <row r="368" spans="2:65" s="1" customFormat="1" ht="24.2" customHeight="1">
      <c r="B368" s="33"/>
      <c r="C368" s="128" t="s">
        <v>496</v>
      </c>
      <c r="D368" s="128" t="s">
        <v>141</v>
      </c>
      <c r="E368" s="129" t="s">
        <v>3739</v>
      </c>
      <c r="F368" s="130" t="s">
        <v>3740</v>
      </c>
      <c r="G368" s="131" t="s">
        <v>157</v>
      </c>
      <c r="H368" s="132">
        <v>4</v>
      </c>
      <c r="I368" s="133"/>
      <c r="J368" s="134">
        <f t="shared" si="60"/>
        <v>0</v>
      </c>
      <c r="K368" s="135"/>
      <c r="L368" s="33"/>
      <c r="M368" s="136" t="s">
        <v>1</v>
      </c>
      <c r="N368" s="137" t="s">
        <v>47</v>
      </c>
      <c r="P368" s="138">
        <f t="shared" si="61"/>
        <v>0</v>
      </c>
      <c r="Q368" s="138">
        <v>0</v>
      </c>
      <c r="R368" s="138">
        <f t="shared" si="62"/>
        <v>0</v>
      </c>
      <c r="S368" s="138">
        <v>0</v>
      </c>
      <c r="T368" s="139">
        <f t="shared" si="63"/>
        <v>0</v>
      </c>
      <c r="AR368" s="140" t="s">
        <v>173</v>
      </c>
      <c r="AT368" s="140" t="s">
        <v>141</v>
      </c>
      <c r="AU368" s="140" t="s">
        <v>90</v>
      </c>
      <c r="AY368" s="17" t="s">
        <v>140</v>
      </c>
      <c r="BE368" s="141">
        <f t="shared" si="64"/>
        <v>0</v>
      </c>
      <c r="BF368" s="141">
        <f t="shared" si="65"/>
        <v>0</v>
      </c>
      <c r="BG368" s="141">
        <f t="shared" si="66"/>
        <v>0</v>
      </c>
      <c r="BH368" s="141">
        <f t="shared" si="67"/>
        <v>0</v>
      </c>
      <c r="BI368" s="141">
        <f t="shared" si="68"/>
        <v>0</v>
      </c>
      <c r="BJ368" s="17" t="s">
        <v>90</v>
      </c>
      <c r="BK368" s="141">
        <f t="shared" si="69"/>
        <v>0</v>
      </c>
      <c r="BL368" s="17" t="s">
        <v>173</v>
      </c>
      <c r="BM368" s="140" t="s">
        <v>2728</v>
      </c>
    </row>
    <row r="369" spans="2:65" s="1" customFormat="1" ht="24.2" customHeight="1">
      <c r="B369" s="33"/>
      <c r="C369" s="128" t="s">
        <v>1614</v>
      </c>
      <c r="D369" s="128" t="s">
        <v>141</v>
      </c>
      <c r="E369" s="129" t="s">
        <v>3741</v>
      </c>
      <c r="F369" s="130" t="s">
        <v>3742</v>
      </c>
      <c r="G369" s="131" t="s">
        <v>157</v>
      </c>
      <c r="H369" s="132">
        <v>6</v>
      </c>
      <c r="I369" s="133"/>
      <c r="J369" s="134">
        <f t="shared" si="60"/>
        <v>0</v>
      </c>
      <c r="K369" s="135"/>
      <c r="L369" s="33"/>
      <c r="M369" s="136" t="s">
        <v>1</v>
      </c>
      <c r="N369" s="137" t="s">
        <v>47</v>
      </c>
      <c r="P369" s="138">
        <f t="shared" si="61"/>
        <v>0</v>
      </c>
      <c r="Q369" s="138">
        <v>0</v>
      </c>
      <c r="R369" s="138">
        <f t="shared" si="62"/>
        <v>0</v>
      </c>
      <c r="S369" s="138">
        <v>0</v>
      </c>
      <c r="T369" s="139">
        <f t="shared" si="63"/>
        <v>0</v>
      </c>
      <c r="AR369" s="140" t="s">
        <v>173</v>
      </c>
      <c r="AT369" s="140" t="s">
        <v>141</v>
      </c>
      <c r="AU369" s="140" t="s">
        <v>90</v>
      </c>
      <c r="AY369" s="17" t="s">
        <v>140</v>
      </c>
      <c r="BE369" s="141">
        <f t="shared" si="64"/>
        <v>0</v>
      </c>
      <c r="BF369" s="141">
        <f t="shared" si="65"/>
        <v>0</v>
      </c>
      <c r="BG369" s="141">
        <f t="shared" si="66"/>
        <v>0</v>
      </c>
      <c r="BH369" s="141">
        <f t="shared" si="67"/>
        <v>0</v>
      </c>
      <c r="BI369" s="141">
        <f t="shared" si="68"/>
        <v>0</v>
      </c>
      <c r="BJ369" s="17" t="s">
        <v>90</v>
      </c>
      <c r="BK369" s="141">
        <f t="shared" si="69"/>
        <v>0</v>
      </c>
      <c r="BL369" s="17" t="s">
        <v>173</v>
      </c>
      <c r="BM369" s="140" t="s">
        <v>2742</v>
      </c>
    </row>
    <row r="370" spans="2:65" s="1" customFormat="1" ht="16.5" customHeight="1">
      <c r="B370" s="33"/>
      <c r="C370" s="128" t="s">
        <v>499</v>
      </c>
      <c r="D370" s="128" t="s">
        <v>141</v>
      </c>
      <c r="E370" s="129" t="s">
        <v>3743</v>
      </c>
      <c r="F370" s="130" t="s">
        <v>3744</v>
      </c>
      <c r="G370" s="131" t="s">
        <v>157</v>
      </c>
      <c r="H370" s="132">
        <v>76</v>
      </c>
      <c r="I370" s="133"/>
      <c r="J370" s="134">
        <f t="shared" si="60"/>
        <v>0</v>
      </c>
      <c r="K370" s="135"/>
      <c r="L370" s="33"/>
      <c r="M370" s="136" t="s">
        <v>1</v>
      </c>
      <c r="N370" s="137" t="s">
        <v>47</v>
      </c>
      <c r="P370" s="138">
        <f t="shared" si="61"/>
        <v>0</v>
      </c>
      <c r="Q370" s="138">
        <v>0</v>
      </c>
      <c r="R370" s="138">
        <f t="shared" si="62"/>
        <v>0</v>
      </c>
      <c r="S370" s="138">
        <v>0</v>
      </c>
      <c r="T370" s="139">
        <f t="shared" si="63"/>
        <v>0</v>
      </c>
      <c r="AR370" s="140" t="s">
        <v>173</v>
      </c>
      <c r="AT370" s="140" t="s">
        <v>141</v>
      </c>
      <c r="AU370" s="140" t="s">
        <v>90</v>
      </c>
      <c r="AY370" s="17" t="s">
        <v>140</v>
      </c>
      <c r="BE370" s="141">
        <f t="shared" si="64"/>
        <v>0</v>
      </c>
      <c r="BF370" s="141">
        <f t="shared" si="65"/>
        <v>0</v>
      </c>
      <c r="BG370" s="141">
        <f t="shared" si="66"/>
        <v>0</v>
      </c>
      <c r="BH370" s="141">
        <f t="shared" si="67"/>
        <v>0</v>
      </c>
      <c r="BI370" s="141">
        <f t="shared" si="68"/>
        <v>0</v>
      </c>
      <c r="BJ370" s="17" t="s">
        <v>90</v>
      </c>
      <c r="BK370" s="141">
        <f t="shared" si="69"/>
        <v>0</v>
      </c>
      <c r="BL370" s="17" t="s">
        <v>173</v>
      </c>
      <c r="BM370" s="140" t="s">
        <v>2751</v>
      </c>
    </row>
    <row r="371" spans="2:65" s="1" customFormat="1" ht="24.2" customHeight="1">
      <c r="B371" s="33"/>
      <c r="C371" s="128" t="s">
        <v>1623</v>
      </c>
      <c r="D371" s="128" t="s">
        <v>141</v>
      </c>
      <c r="E371" s="129" t="s">
        <v>3745</v>
      </c>
      <c r="F371" s="130" t="s">
        <v>3746</v>
      </c>
      <c r="G371" s="131" t="s">
        <v>157</v>
      </c>
      <c r="H371" s="132">
        <v>1</v>
      </c>
      <c r="I371" s="133"/>
      <c r="J371" s="134">
        <f t="shared" si="60"/>
        <v>0</v>
      </c>
      <c r="K371" s="135"/>
      <c r="L371" s="33"/>
      <c r="M371" s="136" t="s">
        <v>1</v>
      </c>
      <c r="N371" s="137" t="s">
        <v>47</v>
      </c>
      <c r="P371" s="138">
        <f t="shared" si="61"/>
        <v>0</v>
      </c>
      <c r="Q371" s="138">
        <v>0</v>
      </c>
      <c r="R371" s="138">
        <f t="shared" si="62"/>
        <v>0</v>
      </c>
      <c r="S371" s="138">
        <v>0</v>
      </c>
      <c r="T371" s="139">
        <f t="shared" si="63"/>
        <v>0</v>
      </c>
      <c r="AR371" s="140" t="s">
        <v>173</v>
      </c>
      <c r="AT371" s="140" t="s">
        <v>141</v>
      </c>
      <c r="AU371" s="140" t="s">
        <v>90</v>
      </c>
      <c r="AY371" s="17" t="s">
        <v>140</v>
      </c>
      <c r="BE371" s="141">
        <f t="shared" si="64"/>
        <v>0</v>
      </c>
      <c r="BF371" s="141">
        <f t="shared" si="65"/>
        <v>0</v>
      </c>
      <c r="BG371" s="141">
        <f t="shared" si="66"/>
        <v>0</v>
      </c>
      <c r="BH371" s="141">
        <f t="shared" si="67"/>
        <v>0</v>
      </c>
      <c r="BI371" s="141">
        <f t="shared" si="68"/>
        <v>0</v>
      </c>
      <c r="BJ371" s="17" t="s">
        <v>90</v>
      </c>
      <c r="BK371" s="141">
        <f t="shared" si="69"/>
        <v>0</v>
      </c>
      <c r="BL371" s="17" t="s">
        <v>173</v>
      </c>
      <c r="BM371" s="140" t="s">
        <v>2770</v>
      </c>
    </row>
    <row r="372" spans="2:65" s="1" customFormat="1" ht="24.2" customHeight="1">
      <c r="B372" s="33"/>
      <c r="C372" s="128" t="s">
        <v>503</v>
      </c>
      <c r="D372" s="128" t="s">
        <v>141</v>
      </c>
      <c r="E372" s="129" t="s">
        <v>3747</v>
      </c>
      <c r="F372" s="130" t="s">
        <v>3748</v>
      </c>
      <c r="G372" s="131" t="s">
        <v>157</v>
      </c>
      <c r="H372" s="132">
        <v>3</v>
      </c>
      <c r="I372" s="133"/>
      <c r="J372" s="134">
        <f t="shared" si="60"/>
        <v>0</v>
      </c>
      <c r="K372" s="135"/>
      <c r="L372" s="33"/>
      <c r="M372" s="136" t="s">
        <v>1</v>
      </c>
      <c r="N372" s="137" t="s">
        <v>47</v>
      </c>
      <c r="P372" s="138">
        <f t="shared" si="61"/>
        <v>0</v>
      </c>
      <c r="Q372" s="138">
        <v>0</v>
      </c>
      <c r="R372" s="138">
        <f t="shared" si="62"/>
        <v>0</v>
      </c>
      <c r="S372" s="138">
        <v>0</v>
      </c>
      <c r="T372" s="139">
        <f t="shared" si="63"/>
        <v>0</v>
      </c>
      <c r="AR372" s="140" t="s">
        <v>173</v>
      </c>
      <c r="AT372" s="140" t="s">
        <v>141</v>
      </c>
      <c r="AU372" s="140" t="s">
        <v>90</v>
      </c>
      <c r="AY372" s="17" t="s">
        <v>140</v>
      </c>
      <c r="BE372" s="141">
        <f t="shared" si="64"/>
        <v>0</v>
      </c>
      <c r="BF372" s="141">
        <f t="shared" si="65"/>
        <v>0</v>
      </c>
      <c r="BG372" s="141">
        <f t="shared" si="66"/>
        <v>0</v>
      </c>
      <c r="BH372" s="141">
        <f t="shared" si="67"/>
        <v>0</v>
      </c>
      <c r="BI372" s="141">
        <f t="shared" si="68"/>
        <v>0</v>
      </c>
      <c r="BJ372" s="17" t="s">
        <v>90</v>
      </c>
      <c r="BK372" s="141">
        <f t="shared" si="69"/>
        <v>0</v>
      </c>
      <c r="BL372" s="17" t="s">
        <v>173</v>
      </c>
      <c r="BM372" s="140" t="s">
        <v>2781</v>
      </c>
    </row>
    <row r="373" spans="2:65" s="1" customFormat="1" ht="16.5" customHeight="1">
      <c r="B373" s="33"/>
      <c r="C373" s="128" t="s">
        <v>1633</v>
      </c>
      <c r="D373" s="128" t="s">
        <v>141</v>
      </c>
      <c r="E373" s="129" t="s">
        <v>3749</v>
      </c>
      <c r="F373" s="130" t="s">
        <v>3750</v>
      </c>
      <c r="G373" s="131" t="s">
        <v>157</v>
      </c>
      <c r="H373" s="132">
        <v>4</v>
      </c>
      <c r="I373" s="133"/>
      <c r="J373" s="134">
        <f t="shared" si="60"/>
        <v>0</v>
      </c>
      <c r="K373" s="135"/>
      <c r="L373" s="33"/>
      <c r="M373" s="136" t="s">
        <v>1</v>
      </c>
      <c r="N373" s="137" t="s">
        <v>47</v>
      </c>
      <c r="P373" s="138">
        <f t="shared" si="61"/>
        <v>0</v>
      </c>
      <c r="Q373" s="138">
        <v>0</v>
      </c>
      <c r="R373" s="138">
        <f t="shared" si="62"/>
        <v>0</v>
      </c>
      <c r="S373" s="138">
        <v>0</v>
      </c>
      <c r="T373" s="139">
        <f t="shared" si="63"/>
        <v>0</v>
      </c>
      <c r="AR373" s="140" t="s">
        <v>173</v>
      </c>
      <c r="AT373" s="140" t="s">
        <v>141</v>
      </c>
      <c r="AU373" s="140" t="s">
        <v>90</v>
      </c>
      <c r="AY373" s="17" t="s">
        <v>140</v>
      </c>
      <c r="BE373" s="141">
        <f t="shared" si="64"/>
        <v>0</v>
      </c>
      <c r="BF373" s="141">
        <f t="shared" si="65"/>
        <v>0</v>
      </c>
      <c r="BG373" s="141">
        <f t="shared" si="66"/>
        <v>0</v>
      </c>
      <c r="BH373" s="141">
        <f t="shared" si="67"/>
        <v>0</v>
      </c>
      <c r="BI373" s="141">
        <f t="shared" si="68"/>
        <v>0</v>
      </c>
      <c r="BJ373" s="17" t="s">
        <v>90</v>
      </c>
      <c r="BK373" s="141">
        <f t="shared" si="69"/>
        <v>0</v>
      </c>
      <c r="BL373" s="17" t="s">
        <v>173</v>
      </c>
      <c r="BM373" s="140" t="s">
        <v>2791</v>
      </c>
    </row>
    <row r="374" spans="2:65" s="1" customFormat="1" ht="16.5" customHeight="1">
      <c r="B374" s="33"/>
      <c r="C374" s="128" t="s">
        <v>506</v>
      </c>
      <c r="D374" s="128" t="s">
        <v>141</v>
      </c>
      <c r="E374" s="129" t="s">
        <v>3751</v>
      </c>
      <c r="F374" s="130" t="s">
        <v>3752</v>
      </c>
      <c r="G374" s="131" t="s">
        <v>157</v>
      </c>
      <c r="H374" s="132">
        <v>4</v>
      </c>
      <c r="I374" s="133"/>
      <c r="J374" s="134">
        <f t="shared" si="60"/>
        <v>0</v>
      </c>
      <c r="K374" s="135"/>
      <c r="L374" s="33"/>
      <c r="M374" s="136" t="s">
        <v>1</v>
      </c>
      <c r="N374" s="137" t="s">
        <v>47</v>
      </c>
      <c r="P374" s="138">
        <f t="shared" si="61"/>
        <v>0</v>
      </c>
      <c r="Q374" s="138">
        <v>0</v>
      </c>
      <c r="R374" s="138">
        <f t="shared" si="62"/>
        <v>0</v>
      </c>
      <c r="S374" s="138">
        <v>0</v>
      </c>
      <c r="T374" s="139">
        <f t="shared" si="63"/>
        <v>0</v>
      </c>
      <c r="AR374" s="140" t="s">
        <v>173</v>
      </c>
      <c r="AT374" s="140" t="s">
        <v>141</v>
      </c>
      <c r="AU374" s="140" t="s">
        <v>90</v>
      </c>
      <c r="AY374" s="17" t="s">
        <v>140</v>
      </c>
      <c r="BE374" s="141">
        <f t="shared" si="64"/>
        <v>0</v>
      </c>
      <c r="BF374" s="141">
        <f t="shared" si="65"/>
        <v>0</v>
      </c>
      <c r="BG374" s="141">
        <f t="shared" si="66"/>
        <v>0</v>
      </c>
      <c r="BH374" s="141">
        <f t="shared" si="67"/>
        <v>0</v>
      </c>
      <c r="BI374" s="141">
        <f t="shared" si="68"/>
        <v>0</v>
      </c>
      <c r="BJ374" s="17" t="s">
        <v>90</v>
      </c>
      <c r="BK374" s="141">
        <f t="shared" si="69"/>
        <v>0</v>
      </c>
      <c r="BL374" s="17" t="s">
        <v>173</v>
      </c>
      <c r="BM374" s="140" t="s">
        <v>2799</v>
      </c>
    </row>
    <row r="375" spans="2:65" s="1" customFormat="1" ht="16.5" customHeight="1">
      <c r="B375" s="33"/>
      <c r="C375" s="128" t="s">
        <v>1645</v>
      </c>
      <c r="D375" s="128" t="s">
        <v>141</v>
      </c>
      <c r="E375" s="129" t="s">
        <v>3753</v>
      </c>
      <c r="F375" s="130" t="s">
        <v>3754</v>
      </c>
      <c r="G375" s="131" t="s">
        <v>144</v>
      </c>
      <c r="H375" s="132">
        <v>4</v>
      </c>
      <c r="I375" s="133"/>
      <c r="J375" s="134">
        <f t="shared" si="60"/>
        <v>0</v>
      </c>
      <c r="K375" s="135"/>
      <c r="L375" s="33"/>
      <c r="M375" s="136" t="s">
        <v>1</v>
      </c>
      <c r="N375" s="137" t="s">
        <v>47</v>
      </c>
      <c r="P375" s="138">
        <f t="shared" si="61"/>
        <v>0</v>
      </c>
      <c r="Q375" s="138">
        <v>0</v>
      </c>
      <c r="R375" s="138">
        <f t="shared" si="62"/>
        <v>0</v>
      </c>
      <c r="S375" s="138">
        <v>0</v>
      </c>
      <c r="T375" s="139">
        <f t="shared" si="63"/>
        <v>0</v>
      </c>
      <c r="AR375" s="140" t="s">
        <v>173</v>
      </c>
      <c r="AT375" s="140" t="s">
        <v>141</v>
      </c>
      <c r="AU375" s="140" t="s">
        <v>90</v>
      </c>
      <c r="AY375" s="17" t="s">
        <v>140</v>
      </c>
      <c r="BE375" s="141">
        <f t="shared" si="64"/>
        <v>0</v>
      </c>
      <c r="BF375" s="141">
        <f t="shared" si="65"/>
        <v>0</v>
      </c>
      <c r="BG375" s="141">
        <f t="shared" si="66"/>
        <v>0</v>
      </c>
      <c r="BH375" s="141">
        <f t="shared" si="67"/>
        <v>0</v>
      </c>
      <c r="BI375" s="141">
        <f t="shared" si="68"/>
        <v>0</v>
      </c>
      <c r="BJ375" s="17" t="s">
        <v>90</v>
      </c>
      <c r="BK375" s="141">
        <f t="shared" si="69"/>
        <v>0</v>
      </c>
      <c r="BL375" s="17" t="s">
        <v>173</v>
      </c>
      <c r="BM375" s="140" t="s">
        <v>2807</v>
      </c>
    </row>
    <row r="376" spans="2:65" s="1" customFormat="1" ht="24.2" customHeight="1">
      <c r="B376" s="33"/>
      <c r="C376" s="128" t="s">
        <v>510</v>
      </c>
      <c r="D376" s="128" t="s">
        <v>141</v>
      </c>
      <c r="E376" s="129" t="s">
        <v>3755</v>
      </c>
      <c r="F376" s="130" t="s">
        <v>3756</v>
      </c>
      <c r="G376" s="131" t="s">
        <v>144</v>
      </c>
      <c r="H376" s="132">
        <v>369.548</v>
      </c>
      <c r="I376" s="133"/>
      <c r="J376" s="134">
        <f t="shared" si="60"/>
        <v>0</v>
      </c>
      <c r="K376" s="135"/>
      <c r="L376" s="33"/>
      <c r="M376" s="136" t="s">
        <v>1</v>
      </c>
      <c r="N376" s="137" t="s">
        <v>47</v>
      </c>
      <c r="P376" s="138">
        <f t="shared" si="61"/>
        <v>0</v>
      </c>
      <c r="Q376" s="138">
        <v>0</v>
      </c>
      <c r="R376" s="138">
        <f t="shared" si="62"/>
        <v>0</v>
      </c>
      <c r="S376" s="138">
        <v>0</v>
      </c>
      <c r="T376" s="139">
        <f t="shared" si="63"/>
        <v>0</v>
      </c>
      <c r="AR376" s="140" t="s">
        <v>173</v>
      </c>
      <c r="AT376" s="140" t="s">
        <v>141</v>
      </c>
      <c r="AU376" s="140" t="s">
        <v>90</v>
      </c>
      <c r="AY376" s="17" t="s">
        <v>140</v>
      </c>
      <c r="BE376" s="141">
        <f t="shared" si="64"/>
        <v>0</v>
      </c>
      <c r="BF376" s="141">
        <f t="shared" si="65"/>
        <v>0</v>
      </c>
      <c r="BG376" s="141">
        <f t="shared" si="66"/>
        <v>0</v>
      </c>
      <c r="BH376" s="141">
        <f t="shared" si="67"/>
        <v>0</v>
      </c>
      <c r="BI376" s="141">
        <f t="shared" si="68"/>
        <v>0</v>
      </c>
      <c r="BJ376" s="17" t="s">
        <v>90</v>
      </c>
      <c r="BK376" s="141">
        <f t="shared" si="69"/>
        <v>0</v>
      </c>
      <c r="BL376" s="17" t="s">
        <v>173</v>
      </c>
      <c r="BM376" s="140" t="s">
        <v>2817</v>
      </c>
    </row>
    <row r="377" spans="2:65" s="1" customFormat="1" ht="16.5" customHeight="1">
      <c r="B377" s="33"/>
      <c r="C377" s="128" t="s">
        <v>1658</v>
      </c>
      <c r="D377" s="128" t="s">
        <v>141</v>
      </c>
      <c r="E377" s="129" t="s">
        <v>3757</v>
      </c>
      <c r="F377" s="130" t="s">
        <v>3758</v>
      </c>
      <c r="G377" s="131" t="s">
        <v>144</v>
      </c>
      <c r="H377" s="132">
        <v>6.4</v>
      </c>
      <c r="I377" s="133"/>
      <c r="J377" s="134">
        <f t="shared" si="60"/>
        <v>0</v>
      </c>
      <c r="K377" s="135"/>
      <c r="L377" s="33"/>
      <c r="M377" s="136" t="s">
        <v>1</v>
      </c>
      <c r="N377" s="137" t="s">
        <v>47</v>
      </c>
      <c r="P377" s="138">
        <f t="shared" si="61"/>
        <v>0</v>
      </c>
      <c r="Q377" s="138">
        <v>0</v>
      </c>
      <c r="R377" s="138">
        <f t="shared" si="62"/>
        <v>0</v>
      </c>
      <c r="S377" s="138">
        <v>0</v>
      </c>
      <c r="T377" s="139">
        <f t="shared" si="63"/>
        <v>0</v>
      </c>
      <c r="AR377" s="140" t="s">
        <v>173</v>
      </c>
      <c r="AT377" s="140" t="s">
        <v>141</v>
      </c>
      <c r="AU377" s="140" t="s">
        <v>90</v>
      </c>
      <c r="AY377" s="17" t="s">
        <v>140</v>
      </c>
      <c r="BE377" s="141">
        <f t="shared" si="64"/>
        <v>0</v>
      </c>
      <c r="BF377" s="141">
        <f t="shared" si="65"/>
        <v>0</v>
      </c>
      <c r="BG377" s="141">
        <f t="shared" si="66"/>
        <v>0</v>
      </c>
      <c r="BH377" s="141">
        <f t="shared" si="67"/>
        <v>0</v>
      </c>
      <c r="BI377" s="141">
        <f t="shared" si="68"/>
        <v>0</v>
      </c>
      <c r="BJ377" s="17" t="s">
        <v>90</v>
      </c>
      <c r="BK377" s="141">
        <f t="shared" si="69"/>
        <v>0</v>
      </c>
      <c r="BL377" s="17" t="s">
        <v>173</v>
      </c>
      <c r="BM377" s="140" t="s">
        <v>2825</v>
      </c>
    </row>
    <row r="378" spans="2:65" s="1" customFormat="1" ht="16.5" customHeight="1">
      <c r="B378" s="33"/>
      <c r="C378" s="128" t="s">
        <v>513</v>
      </c>
      <c r="D378" s="128" t="s">
        <v>141</v>
      </c>
      <c r="E378" s="129" t="s">
        <v>3759</v>
      </c>
      <c r="F378" s="130" t="s">
        <v>3760</v>
      </c>
      <c r="G378" s="131" t="s">
        <v>144</v>
      </c>
      <c r="H378" s="132">
        <v>1</v>
      </c>
      <c r="I378" s="133"/>
      <c r="J378" s="134">
        <f t="shared" si="60"/>
        <v>0</v>
      </c>
      <c r="K378" s="135"/>
      <c r="L378" s="33"/>
      <c r="M378" s="136" t="s">
        <v>1</v>
      </c>
      <c r="N378" s="137" t="s">
        <v>47</v>
      </c>
      <c r="P378" s="138">
        <f t="shared" si="61"/>
        <v>0</v>
      </c>
      <c r="Q378" s="138">
        <v>0</v>
      </c>
      <c r="R378" s="138">
        <f t="shared" si="62"/>
        <v>0</v>
      </c>
      <c r="S378" s="138">
        <v>0</v>
      </c>
      <c r="T378" s="139">
        <f t="shared" si="63"/>
        <v>0</v>
      </c>
      <c r="AR378" s="140" t="s">
        <v>173</v>
      </c>
      <c r="AT378" s="140" t="s">
        <v>141</v>
      </c>
      <c r="AU378" s="140" t="s">
        <v>90</v>
      </c>
      <c r="AY378" s="17" t="s">
        <v>140</v>
      </c>
      <c r="BE378" s="141">
        <f t="shared" si="64"/>
        <v>0</v>
      </c>
      <c r="BF378" s="141">
        <f t="shared" si="65"/>
        <v>0</v>
      </c>
      <c r="BG378" s="141">
        <f t="shared" si="66"/>
        <v>0</v>
      </c>
      <c r="BH378" s="141">
        <f t="shared" si="67"/>
        <v>0</v>
      </c>
      <c r="BI378" s="141">
        <f t="shared" si="68"/>
        <v>0</v>
      </c>
      <c r="BJ378" s="17" t="s">
        <v>90</v>
      </c>
      <c r="BK378" s="141">
        <f t="shared" si="69"/>
        <v>0</v>
      </c>
      <c r="BL378" s="17" t="s">
        <v>173</v>
      </c>
      <c r="BM378" s="140" t="s">
        <v>2834</v>
      </c>
    </row>
    <row r="379" spans="2:65" s="1" customFormat="1" ht="24.2" customHeight="1">
      <c r="B379" s="33"/>
      <c r="C379" s="128" t="s">
        <v>1667</v>
      </c>
      <c r="D379" s="128" t="s">
        <v>141</v>
      </c>
      <c r="E379" s="129" t="s">
        <v>3761</v>
      </c>
      <c r="F379" s="130" t="s">
        <v>3762</v>
      </c>
      <c r="G379" s="131" t="s">
        <v>3763</v>
      </c>
      <c r="H379" s="132">
        <v>32</v>
      </c>
      <c r="I379" s="133"/>
      <c r="J379" s="134">
        <f t="shared" si="60"/>
        <v>0</v>
      </c>
      <c r="K379" s="135"/>
      <c r="L379" s="33"/>
      <c r="M379" s="136" t="s">
        <v>1</v>
      </c>
      <c r="N379" s="137" t="s">
        <v>47</v>
      </c>
      <c r="P379" s="138">
        <f t="shared" si="61"/>
        <v>0</v>
      </c>
      <c r="Q379" s="138">
        <v>0</v>
      </c>
      <c r="R379" s="138">
        <f t="shared" si="62"/>
        <v>0</v>
      </c>
      <c r="S379" s="138">
        <v>0</v>
      </c>
      <c r="T379" s="139">
        <f t="shared" si="63"/>
        <v>0</v>
      </c>
      <c r="AR379" s="140" t="s">
        <v>173</v>
      </c>
      <c r="AT379" s="140" t="s">
        <v>141</v>
      </c>
      <c r="AU379" s="140" t="s">
        <v>90</v>
      </c>
      <c r="AY379" s="17" t="s">
        <v>140</v>
      </c>
      <c r="BE379" s="141">
        <f t="shared" si="64"/>
        <v>0</v>
      </c>
      <c r="BF379" s="141">
        <f t="shared" si="65"/>
        <v>0</v>
      </c>
      <c r="BG379" s="141">
        <f t="shared" si="66"/>
        <v>0</v>
      </c>
      <c r="BH379" s="141">
        <f t="shared" si="67"/>
        <v>0</v>
      </c>
      <c r="BI379" s="141">
        <f t="shared" si="68"/>
        <v>0</v>
      </c>
      <c r="BJ379" s="17" t="s">
        <v>90</v>
      </c>
      <c r="BK379" s="141">
        <f t="shared" si="69"/>
        <v>0</v>
      </c>
      <c r="BL379" s="17" t="s">
        <v>173</v>
      </c>
      <c r="BM379" s="140" t="s">
        <v>2849</v>
      </c>
    </row>
    <row r="380" spans="2:65" s="1" customFormat="1" ht="21.75" customHeight="1">
      <c r="B380" s="33"/>
      <c r="C380" s="128" t="s">
        <v>517</v>
      </c>
      <c r="D380" s="128" t="s">
        <v>141</v>
      </c>
      <c r="E380" s="129" t="s">
        <v>3764</v>
      </c>
      <c r="F380" s="130" t="s">
        <v>3765</v>
      </c>
      <c r="G380" s="131" t="s">
        <v>163</v>
      </c>
      <c r="H380" s="132">
        <v>9.7240000000000002</v>
      </c>
      <c r="I380" s="133"/>
      <c r="J380" s="134">
        <f t="shared" si="60"/>
        <v>0</v>
      </c>
      <c r="K380" s="135"/>
      <c r="L380" s="33"/>
      <c r="M380" s="174" t="s">
        <v>1</v>
      </c>
      <c r="N380" s="175" t="s">
        <v>47</v>
      </c>
      <c r="O380" s="176"/>
      <c r="P380" s="177">
        <f t="shared" si="61"/>
        <v>0</v>
      </c>
      <c r="Q380" s="177">
        <v>0</v>
      </c>
      <c r="R380" s="177">
        <f t="shared" si="62"/>
        <v>0</v>
      </c>
      <c r="S380" s="177">
        <v>0</v>
      </c>
      <c r="T380" s="178">
        <f t="shared" si="63"/>
        <v>0</v>
      </c>
      <c r="AR380" s="140" t="s">
        <v>173</v>
      </c>
      <c r="AT380" s="140" t="s">
        <v>141</v>
      </c>
      <c r="AU380" s="140" t="s">
        <v>90</v>
      </c>
      <c r="AY380" s="17" t="s">
        <v>140</v>
      </c>
      <c r="BE380" s="141">
        <f t="shared" si="64"/>
        <v>0</v>
      </c>
      <c r="BF380" s="141">
        <f t="shared" si="65"/>
        <v>0</v>
      </c>
      <c r="BG380" s="141">
        <f t="shared" si="66"/>
        <v>0</v>
      </c>
      <c r="BH380" s="141">
        <f t="shared" si="67"/>
        <v>0</v>
      </c>
      <c r="BI380" s="141">
        <f t="shared" si="68"/>
        <v>0</v>
      </c>
      <c r="BJ380" s="17" t="s">
        <v>90</v>
      </c>
      <c r="BK380" s="141">
        <f t="shared" si="69"/>
        <v>0</v>
      </c>
      <c r="BL380" s="17" t="s">
        <v>173</v>
      </c>
      <c r="BM380" s="140" t="s">
        <v>2862</v>
      </c>
    </row>
    <row r="381" spans="2:65" s="1" customFormat="1" ht="6.95" customHeight="1">
      <c r="B381" s="45"/>
      <c r="C381" s="46"/>
      <c r="D381" s="46"/>
      <c r="E381" s="46"/>
      <c r="F381" s="46"/>
      <c r="G381" s="46"/>
      <c r="H381" s="46"/>
      <c r="I381" s="46"/>
      <c r="J381" s="46"/>
      <c r="K381" s="46"/>
      <c r="L381" s="33"/>
    </row>
  </sheetData>
  <sheetProtection algorithmName="SHA-512" hashValue="Q8MDQ1XT0xh+9nPuvoLyIHSNjpTYLuriPRNu0wjmpzTjBPYiRQr6oHfoOXiiRwmUCPJAh/qa3erJGhstVJQnRQ==" saltValue="9ezlLghR6GpoiDqclTRLyGoelNVIttE4ZF4RfjJbcsLrwBHIhcCmhy1ct96wsAbwCP2qme0L7Q1UKQW0j076Hw==" spinCount="100000" sheet="1" objects="1" scenarios="1" formatColumns="0" formatRows="0" autoFilter="0"/>
  <autoFilter ref="C119:K380" xr:uid="{00000000-0009-0000-0000-000004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4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7" t="s">
        <v>103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5" customHeight="1">
      <c r="B4" s="20"/>
      <c r="D4" s="21" t="s">
        <v>110</v>
      </c>
      <c r="L4" s="20"/>
      <c r="M4" s="89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0" t="str">
        <f>'Rekapitulace stavby'!K6</f>
        <v>Realizace úspor energie - OA a Jazyková škola s právem SJZ Pardubice</v>
      </c>
      <c r="F7" s="241"/>
      <c r="G7" s="241"/>
      <c r="H7" s="241"/>
      <c r="L7" s="20"/>
    </row>
    <row r="8" spans="2:46" s="1" customFormat="1" ht="12" customHeight="1">
      <c r="B8" s="33"/>
      <c r="D8" s="27" t="s">
        <v>111</v>
      </c>
      <c r="L8" s="33"/>
    </row>
    <row r="9" spans="2:46" s="1" customFormat="1" ht="16.5" customHeight="1">
      <c r="B9" s="33"/>
      <c r="E9" s="230" t="s">
        <v>3766</v>
      </c>
      <c r="F9" s="239"/>
      <c r="G9" s="239"/>
      <c r="H9" s="239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1</v>
      </c>
      <c r="L11" s="33"/>
    </row>
    <row r="12" spans="2:46" s="1" customFormat="1" ht="12" customHeight="1">
      <c r="B12" s="33"/>
      <c r="D12" s="27" t="s">
        <v>22</v>
      </c>
      <c r="F12" s="25" t="s">
        <v>23</v>
      </c>
      <c r="I12" s="27" t="s">
        <v>24</v>
      </c>
      <c r="J12" s="53" t="str">
        <f>'Rekapitulace stavby'!AN8</f>
        <v>16. 6. 2024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7" t="s">
        <v>30</v>
      </c>
      <c r="I14" s="27" t="s">
        <v>31</v>
      </c>
      <c r="J14" s="25" t="s">
        <v>1</v>
      </c>
      <c r="L14" s="33"/>
    </row>
    <row r="15" spans="2:46" s="1" customFormat="1" ht="18" customHeight="1">
      <c r="B15" s="33"/>
      <c r="E15" s="25" t="s">
        <v>32</v>
      </c>
      <c r="I15" s="27" t="s">
        <v>33</v>
      </c>
      <c r="J15" s="25" t="s">
        <v>1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7" t="s">
        <v>34</v>
      </c>
      <c r="I17" s="27" t="s">
        <v>31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242" t="str">
        <f>'Rekapitulace stavby'!E14</f>
        <v>Vyplň údaj</v>
      </c>
      <c r="F18" s="212"/>
      <c r="G18" s="212"/>
      <c r="H18" s="212"/>
      <c r="I18" s="27" t="s">
        <v>33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36</v>
      </c>
      <c r="I20" s="27" t="s">
        <v>31</v>
      </c>
      <c r="J20" s="25" t="s">
        <v>1</v>
      </c>
      <c r="L20" s="33"/>
    </row>
    <row r="21" spans="2:12" s="1" customFormat="1" ht="18" customHeight="1">
      <c r="B21" s="33"/>
      <c r="E21" s="25" t="s">
        <v>37</v>
      </c>
      <c r="I21" s="27" t="s">
        <v>33</v>
      </c>
      <c r="J21" s="25" t="s">
        <v>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39</v>
      </c>
      <c r="I23" s="27" t="s">
        <v>31</v>
      </c>
      <c r="J23" s="25" t="str">
        <f>IF('Rekapitulace stavby'!AN19="","",'Rekapitulace stavby'!AN19)</f>
        <v/>
      </c>
      <c r="L23" s="33"/>
    </row>
    <row r="24" spans="2:12" s="1" customFormat="1" ht="18" customHeight="1">
      <c r="B24" s="33"/>
      <c r="E24" s="25" t="str">
        <f>IF('Rekapitulace stavby'!E20="","",'Rekapitulace stavby'!E20)</f>
        <v xml:space="preserve"> </v>
      </c>
      <c r="I24" s="27" t="s">
        <v>33</v>
      </c>
      <c r="J24" s="25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41</v>
      </c>
      <c r="L26" s="33"/>
    </row>
    <row r="27" spans="2:12" s="7" customFormat="1" ht="16.5" customHeight="1">
      <c r="B27" s="90"/>
      <c r="E27" s="216" t="s">
        <v>1</v>
      </c>
      <c r="F27" s="216"/>
      <c r="G27" s="216"/>
      <c r="H27" s="216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42</v>
      </c>
      <c r="J30" s="67">
        <f>ROUND(J130,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45" customHeight="1">
      <c r="B33" s="33"/>
      <c r="D33" s="56" t="s">
        <v>46</v>
      </c>
      <c r="E33" s="27" t="s">
        <v>47</v>
      </c>
      <c r="F33" s="92">
        <f>ROUND((SUM(BE130:BE248)),  2)</f>
        <v>0</v>
      </c>
      <c r="I33" s="93">
        <v>0.21</v>
      </c>
      <c r="J33" s="92">
        <f>ROUND(((SUM(BE130:BE248))*I33),  2)</f>
        <v>0</v>
      </c>
      <c r="L33" s="33"/>
    </row>
    <row r="34" spans="2:12" s="1" customFormat="1" ht="14.45" customHeight="1">
      <c r="B34" s="33"/>
      <c r="E34" s="27" t="s">
        <v>48</v>
      </c>
      <c r="F34" s="92">
        <f>ROUND((SUM(BF130:BF248)),  2)</f>
        <v>0</v>
      </c>
      <c r="I34" s="93">
        <v>0.12</v>
      </c>
      <c r="J34" s="92">
        <f>ROUND(((SUM(BF130:BF248))*I34),  2)</f>
        <v>0</v>
      </c>
      <c r="L34" s="33"/>
    </row>
    <row r="35" spans="2:12" s="1" customFormat="1" ht="14.45" hidden="1" customHeight="1">
      <c r="B35" s="33"/>
      <c r="E35" s="27" t="s">
        <v>49</v>
      </c>
      <c r="F35" s="92">
        <f>ROUND((SUM(BG130:BG248)),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7" t="s">
        <v>50</v>
      </c>
      <c r="F36" s="92">
        <f>ROUND((SUM(BH130:BH248)),  2)</f>
        <v>0</v>
      </c>
      <c r="I36" s="93">
        <v>0.12</v>
      </c>
      <c r="J36" s="92">
        <f>0</f>
        <v>0</v>
      </c>
      <c r="L36" s="33"/>
    </row>
    <row r="37" spans="2:12" s="1" customFormat="1" ht="14.45" hidden="1" customHeight="1">
      <c r="B37" s="33"/>
      <c r="E37" s="27" t="s">
        <v>51</v>
      </c>
      <c r="F37" s="92">
        <f>ROUND((SUM(BI130:BI248)),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52</v>
      </c>
      <c r="E39" s="58"/>
      <c r="F39" s="58"/>
      <c r="G39" s="96" t="s">
        <v>53</v>
      </c>
      <c r="H39" s="97" t="s">
        <v>54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55</v>
      </c>
      <c r="E50" s="43"/>
      <c r="F50" s="43"/>
      <c r="G50" s="42" t="s">
        <v>56</v>
      </c>
      <c r="H50" s="43"/>
      <c r="I50" s="43"/>
      <c r="J50" s="43"/>
      <c r="K50" s="43"/>
      <c r="L50" s="33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3"/>
      <c r="D61" s="44" t="s">
        <v>57</v>
      </c>
      <c r="E61" s="35"/>
      <c r="F61" s="100" t="s">
        <v>58</v>
      </c>
      <c r="G61" s="44" t="s">
        <v>57</v>
      </c>
      <c r="H61" s="35"/>
      <c r="I61" s="35"/>
      <c r="J61" s="101" t="s">
        <v>58</v>
      </c>
      <c r="K61" s="35"/>
      <c r="L61" s="33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3"/>
      <c r="D65" s="42" t="s">
        <v>59</v>
      </c>
      <c r="E65" s="43"/>
      <c r="F65" s="43"/>
      <c r="G65" s="42" t="s">
        <v>60</v>
      </c>
      <c r="H65" s="43"/>
      <c r="I65" s="43"/>
      <c r="J65" s="43"/>
      <c r="K65" s="43"/>
      <c r="L65" s="33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3"/>
      <c r="D76" s="44" t="s">
        <v>57</v>
      </c>
      <c r="E76" s="35"/>
      <c r="F76" s="100" t="s">
        <v>58</v>
      </c>
      <c r="G76" s="44" t="s">
        <v>57</v>
      </c>
      <c r="H76" s="35"/>
      <c r="I76" s="35"/>
      <c r="J76" s="101" t="s">
        <v>58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1" t="s">
        <v>113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7" t="s">
        <v>16</v>
      </c>
      <c r="L84" s="33"/>
    </row>
    <row r="85" spans="2:47" s="1" customFormat="1" ht="26.25" customHeight="1">
      <c r="B85" s="33"/>
      <c r="E85" s="240" t="str">
        <f>E7</f>
        <v>Realizace úspor energie - OA a Jazyková škola s právem SJZ Pardubice</v>
      </c>
      <c r="F85" s="241"/>
      <c r="G85" s="241"/>
      <c r="H85" s="241"/>
      <c r="L85" s="33"/>
    </row>
    <row r="86" spans="2:47" s="1" customFormat="1" ht="12" customHeight="1">
      <c r="B86" s="33"/>
      <c r="C86" s="27" t="s">
        <v>111</v>
      </c>
      <c r="L86" s="33"/>
    </row>
    <row r="87" spans="2:47" s="1" customFormat="1" ht="16.5" customHeight="1">
      <c r="B87" s="33"/>
      <c r="E87" s="230" t="str">
        <f>E9</f>
        <v>HP - Horkovodní přípojka</v>
      </c>
      <c r="F87" s="239"/>
      <c r="G87" s="239"/>
      <c r="H87" s="239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7" t="s">
        <v>22</v>
      </c>
      <c r="F89" s="25" t="str">
        <f>F12</f>
        <v>Štefánikova 325, 530 02 Pardubice I</v>
      </c>
      <c r="I89" s="27" t="s">
        <v>24</v>
      </c>
      <c r="J89" s="53" t="str">
        <f>IF(J12="","",J12)</f>
        <v>16. 6. 2024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7" t="s">
        <v>30</v>
      </c>
      <c r="F91" s="25" t="str">
        <f>E15</f>
        <v>Pardubický kraj</v>
      </c>
      <c r="I91" s="27" t="s">
        <v>36</v>
      </c>
      <c r="J91" s="31" t="str">
        <f>E21</f>
        <v>AZ Optimal s.r.o.</v>
      </c>
      <c r="L91" s="33"/>
    </row>
    <row r="92" spans="2:47" s="1" customFormat="1" ht="15.2" customHeight="1">
      <c r="B92" s="33"/>
      <c r="C92" s="27" t="s">
        <v>34</v>
      </c>
      <c r="F92" s="25" t="str">
        <f>IF(E18="","",E18)</f>
        <v>Vyplň údaj</v>
      </c>
      <c r="I92" s="27" t="s">
        <v>39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114</v>
      </c>
      <c r="D94" s="94"/>
      <c r="E94" s="94"/>
      <c r="F94" s="94"/>
      <c r="G94" s="94"/>
      <c r="H94" s="94"/>
      <c r="I94" s="94"/>
      <c r="J94" s="103" t="s">
        <v>115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116</v>
      </c>
      <c r="J96" s="67">
        <f>J130</f>
        <v>0</v>
      </c>
      <c r="L96" s="33"/>
      <c r="AU96" s="17" t="s">
        <v>117</v>
      </c>
    </row>
    <row r="97" spans="2:12" s="8" customFormat="1" ht="24.95" customHeight="1">
      <c r="B97" s="105"/>
      <c r="D97" s="106" t="s">
        <v>3767</v>
      </c>
      <c r="E97" s="107"/>
      <c r="F97" s="107"/>
      <c r="G97" s="107"/>
      <c r="H97" s="107"/>
      <c r="I97" s="107"/>
      <c r="J97" s="108">
        <f>J131</f>
        <v>0</v>
      </c>
      <c r="L97" s="105"/>
    </row>
    <row r="98" spans="2:12" s="15" customFormat="1" ht="19.899999999999999" customHeight="1">
      <c r="B98" s="179"/>
      <c r="D98" s="180" t="s">
        <v>539</v>
      </c>
      <c r="E98" s="181"/>
      <c r="F98" s="181"/>
      <c r="G98" s="181"/>
      <c r="H98" s="181"/>
      <c r="I98" s="181"/>
      <c r="J98" s="182">
        <f>J132</f>
        <v>0</v>
      </c>
      <c r="L98" s="179"/>
    </row>
    <row r="99" spans="2:12" s="15" customFormat="1" ht="19.899999999999999" customHeight="1">
      <c r="B99" s="179"/>
      <c r="D99" s="180" t="s">
        <v>542</v>
      </c>
      <c r="E99" s="181"/>
      <c r="F99" s="181"/>
      <c r="G99" s="181"/>
      <c r="H99" s="181"/>
      <c r="I99" s="181"/>
      <c r="J99" s="182">
        <f>J146</f>
        <v>0</v>
      </c>
      <c r="L99" s="179"/>
    </row>
    <row r="100" spans="2:12" s="15" customFormat="1" ht="19.899999999999999" customHeight="1">
      <c r="B100" s="179"/>
      <c r="D100" s="180" t="s">
        <v>3768</v>
      </c>
      <c r="E100" s="181"/>
      <c r="F100" s="181"/>
      <c r="G100" s="181"/>
      <c r="H100" s="181"/>
      <c r="I100" s="181"/>
      <c r="J100" s="182">
        <f>J148</f>
        <v>0</v>
      </c>
      <c r="L100" s="179"/>
    </row>
    <row r="101" spans="2:12" s="15" customFormat="1" ht="19.899999999999999" customHeight="1">
      <c r="B101" s="179"/>
      <c r="D101" s="180" t="s">
        <v>545</v>
      </c>
      <c r="E101" s="181"/>
      <c r="F101" s="181"/>
      <c r="G101" s="181"/>
      <c r="H101" s="181"/>
      <c r="I101" s="181"/>
      <c r="J101" s="182">
        <f>J163</f>
        <v>0</v>
      </c>
      <c r="L101" s="179"/>
    </row>
    <row r="102" spans="2:12" s="15" customFormat="1" ht="14.85" customHeight="1">
      <c r="B102" s="179"/>
      <c r="D102" s="180" t="s">
        <v>3769</v>
      </c>
      <c r="E102" s="181"/>
      <c r="F102" s="181"/>
      <c r="G102" s="181"/>
      <c r="H102" s="181"/>
      <c r="I102" s="181"/>
      <c r="J102" s="182">
        <f>J164</f>
        <v>0</v>
      </c>
      <c r="L102" s="179"/>
    </row>
    <row r="103" spans="2:12" s="15" customFormat="1" ht="19.899999999999999" customHeight="1">
      <c r="B103" s="179"/>
      <c r="D103" s="180" t="s">
        <v>547</v>
      </c>
      <c r="E103" s="181"/>
      <c r="F103" s="181"/>
      <c r="G103" s="181"/>
      <c r="H103" s="181"/>
      <c r="I103" s="181"/>
      <c r="J103" s="182">
        <f>J171</f>
        <v>0</v>
      </c>
      <c r="L103" s="179"/>
    </row>
    <row r="104" spans="2:12" s="8" customFormat="1" ht="24.95" customHeight="1">
      <c r="B104" s="105"/>
      <c r="D104" s="106" t="s">
        <v>548</v>
      </c>
      <c r="E104" s="107"/>
      <c r="F104" s="107"/>
      <c r="G104" s="107"/>
      <c r="H104" s="107"/>
      <c r="I104" s="107"/>
      <c r="J104" s="108">
        <f>J173</f>
        <v>0</v>
      </c>
      <c r="L104" s="105"/>
    </row>
    <row r="105" spans="2:12" s="15" customFormat="1" ht="19.899999999999999" customHeight="1">
      <c r="B105" s="179"/>
      <c r="D105" s="180" t="s">
        <v>3770</v>
      </c>
      <c r="E105" s="181"/>
      <c r="F105" s="181"/>
      <c r="G105" s="181"/>
      <c r="H105" s="181"/>
      <c r="I105" s="181"/>
      <c r="J105" s="182">
        <f>J174</f>
        <v>0</v>
      </c>
      <c r="L105" s="179"/>
    </row>
    <row r="106" spans="2:12" s="15" customFormat="1" ht="19.899999999999999" customHeight="1">
      <c r="B106" s="179"/>
      <c r="D106" s="180" t="s">
        <v>3771</v>
      </c>
      <c r="E106" s="181"/>
      <c r="F106" s="181"/>
      <c r="G106" s="181"/>
      <c r="H106" s="181"/>
      <c r="I106" s="181"/>
      <c r="J106" s="182">
        <f>J179</f>
        <v>0</v>
      </c>
      <c r="L106" s="179"/>
    </row>
    <row r="107" spans="2:12" s="8" customFormat="1" ht="24.95" customHeight="1">
      <c r="B107" s="105"/>
      <c r="D107" s="106" t="s">
        <v>3772</v>
      </c>
      <c r="E107" s="107"/>
      <c r="F107" s="107"/>
      <c r="G107" s="107"/>
      <c r="H107" s="107"/>
      <c r="I107" s="107"/>
      <c r="J107" s="108">
        <f>J192</f>
        <v>0</v>
      </c>
      <c r="L107" s="105"/>
    </row>
    <row r="108" spans="2:12" s="15" customFormat="1" ht="19.899999999999999" customHeight="1">
      <c r="B108" s="179"/>
      <c r="D108" s="180" t="s">
        <v>3773</v>
      </c>
      <c r="E108" s="181"/>
      <c r="F108" s="181"/>
      <c r="G108" s="181"/>
      <c r="H108" s="181"/>
      <c r="I108" s="181"/>
      <c r="J108" s="182">
        <f>J193</f>
        <v>0</v>
      </c>
      <c r="L108" s="179"/>
    </row>
    <row r="109" spans="2:12" s="15" customFormat="1" ht="19.899999999999999" customHeight="1">
      <c r="B109" s="179"/>
      <c r="D109" s="180" t="s">
        <v>3774</v>
      </c>
      <c r="E109" s="181"/>
      <c r="F109" s="181"/>
      <c r="G109" s="181"/>
      <c r="H109" s="181"/>
      <c r="I109" s="181"/>
      <c r="J109" s="182">
        <f>J212</f>
        <v>0</v>
      </c>
      <c r="L109" s="179"/>
    </row>
    <row r="110" spans="2:12" s="8" customFormat="1" ht="24.95" customHeight="1">
      <c r="B110" s="105"/>
      <c r="D110" s="106" t="s">
        <v>3775</v>
      </c>
      <c r="E110" s="107"/>
      <c r="F110" s="107"/>
      <c r="G110" s="107"/>
      <c r="H110" s="107"/>
      <c r="I110" s="107"/>
      <c r="J110" s="108">
        <f>J246</f>
        <v>0</v>
      </c>
      <c r="L110" s="105"/>
    </row>
    <row r="111" spans="2:12" s="1" customFormat="1" ht="21.75" customHeight="1">
      <c r="B111" s="33"/>
      <c r="L111" s="33"/>
    </row>
    <row r="112" spans="2:12" s="1" customFormat="1" ht="6.95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33"/>
    </row>
    <row r="116" spans="2:12" s="1" customFormat="1" ht="6.95" customHeight="1"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33"/>
    </row>
    <row r="117" spans="2:12" s="1" customFormat="1" ht="24.95" customHeight="1">
      <c r="B117" s="33"/>
      <c r="C117" s="21" t="s">
        <v>126</v>
      </c>
      <c r="L117" s="33"/>
    </row>
    <row r="118" spans="2:12" s="1" customFormat="1" ht="6.95" customHeight="1">
      <c r="B118" s="33"/>
      <c r="L118" s="33"/>
    </row>
    <row r="119" spans="2:12" s="1" customFormat="1" ht="12" customHeight="1">
      <c r="B119" s="33"/>
      <c r="C119" s="27" t="s">
        <v>16</v>
      </c>
      <c r="L119" s="33"/>
    </row>
    <row r="120" spans="2:12" s="1" customFormat="1" ht="26.25" customHeight="1">
      <c r="B120" s="33"/>
      <c r="E120" s="240" t="str">
        <f>E7</f>
        <v>Realizace úspor energie - OA a Jazyková škola s právem SJZ Pardubice</v>
      </c>
      <c r="F120" s="241"/>
      <c r="G120" s="241"/>
      <c r="H120" s="241"/>
      <c r="L120" s="33"/>
    </row>
    <row r="121" spans="2:12" s="1" customFormat="1" ht="12" customHeight="1">
      <c r="B121" s="33"/>
      <c r="C121" s="27" t="s">
        <v>111</v>
      </c>
      <c r="L121" s="33"/>
    </row>
    <row r="122" spans="2:12" s="1" customFormat="1" ht="16.5" customHeight="1">
      <c r="B122" s="33"/>
      <c r="E122" s="230" t="str">
        <f>E9</f>
        <v>HP - Horkovodní přípojka</v>
      </c>
      <c r="F122" s="239"/>
      <c r="G122" s="239"/>
      <c r="H122" s="239"/>
      <c r="L122" s="33"/>
    </row>
    <row r="123" spans="2:12" s="1" customFormat="1" ht="6.95" customHeight="1">
      <c r="B123" s="33"/>
      <c r="L123" s="33"/>
    </row>
    <row r="124" spans="2:12" s="1" customFormat="1" ht="12" customHeight="1">
      <c r="B124" s="33"/>
      <c r="C124" s="27" t="s">
        <v>22</v>
      </c>
      <c r="F124" s="25" t="str">
        <f>F12</f>
        <v>Štefánikova 325, 530 02 Pardubice I</v>
      </c>
      <c r="I124" s="27" t="s">
        <v>24</v>
      </c>
      <c r="J124" s="53" t="str">
        <f>IF(J12="","",J12)</f>
        <v>16. 6. 2024</v>
      </c>
      <c r="L124" s="33"/>
    </row>
    <row r="125" spans="2:12" s="1" customFormat="1" ht="6.95" customHeight="1">
      <c r="B125" s="33"/>
      <c r="L125" s="33"/>
    </row>
    <row r="126" spans="2:12" s="1" customFormat="1" ht="15.2" customHeight="1">
      <c r="B126" s="33"/>
      <c r="C126" s="27" t="s">
        <v>30</v>
      </c>
      <c r="F126" s="25" t="str">
        <f>E15</f>
        <v>Pardubický kraj</v>
      </c>
      <c r="I126" s="27" t="s">
        <v>36</v>
      </c>
      <c r="J126" s="31" t="str">
        <f>E21</f>
        <v>AZ Optimal s.r.o.</v>
      </c>
      <c r="L126" s="33"/>
    </row>
    <row r="127" spans="2:12" s="1" customFormat="1" ht="15.2" customHeight="1">
      <c r="B127" s="33"/>
      <c r="C127" s="27" t="s">
        <v>34</v>
      </c>
      <c r="F127" s="25" t="str">
        <f>IF(E18="","",E18)</f>
        <v>Vyplň údaj</v>
      </c>
      <c r="I127" s="27" t="s">
        <v>39</v>
      </c>
      <c r="J127" s="31" t="str">
        <f>E24</f>
        <v xml:space="preserve"> </v>
      </c>
      <c r="L127" s="33"/>
    </row>
    <row r="128" spans="2:12" s="1" customFormat="1" ht="10.35" customHeight="1">
      <c r="B128" s="33"/>
      <c r="L128" s="33"/>
    </row>
    <row r="129" spans="2:65" s="9" customFormat="1" ht="29.25" customHeight="1">
      <c r="B129" s="109"/>
      <c r="C129" s="110" t="s">
        <v>127</v>
      </c>
      <c r="D129" s="111" t="s">
        <v>67</v>
      </c>
      <c r="E129" s="111" t="s">
        <v>63</v>
      </c>
      <c r="F129" s="111" t="s">
        <v>64</v>
      </c>
      <c r="G129" s="111" t="s">
        <v>128</v>
      </c>
      <c r="H129" s="111" t="s">
        <v>129</v>
      </c>
      <c r="I129" s="111" t="s">
        <v>130</v>
      </c>
      <c r="J129" s="112" t="s">
        <v>115</v>
      </c>
      <c r="K129" s="113" t="s">
        <v>131</v>
      </c>
      <c r="L129" s="109"/>
      <c r="M129" s="60" t="s">
        <v>1</v>
      </c>
      <c r="N129" s="61" t="s">
        <v>46</v>
      </c>
      <c r="O129" s="61" t="s">
        <v>132</v>
      </c>
      <c r="P129" s="61" t="s">
        <v>133</v>
      </c>
      <c r="Q129" s="61" t="s">
        <v>134</v>
      </c>
      <c r="R129" s="61" t="s">
        <v>135</v>
      </c>
      <c r="S129" s="61" t="s">
        <v>136</v>
      </c>
      <c r="T129" s="62" t="s">
        <v>137</v>
      </c>
    </row>
    <row r="130" spans="2:65" s="1" customFormat="1" ht="22.9" customHeight="1">
      <c r="B130" s="33"/>
      <c r="C130" s="65" t="s">
        <v>138</v>
      </c>
      <c r="J130" s="114">
        <f>BK130</f>
        <v>0</v>
      </c>
      <c r="L130" s="33"/>
      <c r="M130" s="63"/>
      <c r="N130" s="54"/>
      <c r="O130" s="54"/>
      <c r="P130" s="115">
        <f>P131+P173+P192+P246</f>
        <v>0</v>
      </c>
      <c r="Q130" s="54"/>
      <c r="R130" s="115">
        <f>R131+R173+R192+R246</f>
        <v>41.286671999999996</v>
      </c>
      <c r="S130" s="54"/>
      <c r="T130" s="116">
        <f>T131+T173+T192+T246</f>
        <v>33.607199999999999</v>
      </c>
      <c r="AT130" s="17" t="s">
        <v>81</v>
      </c>
      <c r="AU130" s="17" t="s">
        <v>117</v>
      </c>
      <c r="BK130" s="117">
        <f>BK131+BK173+BK192+BK246</f>
        <v>0</v>
      </c>
    </row>
    <row r="131" spans="2:65" s="10" customFormat="1" ht="25.9" customHeight="1">
      <c r="B131" s="118"/>
      <c r="D131" s="119" t="s">
        <v>81</v>
      </c>
      <c r="E131" s="120" t="s">
        <v>568</v>
      </c>
      <c r="F131" s="120" t="s">
        <v>568</v>
      </c>
      <c r="I131" s="121"/>
      <c r="J131" s="122">
        <f>BK131</f>
        <v>0</v>
      </c>
      <c r="L131" s="118"/>
      <c r="M131" s="123"/>
      <c r="P131" s="124">
        <f>P132+P146+P148+P163+P171</f>
        <v>0</v>
      </c>
      <c r="R131" s="124">
        <f>R132+R146+R148+R163+R171</f>
        <v>0</v>
      </c>
      <c r="T131" s="125">
        <f>T132+T146+T148+T163+T171</f>
        <v>0</v>
      </c>
      <c r="AR131" s="119" t="s">
        <v>90</v>
      </c>
      <c r="AT131" s="126" t="s">
        <v>81</v>
      </c>
      <c r="AU131" s="126" t="s">
        <v>82</v>
      </c>
      <c r="AY131" s="119" t="s">
        <v>140</v>
      </c>
      <c r="BK131" s="127">
        <f>BK132+BK146+BK148+BK163+BK171</f>
        <v>0</v>
      </c>
    </row>
    <row r="132" spans="2:65" s="10" customFormat="1" ht="22.9" customHeight="1">
      <c r="B132" s="118"/>
      <c r="D132" s="119" t="s">
        <v>81</v>
      </c>
      <c r="E132" s="183" t="s">
        <v>90</v>
      </c>
      <c r="F132" s="183" t="s">
        <v>139</v>
      </c>
      <c r="I132" s="121"/>
      <c r="J132" s="184">
        <f>BK132</f>
        <v>0</v>
      </c>
      <c r="L132" s="118"/>
      <c r="M132" s="123"/>
      <c r="P132" s="124">
        <f>SUM(P133:P145)</f>
        <v>0</v>
      </c>
      <c r="R132" s="124">
        <f>SUM(R133:R145)</f>
        <v>0</v>
      </c>
      <c r="T132" s="125">
        <f>SUM(T133:T145)</f>
        <v>0</v>
      </c>
      <c r="AR132" s="119" t="s">
        <v>90</v>
      </c>
      <c r="AT132" s="126" t="s">
        <v>81</v>
      </c>
      <c r="AU132" s="126" t="s">
        <v>90</v>
      </c>
      <c r="AY132" s="119" t="s">
        <v>140</v>
      </c>
      <c r="BK132" s="127">
        <f>SUM(BK133:BK145)</f>
        <v>0</v>
      </c>
    </row>
    <row r="133" spans="2:65" s="1" customFormat="1" ht="16.5" customHeight="1">
      <c r="B133" s="33"/>
      <c r="C133" s="128" t="s">
        <v>90</v>
      </c>
      <c r="D133" s="128" t="s">
        <v>141</v>
      </c>
      <c r="E133" s="129" t="s">
        <v>3776</v>
      </c>
      <c r="F133" s="130" t="s">
        <v>3777</v>
      </c>
      <c r="G133" s="131" t="s">
        <v>144</v>
      </c>
      <c r="H133" s="132">
        <v>30.24</v>
      </c>
      <c r="I133" s="133"/>
      <c r="J133" s="134">
        <f t="shared" ref="J133:J142" si="0">ROUND(I133*H133,2)</f>
        <v>0</v>
      </c>
      <c r="K133" s="135"/>
      <c r="L133" s="33"/>
      <c r="M133" s="136" t="s">
        <v>1</v>
      </c>
      <c r="N133" s="137" t="s">
        <v>47</v>
      </c>
      <c r="P133" s="138">
        <f t="shared" ref="P133:P142" si="1">O133*H133</f>
        <v>0</v>
      </c>
      <c r="Q133" s="138">
        <v>0</v>
      </c>
      <c r="R133" s="138">
        <f t="shared" ref="R133:R142" si="2">Q133*H133</f>
        <v>0</v>
      </c>
      <c r="S133" s="138">
        <v>0</v>
      </c>
      <c r="T133" s="139">
        <f t="shared" ref="T133:T142" si="3">S133*H133</f>
        <v>0</v>
      </c>
      <c r="AR133" s="140" t="s">
        <v>145</v>
      </c>
      <c r="AT133" s="140" t="s">
        <v>141</v>
      </c>
      <c r="AU133" s="140" t="s">
        <v>92</v>
      </c>
      <c r="AY133" s="17" t="s">
        <v>140</v>
      </c>
      <c r="BE133" s="141">
        <f t="shared" ref="BE133:BE142" si="4">IF(N133="základní",J133,0)</f>
        <v>0</v>
      </c>
      <c r="BF133" s="141">
        <f t="shared" ref="BF133:BF142" si="5">IF(N133="snížená",J133,0)</f>
        <v>0</v>
      </c>
      <c r="BG133" s="141">
        <f t="shared" ref="BG133:BG142" si="6">IF(N133="zákl. přenesená",J133,0)</f>
        <v>0</v>
      </c>
      <c r="BH133" s="141">
        <f t="shared" ref="BH133:BH142" si="7">IF(N133="sníž. přenesená",J133,0)</f>
        <v>0</v>
      </c>
      <c r="BI133" s="141">
        <f t="shared" ref="BI133:BI142" si="8">IF(N133="nulová",J133,0)</f>
        <v>0</v>
      </c>
      <c r="BJ133" s="17" t="s">
        <v>90</v>
      </c>
      <c r="BK133" s="141">
        <f t="shared" ref="BK133:BK142" si="9">ROUND(I133*H133,2)</f>
        <v>0</v>
      </c>
      <c r="BL133" s="17" t="s">
        <v>145</v>
      </c>
      <c r="BM133" s="140" t="s">
        <v>3778</v>
      </c>
    </row>
    <row r="134" spans="2:65" s="1" customFormat="1" ht="16.5" customHeight="1">
      <c r="B134" s="33"/>
      <c r="C134" s="128" t="s">
        <v>92</v>
      </c>
      <c r="D134" s="128" t="s">
        <v>141</v>
      </c>
      <c r="E134" s="129" t="s">
        <v>3779</v>
      </c>
      <c r="F134" s="130" t="s">
        <v>3780</v>
      </c>
      <c r="G134" s="131" t="s">
        <v>177</v>
      </c>
      <c r="H134" s="132">
        <v>52.8</v>
      </c>
      <c r="I134" s="133"/>
      <c r="J134" s="134">
        <f t="shared" si="0"/>
        <v>0</v>
      </c>
      <c r="K134" s="135"/>
      <c r="L134" s="33"/>
      <c r="M134" s="136" t="s">
        <v>1</v>
      </c>
      <c r="N134" s="137" t="s">
        <v>47</v>
      </c>
      <c r="P134" s="138">
        <f t="shared" si="1"/>
        <v>0</v>
      </c>
      <c r="Q134" s="138">
        <v>0</v>
      </c>
      <c r="R134" s="138">
        <f t="shared" si="2"/>
        <v>0</v>
      </c>
      <c r="S134" s="138">
        <v>0</v>
      </c>
      <c r="T134" s="139">
        <f t="shared" si="3"/>
        <v>0</v>
      </c>
      <c r="AR134" s="140" t="s">
        <v>145</v>
      </c>
      <c r="AT134" s="140" t="s">
        <v>141</v>
      </c>
      <c r="AU134" s="140" t="s">
        <v>92</v>
      </c>
      <c r="AY134" s="17" t="s">
        <v>140</v>
      </c>
      <c r="BE134" s="141">
        <f t="shared" si="4"/>
        <v>0</v>
      </c>
      <c r="BF134" s="141">
        <f t="shared" si="5"/>
        <v>0</v>
      </c>
      <c r="BG134" s="141">
        <f t="shared" si="6"/>
        <v>0</v>
      </c>
      <c r="BH134" s="141">
        <f t="shared" si="7"/>
        <v>0</v>
      </c>
      <c r="BI134" s="141">
        <f t="shared" si="8"/>
        <v>0</v>
      </c>
      <c r="BJ134" s="17" t="s">
        <v>90</v>
      </c>
      <c r="BK134" s="141">
        <f t="shared" si="9"/>
        <v>0</v>
      </c>
      <c r="BL134" s="17" t="s">
        <v>145</v>
      </c>
      <c r="BM134" s="140" t="s">
        <v>3781</v>
      </c>
    </row>
    <row r="135" spans="2:65" s="1" customFormat="1" ht="16.5" customHeight="1">
      <c r="B135" s="33"/>
      <c r="C135" s="128" t="s">
        <v>151</v>
      </c>
      <c r="D135" s="128" t="s">
        <v>141</v>
      </c>
      <c r="E135" s="129" t="s">
        <v>3782</v>
      </c>
      <c r="F135" s="130" t="s">
        <v>3783</v>
      </c>
      <c r="G135" s="131" t="s">
        <v>177</v>
      </c>
      <c r="H135" s="132">
        <v>98.4</v>
      </c>
      <c r="I135" s="133"/>
      <c r="J135" s="134">
        <f t="shared" si="0"/>
        <v>0</v>
      </c>
      <c r="K135" s="135"/>
      <c r="L135" s="33"/>
      <c r="M135" s="136" t="s">
        <v>1</v>
      </c>
      <c r="N135" s="137" t="s">
        <v>47</v>
      </c>
      <c r="P135" s="138">
        <f t="shared" si="1"/>
        <v>0</v>
      </c>
      <c r="Q135" s="138">
        <v>0</v>
      </c>
      <c r="R135" s="138">
        <f t="shared" si="2"/>
        <v>0</v>
      </c>
      <c r="S135" s="138">
        <v>0</v>
      </c>
      <c r="T135" s="139">
        <f t="shared" si="3"/>
        <v>0</v>
      </c>
      <c r="AR135" s="140" t="s">
        <v>145</v>
      </c>
      <c r="AT135" s="140" t="s">
        <v>141</v>
      </c>
      <c r="AU135" s="140" t="s">
        <v>92</v>
      </c>
      <c r="AY135" s="17" t="s">
        <v>140</v>
      </c>
      <c r="BE135" s="141">
        <f t="shared" si="4"/>
        <v>0</v>
      </c>
      <c r="BF135" s="141">
        <f t="shared" si="5"/>
        <v>0</v>
      </c>
      <c r="BG135" s="141">
        <f t="shared" si="6"/>
        <v>0</v>
      </c>
      <c r="BH135" s="141">
        <f t="shared" si="7"/>
        <v>0</v>
      </c>
      <c r="BI135" s="141">
        <f t="shared" si="8"/>
        <v>0</v>
      </c>
      <c r="BJ135" s="17" t="s">
        <v>90</v>
      </c>
      <c r="BK135" s="141">
        <f t="shared" si="9"/>
        <v>0</v>
      </c>
      <c r="BL135" s="17" t="s">
        <v>145</v>
      </c>
      <c r="BM135" s="140" t="s">
        <v>3784</v>
      </c>
    </row>
    <row r="136" spans="2:65" s="1" customFormat="1" ht="16.5" customHeight="1">
      <c r="B136" s="33"/>
      <c r="C136" s="128" t="s">
        <v>145</v>
      </c>
      <c r="D136" s="128" t="s">
        <v>141</v>
      </c>
      <c r="E136" s="129" t="s">
        <v>3785</v>
      </c>
      <c r="F136" s="130" t="s">
        <v>3786</v>
      </c>
      <c r="G136" s="131" t="s">
        <v>177</v>
      </c>
      <c r="H136" s="132">
        <v>52.8</v>
      </c>
      <c r="I136" s="133"/>
      <c r="J136" s="134">
        <f t="shared" si="0"/>
        <v>0</v>
      </c>
      <c r="K136" s="135"/>
      <c r="L136" s="33"/>
      <c r="M136" s="136" t="s">
        <v>1</v>
      </c>
      <c r="N136" s="137" t="s">
        <v>47</v>
      </c>
      <c r="P136" s="138">
        <f t="shared" si="1"/>
        <v>0</v>
      </c>
      <c r="Q136" s="138">
        <v>0</v>
      </c>
      <c r="R136" s="138">
        <f t="shared" si="2"/>
        <v>0</v>
      </c>
      <c r="S136" s="138">
        <v>0</v>
      </c>
      <c r="T136" s="139">
        <f t="shared" si="3"/>
        <v>0</v>
      </c>
      <c r="AR136" s="140" t="s">
        <v>145</v>
      </c>
      <c r="AT136" s="140" t="s">
        <v>141</v>
      </c>
      <c r="AU136" s="140" t="s">
        <v>92</v>
      </c>
      <c r="AY136" s="17" t="s">
        <v>140</v>
      </c>
      <c r="BE136" s="141">
        <f t="shared" si="4"/>
        <v>0</v>
      </c>
      <c r="BF136" s="141">
        <f t="shared" si="5"/>
        <v>0</v>
      </c>
      <c r="BG136" s="141">
        <f t="shared" si="6"/>
        <v>0</v>
      </c>
      <c r="BH136" s="141">
        <f t="shared" si="7"/>
        <v>0</v>
      </c>
      <c r="BI136" s="141">
        <f t="shared" si="8"/>
        <v>0</v>
      </c>
      <c r="BJ136" s="17" t="s">
        <v>90</v>
      </c>
      <c r="BK136" s="141">
        <f t="shared" si="9"/>
        <v>0</v>
      </c>
      <c r="BL136" s="17" t="s">
        <v>145</v>
      </c>
      <c r="BM136" s="140" t="s">
        <v>3787</v>
      </c>
    </row>
    <row r="137" spans="2:65" s="1" customFormat="1" ht="21.75" customHeight="1">
      <c r="B137" s="33"/>
      <c r="C137" s="128" t="s">
        <v>160</v>
      </c>
      <c r="D137" s="128" t="s">
        <v>141</v>
      </c>
      <c r="E137" s="129" t="s">
        <v>3788</v>
      </c>
      <c r="F137" s="130" t="s">
        <v>193</v>
      </c>
      <c r="G137" s="131" t="s">
        <v>144</v>
      </c>
      <c r="H137" s="132">
        <v>67.2</v>
      </c>
      <c r="I137" s="133"/>
      <c r="J137" s="134">
        <f t="shared" si="0"/>
        <v>0</v>
      </c>
      <c r="K137" s="135"/>
      <c r="L137" s="33"/>
      <c r="M137" s="136" t="s">
        <v>1</v>
      </c>
      <c r="N137" s="137" t="s">
        <v>47</v>
      </c>
      <c r="P137" s="138">
        <f t="shared" si="1"/>
        <v>0</v>
      </c>
      <c r="Q137" s="138">
        <v>0</v>
      </c>
      <c r="R137" s="138">
        <f t="shared" si="2"/>
        <v>0</v>
      </c>
      <c r="S137" s="138">
        <v>0</v>
      </c>
      <c r="T137" s="139">
        <f t="shared" si="3"/>
        <v>0</v>
      </c>
      <c r="AR137" s="140" t="s">
        <v>145</v>
      </c>
      <c r="AT137" s="140" t="s">
        <v>141</v>
      </c>
      <c r="AU137" s="140" t="s">
        <v>92</v>
      </c>
      <c r="AY137" s="17" t="s">
        <v>140</v>
      </c>
      <c r="BE137" s="141">
        <f t="shared" si="4"/>
        <v>0</v>
      </c>
      <c r="BF137" s="141">
        <f t="shared" si="5"/>
        <v>0</v>
      </c>
      <c r="BG137" s="141">
        <f t="shared" si="6"/>
        <v>0</v>
      </c>
      <c r="BH137" s="141">
        <f t="shared" si="7"/>
        <v>0</v>
      </c>
      <c r="BI137" s="141">
        <f t="shared" si="8"/>
        <v>0</v>
      </c>
      <c r="BJ137" s="17" t="s">
        <v>90</v>
      </c>
      <c r="BK137" s="141">
        <f t="shared" si="9"/>
        <v>0</v>
      </c>
      <c r="BL137" s="17" t="s">
        <v>145</v>
      </c>
      <c r="BM137" s="140" t="s">
        <v>3789</v>
      </c>
    </row>
    <row r="138" spans="2:65" s="1" customFormat="1" ht="21.75" customHeight="1">
      <c r="B138" s="33"/>
      <c r="C138" s="128" t="s">
        <v>154</v>
      </c>
      <c r="D138" s="128" t="s">
        <v>141</v>
      </c>
      <c r="E138" s="129" t="s">
        <v>3790</v>
      </c>
      <c r="F138" s="130" t="s">
        <v>196</v>
      </c>
      <c r="G138" s="131" t="s">
        <v>144</v>
      </c>
      <c r="H138" s="132">
        <v>67.2</v>
      </c>
      <c r="I138" s="133"/>
      <c r="J138" s="134">
        <f t="shared" si="0"/>
        <v>0</v>
      </c>
      <c r="K138" s="135"/>
      <c r="L138" s="33"/>
      <c r="M138" s="136" t="s">
        <v>1</v>
      </c>
      <c r="N138" s="137" t="s">
        <v>47</v>
      </c>
      <c r="P138" s="138">
        <f t="shared" si="1"/>
        <v>0</v>
      </c>
      <c r="Q138" s="138">
        <v>0</v>
      </c>
      <c r="R138" s="138">
        <f t="shared" si="2"/>
        <v>0</v>
      </c>
      <c r="S138" s="138">
        <v>0</v>
      </c>
      <c r="T138" s="139">
        <f t="shared" si="3"/>
        <v>0</v>
      </c>
      <c r="AR138" s="140" t="s">
        <v>145</v>
      </c>
      <c r="AT138" s="140" t="s">
        <v>141</v>
      </c>
      <c r="AU138" s="140" t="s">
        <v>92</v>
      </c>
      <c r="AY138" s="17" t="s">
        <v>140</v>
      </c>
      <c r="BE138" s="141">
        <f t="shared" si="4"/>
        <v>0</v>
      </c>
      <c r="BF138" s="141">
        <f t="shared" si="5"/>
        <v>0</v>
      </c>
      <c r="BG138" s="141">
        <f t="shared" si="6"/>
        <v>0</v>
      </c>
      <c r="BH138" s="141">
        <f t="shared" si="7"/>
        <v>0</v>
      </c>
      <c r="BI138" s="141">
        <f t="shared" si="8"/>
        <v>0</v>
      </c>
      <c r="BJ138" s="17" t="s">
        <v>90</v>
      </c>
      <c r="BK138" s="141">
        <f t="shared" si="9"/>
        <v>0</v>
      </c>
      <c r="BL138" s="17" t="s">
        <v>145</v>
      </c>
      <c r="BM138" s="140" t="s">
        <v>3791</v>
      </c>
    </row>
    <row r="139" spans="2:65" s="1" customFormat="1" ht="16.5" customHeight="1">
      <c r="B139" s="33"/>
      <c r="C139" s="128" t="s">
        <v>167</v>
      </c>
      <c r="D139" s="128" t="s">
        <v>141</v>
      </c>
      <c r="E139" s="129" t="s">
        <v>3792</v>
      </c>
      <c r="F139" s="130" t="s">
        <v>3793</v>
      </c>
      <c r="G139" s="131" t="s">
        <v>177</v>
      </c>
      <c r="H139" s="132">
        <v>151.19999999999999</v>
      </c>
      <c r="I139" s="133"/>
      <c r="J139" s="134">
        <f t="shared" si="0"/>
        <v>0</v>
      </c>
      <c r="K139" s="135"/>
      <c r="L139" s="33"/>
      <c r="M139" s="136" t="s">
        <v>1</v>
      </c>
      <c r="N139" s="137" t="s">
        <v>47</v>
      </c>
      <c r="P139" s="138">
        <f t="shared" si="1"/>
        <v>0</v>
      </c>
      <c r="Q139" s="138">
        <v>0</v>
      </c>
      <c r="R139" s="138">
        <f t="shared" si="2"/>
        <v>0</v>
      </c>
      <c r="S139" s="138">
        <v>0</v>
      </c>
      <c r="T139" s="139">
        <f t="shared" si="3"/>
        <v>0</v>
      </c>
      <c r="AR139" s="140" t="s">
        <v>145</v>
      </c>
      <c r="AT139" s="140" t="s">
        <v>141</v>
      </c>
      <c r="AU139" s="140" t="s">
        <v>92</v>
      </c>
      <c r="AY139" s="17" t="s">
        <v>140</v>
      </c>
      <c r="BE139" s="141">
        <f t="shared" si="4"/>
        <v>0</v>
      </c>
      <c r="BF139" s="141">
        <f t="shared" si="5"/>
        <v>0</v>
      </c>
      <c r="BG139" s="141">
        <f t="shared" si="6"/>
        <v>0</v>
      </c>
      <c r="BH139" s="141">
        <f t="shared" si="7"/>
        <v>0</v>
      </c>
      <c r="BI139" s="141">
        <f t="shared" si="8"/>
        <v>0</v>
      </c>
      <c r="BJ139" s="17" t="s">
        <v>90</v>
      </c>
      <c r="BK139" s="141">
        <f t="shared" si="9"/>
        <v>0</v>
      </c>
      <c r="BL139" s="17" t="s">
        <v>145</v>
      </c>
      <c r="BM139" s="140" t="s">
        <v>3794</v>
      </c>
    </row>
    <row r="140" spans="2:65" s="1" customFormat="1" ht="16.5" customHeight="1">
      <c r="B140" s="33"/>
      <c r="C140" s="128" t="s">
        <v>158</v>
      </c>
      <c r="D140" s="128" t="s">
        <v>141</v>
      </c>
      <c r="E140" s="129" t="s">
        <v>3795</v>
      </c>
      <c r="F140" s="130" t="s">
        <v>3796</v>
      </c>
      <c r="G140" s="131" t="s">
        <v>144</v>
      </c>
      <c r="H140" s="132">
        <v>36.96</v>
      </c>
      <c r="I140" s="133"/>
      <c r="J140" s="134">
        <f t="shared" si="0"/>
        <v>0</v>
      </c>
      <c r="K140" s="135"/>
      <c r="L140" s="33"/>
      <c r="M140" s="136" t="s">
        <v>1</v>
      </c>
      <c r="N140" s="137" t="s">
        <v>47</v>
      </c>
      <c r="P140" s="138">
        <f t="shared" si="1"/>
        <v>0</v>
      </c>
      <c r="Q140" s="138">
        <v>0</v>
      </c>
      <c r="R140" s="138">
        <f t="shared" si="2"/>
        <v>0</v>
      </c>
      <c r="S140" s="138">
        <v>0</v>
      </c>
      <c r="T140" s="139">
        <f t="shared" si="3"/>
        <v>0</v>
      </c>
      <c r="AR140" s="140" t="s">
        <v>145</v>
      </c>
      <c r="AT140" s="140" t="s">
        <v>141</v>
      </c>
      <c r="AU140" s="140" t="s">
        <v>92</v>
      </c>
      <c r="AY140" s="17" t="s">
        <v>140</v>
      </c>
      <c r="BE140" s="141">
        <f t="shared" si="4"/>
        <v>0</v>
      </c>
      <c r="BF140" s="141">
        <f t="shared" si="5"/>
        <v>0</v>
      </c>
      <c r="BG140" s="141">
        <f t="shared" si="6"/>
        <v>0</v>
      </c>
      <c r="BH140" s="141">
        <f t="shared" si="7"/>
        <v>0</v>
      </c>
      <c r="BI140" s="141">
        <f t="shared" si="8"/>
        <v>0</v>
      </c>
      <c r="BJ140" s="17" t="s">
        <v>90</v>
      </c>
      <c r="BK140" s="141">
        <f t="shared" si="9"/>
        <v>0</v>
      </c>
      <c r="BL140" s="17" t="s">
        <v>145</v>
      </c>
      <c r="BM140" s="140" t="s">
        <v>3797</v>
      </c>
    </row>
    <row r="141" spans="2:65" s="1" customFormat="1" ht="16.5" customHeight="1">
      <c r="B141" s="33"/>
      <c r="C141" s="128" t="s">
        <v>174</v>
      </c>
      <c r="D141" s="128" t="s">
        <v>141</v>
      </c>
      <c r="E141" s="129" t="s">
        <v>3798</v>
      </c>
      <c r="F141" s="130" t="s">
        <v>3799</v>
      </c>
      <c r="G141" s="131" t="s">
        <v>177</v>
      </c>
      <c r="H141" s="132">
        <v>151.19999999999999</v>
      </c>
      <c r="I141" s="133"/>
      <c r="J141" s="134">
        <f t="shared" si="0"/>
        <v>0</v>
      </c>
      <c r="K141" s="135"/>
      <c r="L141" s="33"/>
      <c r="M141" s="136" t="s">
        <v>1</v>
      </c>
      <c r="N141" s="137" t="s">
        <v>47</v>
      </c>
      <c r="P141" s="138">
        <f t="shared" si="1"/>
        <v>0</v>
      </c>
      <c r="Q141" s="138">
        <v>0</v>
      </c>
      <c r="R141" s="138">
        <f t="shared" si="2"/>
        <v>0</v>
      </c>
      <c r="S141" s="138">
        <v>0</v>
      </c>
      <c r="T141" s="139">
        <f t="shared" si="3"/>
        <v>0</v>
      </c>
      <c r="AR141" s="140" t="s">
        <v>145</v>
      </c>
      <c r="AT141" s="140" t="s">
        <v>141</v>
      </c>
      <c r="AU141" s="140" t="s">
        <v>92</v>
      </c>
      <c r="AY141" s="17" t="s">
        <v>140</v>
      </c>
      <c r="BE141" s="141">
        <f t="shared" si="4"/>
        <v>0</v>
      </c>
      <c r="BF141" s="141">
        <f t="shared" si="5"/>
        <v>0</v>
      </c>
      <c r="BG141" s="141">
        <f t="shared" si="6"/>
        <v>0</v>
      </c>
      <c r="BH141" s="141">
        <f t="shared" si="7"/>
        <v>0</v>
      </c>
      <c r="BI141" s="141">
        <f t="shared" si="8"/>
        <v>0</v>
      </c>
      <c r="BJ141" s="17" t="s">
        <v>90</v>
      </c>
      <c r="BK141" s="141">
        <f t="shared" si="9"/>
        <v>0</v>
      </c>
      <c r="BL141" s="17" t="s">
        <v>145</v>
      </c>
      <c r="BM141" s="140" t="s">
        <v>3800</v>
      </c>
    </row>
    <row r="142" spans="2:65" s="1" customFormat="1" ht="24.2" customHeight="1">
      <c r="B142" s="33"/>
      <c r="C142" s="128" t="s">
        <v>164</v>
      </c>
      <c r="D142" s="128" t="s">
        <v>141</v>
      </c>
      <c r="E142" s="129" t="s">
        <v>602</v>
      </c>
      <c r="F142" s="130" t="s">
        <v>603</v>
      </c>
      <c r="G142" s="131" t="s">
        <v>177</v>
      </c>
      <c r="H142" s="132">
        <v>129.1</v>
      </c>
      <c r="I142" s="133"/>
      <c r="J142" s="134">
        <f t="shared" si="0"/>
        <v>0</v>
      </c>
      <c r="K142" s="135"/>
      <c r="L142" s="33"/>
      <c r="M142" s="136" t="s">
        <v>1</v>
      </c>
      <c r="N142" s="137" t="s">
        <v>47</v>
      </c>
      <c r="P142" s="138">
        <f t="shared" si="1"/>
        <v>0</v>
      </c>
      <c r="Q142" s="138">
        <v>0</v>
      </c>
      <c r="R142" s="138">
        <f t="shared" si="2"/>
        <v>0</v>
      </c>
      <c r="S142" s="138">
        <v>0</v>
      </c>
      <c r="T142" s="139">
        <f t="shared" si="3"/>
        <v>0</v>
      </c>
      <c r="AR142" s="140" t="s">
        <v>145</v>
      </c>
      <c r="AT142" s="140" t="s">
        <v>141</v>
      </c>
      <c r="AU142" s="140" t="s">
        <v>92</v>
      </c>
      <c r="AY142" s="17" t="s">
        <v>140</v>
      </c>
      <c r="BE142" s="141">
        <f t="shared" si="4"/>
        <v>0</v>
      </c>
      <c r="BF142" s="141">
        <f t="shared" si="5"/>
        <v>0</v>
      </c>
      <c r="BG142" s="141">
        <f t="shared" si="6"/>
        <v>0</v>
      </c>
      <c r="BH142" s="141">
        <f t="shared" si="7"/>
        <v>0</v>
      </c>
      <c r="BI142" s="141">
        <f t="shared" si="8"/>
        <v>0</v>
      </c>
      <c r="BJ142" s="17" t="s">
        <v>90</v>
      </c>
      <c r="BK142" s="141">
        <f t="shared" si="9"/>
        <v>0</v>
      </c>
      <c r="BL142" s="17" t="s">
        <v>145</v>
      </c>
      <c r="BM142" s="140" t="s">
        <v>3801</v>
      </c>
    </row>
    <row r="143" spans="2:65" s="11" customFormat="1">
      <c r="B143" s="142"/>
      <c r="D143" s="143" t="s">
        <v>146</v>
      </c>
      <c r="E143" s="144" t="s">
        <v>1</v>
      </c>
      <c r="F143" s="145" t="s">
        <v>3802</v>
      </c>
      <c r="H143" s="146">
        <v>129.1</v>
      </c>
      <c r="I143" s="147"/>
      <c r="L143" s="142"/>
      <c r="M143" s="148"/>
      <c r="T143" s="149"/>
      <c r="AT143" s="144" t="s">
        <v>146</v>
      </c>
      <c r="AU143" s="144" t="s">
        <v>92</v>
      </c>
      <c r="AV143" s="11" t="s">
        <v>92</v>
      </c>
      <c r="AW143" s="11" t="s">
        <v>38</v>
      </c>
      <c r="AX143" s="11" t="s">
        <v>90</v>
      </c>
      <c r="AY143" s="144" t="s">
        <v>140</v>
      </c>
    </row>
    <row r="144" spans="2:65" s="1" customFormat="1" ht="21.75" customHeight="1">
      <c r="B144" s="33"/>
      <c r="C144" s="128" t="s">
        <v>184</v>
      </c>
      <c r="D144" s="128" t="s">
        <v>141</v>
      </c>
      <c r="E144" s="129" t="s">
        <v>3803</v>
      </c>
      <c r="F144" s="130" t="s">
        <v>3804</v>
      </c>
      <c r="G144" s="131" t="s">
        <v>177</v>
      </c>
      <c r="H144" s="132">
        <v>22.1</v>
      </c>
      <c r="I144" s="133"/>
      <c r="J144" s="134">
        <f>ROUND(I144*H144,2)</f>
        <v>0</v>
      </c>
      <c r="K144" s="135"/>
      <c r="L144" s="33"/>
      <c r="M144" s="136" t="s">
        <v>1</v>
      </c>
      <c r="N144" s="137" t="s">
        <v>47</v>
      </c>
      <c r="P144" s="138">
        <f>O144*H144</f>
        <v>0</v>
      </c>
      <c r="Q144" s="138">
        <v>0</v>
      </c>
      <c r="R144" s="138">
        <f>Q144*H144</f>
        <v>0</v>
      </c>
      <c r="S144" s="138">
        <v>0</v>
      </c>
      <c r="T144" s="139">
        <f>S144*H144</f>
        <v>0</v>
      </c>
      <c r="AR144" s="140" t="s">
        <v>145</v>
      </c>
      <c r="AT144" s="140" t="s">
        <v>141</v>
      </c>
      <c r="AU144" s="140" t="s">
        <v>92</v>
      </c>
      <c r="AY144" s="17" t="s">
        <v>140</v>
      </c>
      <c r="BE144" s="141">
        <f>IF(N144="základní",J144,0)</f>
        <v>0</v>
      </c>
      <c r="BF144" s="141">
        <f>IF(N144="snížená",J144,0)</f>
        <v>0</v>
      </c>
      <c r="BG144" s="141">
        <f>IF(N144="zákl. přenesená",J144,0)</f>
        <v>0</v>
      </c>
      <c r="BH144" s="141">
        <f>IF(N144="sníž. přenesená",J144,0)</f>
        <v>0</v>
      </c>
      <c r="BI144" s="141">
        <f>IF(N144="nulová",J144,0)</f>
        <v>0</v>
      </c>
      <c r="BJ144" s="17" t="s">
        <v>90</v>
      </c>
      <c r="BK144" s="141">
        <f>ROUND(I144*H144,2)</f>
        <v>0</v>
      </c>
      <c r="BL144" s="17" t="s">
        <v>145</v>
      </c>
      <c r="BM144" s="140" t="s">
        <v>3805</v>
      </c>
    </row>
    <row r="145" spans="2:65" s="1" customFormat="1" ht="24.2" customHeight="1">
      <c r="B145" s="33"/>
      <c r="C145" s="128" t="s">
        <v>8</v>
      </c>
      <c r="D145" s="128" t="s">
        <v>141</v>
      </c>
      <c r="E145" s="129" t="s">
        <v>3806</v>
      </c>
      <c r="F145" s="130" t="s">
        <v>3807</v>
      </c>
      <c r="G145" s="131" t="s">
        <v>177</v>
      </c>
      <c r="H145" s="132">
        <v>22.1</v>
      </c>
      <c r="I145" s="133"/>
      <c r="J145" s="134">
        <f>ROUND(I145*H145,2)</f>
        <v>0</v>
      </c>
      <c r="K145" s="135"/>
      <c r="L145" s="33"/>
      <c r="M145" s="136" t="s">
        <v>1</v>
      </c>
      <c r="N145" s="137" t="s">
        <v>47</v>
      </c>
      <c r="P145" s="138">
        <f>O145*H145</f>
        <v>0</v>
      </c>
      <c r="Q145" s="138">
        <v>0</v>
      </c>
      <c r="R145" s="138">
        <f>Q145*H145</f>
        <v>0</v>
      </c>
      <c r="S145" s="138">
        <v>0</v>
      </c>
      <c r="T145" s="139">
        <f>S145*H145</f>
        <v>0</v>
      </c>
      <c r="AR145" s="140" t="s">
        <v>145</v>
      </c>
      <c r="AT145" s="140" t="s">
        <v>141</v>
      </c>
      <c r="AU145" s="140" t="s">
        <v>92</v>
      </c>
      <c r="AY145" s="17" t="s">
        <v>140</v>
      </c>
      <c r="BE145" s="141">
        <f>IF(N145="základní",J145,0)</f>
        <v>0</v>
      </c>
      <c r="BF145" s="141">
        <f>IF(N145="snížená",J145,0)</f>
        <v>0</v>
      </c>
      <c r="BG145" s="141">
        <f>IF(N145="zákl. přenesená",J145,0)</f>
        <v>0</v>
      </c>
      <c r="BH145" s="141">
        <f>IF(N145="sníž. přenesená",J145,0)</f>
        <v>0</v>
      </c>
      <c r="BI145" s="141">
        <f>IF(N145="nulová",J145,0)</f>
        <v>0</v>
      </c>
      <c r="BJ145" s="17" t="s">
        <v>90</v>
      </c>
      <c r="BK145" s="141">
        <f>ROUND(I145*H145,2)</f>
        <v>0</v>
      </c>
      <c r="BL145" s="17" t="s">
        <v>145</v>
      </c>
      <c r="BM145" s="140" t="s">
        <v>3808</v>
      </c>
    </row>
    <row r="146" spans="2:65" s="10" customFormat="1" ht="22.9" customHeight="1">
      <c r="B146" s="118"/>
      <c r="D146" s="119" t="s">
        <v>81</v>
      </c>
      <c r="E146" s="183" t="s">
        <v>145</v>
      </c>
      <c r="F146" s="183" t="s">
        <v>669</v>
      </c>
      <c r="I146" s="121"/>
      <c r="J146" s="184">
        <f>BK146</f>
        <v>0</v>
      </c>
      <c r="L146" s="118"/>
      <c r="M146" s="123"/>
      <c r="P146" s="124">
        <f>P147</f>
        <v>0</v>
      </c>
      <c r="R146" s="124">
        <f>R147</f>
        <v>0</v>
      </c>
      <c r="T146" s="125">
        <f>T147</f>
        <v>0</v>
      </c>
      <c r="AR146" s="119" t="s">
        <v>90</v>
      </c>
      <c r="AT146" s="126" t="s">
        <v>81</v>
      </c>
      <c r="AU146" s="126" t="s">
        <v>90</v>
      </c>
      <c r="AY146" s="119" t="s">
        <v>140</v>
      </c>
      <c r="BK146" s="127">
        <f>BK147</f>
        <v>0</v>
      </c>
    </row>
    <row r="147" spans="2:65" s="1" customFormat="1" ht="16.5" customHeight="1">
      <c r="B147" s="33"/>
      <c r="C147" s="128" t="s">
        <v>191</v>
      </c>
      <c r="D147" s="128" t="s">
        <v>141</v>
      </c>
      <c r="E147" s="129" t="s">
        <v>3809</v>
      </c>
      <c r="F147" s="130" t="s">
        <v>3810</v>
      </c>
      <c r="G147" s="131" t="s">
        <v>177</v>
      </c>
      <c r="H147" s="132">
        <v>21.84</v>
      </c>
      <c r="I147" s="133"/>
      <c r="J147" s="134">
        <f>ROUND(I147*H147,2)</f>
        <v>0</v>
      </c>
      <c r="K147" s="135"/>
      <c r="L147" s="33"/>
      <c r="M147" s="136" t="s">
        <v>1</v>
      </c>
      <c r="N147" s="137" t="s">
        <v>47</v>
      </c>
      <c r="P147" s="138">
        <f>O147*H147</f>
        <v>0</v>
      </c>
      <c r="Q147" s="138">
        <v>0</v>
      </c>
      <c r="R147" s="138">
        <f>Q147*H147</f>
        <v>0</v>
      </c>
      <c r="S147" s="138">
        <v>0</v>
      </c>
      <c r="T147" s="139">
        <f>S147*H147</f>
        <v>0</v>
      </c>
      <c r="AR147" s="140" t="s">
        <v>145</v>
      </c>
      <c r="AT147" s="140" t="s">
        <v>141</v>
      </c>
      <c r="AU147" s="140" t="s">
        <v>92</v>
      </c>
      <c r="AY147" s="17" t="s">
        <v>140</v>
      </c>
      <c r="BE147" s="141">
        <f>IF(N147="základní",J147,0)</f>
        <v>0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7" t="s">
        <v>90</v>
      </c>
      <c r="BK147" s="141">
        <f>ROUND(I147*H147,2)</f>
        <v>0</v>
      </c>
      <c r="BL147" s="17" t="s">
        <v>145</v>
      </c>
      <c r="BM147" s="140" t="s">
        <v>3811</v>
      </c>
    </row>
    <row r="148" spans="2:65" s="10" customFormat="1" ht="22.9" customHeight="1">
      <c r="B148" s="118"/>
      <c r="D148" s="119" t="s">
        <v>81</v>
      </c>
      <c r="E148" s="183" t="s">
        <v>158</v>
      </c>
      <c r="F148" s="183" t="s">
        <v>3812</v>
      </c>
      <c r="I148" s="121"/>
      <c r="J148" s="184">
        <f>BK148</f>
        <v>0</v>
      </c>
      <c r="L148" s="118"/>
      <c r="M148" s="123"/>
      <c r="P148" s="124">
        <f>SUM(P149:P162)</f>
        <v>0</v>
      </c>
      <c r="R148" s="124">
        <f>SUM(R149:R162)</f>
        <v>0</v>
      </c>
      <c r="T148" s="125">
        <f>SUM(T149:T162)</f>
        <v>0</v>
      </c>
      <c r="AR148" s="119" t="s">
        <v>90</v>
      </c>
      <c r="AT148" s="126" t="s">
        <v>81</v>
      </c>
      <c r="AU148" s="126" t="s">
        <v>90</v>
      </c>
      <c r="AY148" s="119" t="s">
        <v>140</v>
      </c>
      <c r="BK148" s="127">
        <f>SUM(BK149:BK162)</f>
        <v>0</v>
      </c>
    </row>
    <row r="149" spans="2:65" s="1" customFormat="1" ht="16.5" customHeight="1">
      <c r="B149" s="33"/>
      <c r="C149" s="128" t="s">
        <v>170</v>
      </c>
      <c r="D149" s="128" t="s">
        <v>141</v>
      </c>
      <c r="E149" s="129" t="s">
        <v>3813</v>
      </c>
      <c r="F149" s="130" t="s">
        <v>3814</v>
      </c>
      <c r="G149" s="131" t="s">
        <v>157</v>
      </c>
      <c r="H149" s="132">
        <v>12</v>
      </c>
      <c r="I149" s="133"/>
      <c r="J149" s="134">
        <f t="shared" ref="J149:J161" si="10">ROUND(I149*H149,2)</f>
        <v>0</v>
      </c>
      <c r="K149" s="135"/>
      <c r="L149" s="33"/>
      <c r="M149" s="136" t="s">
        <v>1</v>
      </c>
      <c r="N149" s="137" t="s">
        <v>47</v>
      </c>
      <c r="P149" s="138">
        <f t="shared" ref="P149:P161" si="11">O149*H149</f>
        <v>0</v>
      </c>
      <c r="Q149" s="138">
        <v>0</v>
      </c>
      <c r="R149" s="138">
        <f t="shared" ref="R149:R161" si="12">Q149*H149</f>
        <v>0</v>
      </c>
      <c r="S149" s="138">
        <v>0</v>
      </c>
      <c r="T149" s="139">
        <f t="shared" ref="T149:T161" si="13">S149*H149</f>
        <v>0</v>
      </c>
      <c r="AR149" s="140" t="s">
        <v>145</v>
      </c>
      <c r="AT149" s="140" t="s">
        <v>141</v>
      </c>
      <c r="AU149" s="140" t="s">
        <v>92</v>
      </c>
      <c r="AY149" s="17" t="s">
        <v>140</v>
      </c>
      <c r="BE149" s="141">
        <f t="shared" ref="BE149:BE161" si="14">IF(N149="základní",J149,0)</f>
        <v>0</v>
      </c>
      <c r="BF149" s="141">
        <f t="shared" ref="BF149:BF161" si="15">IF(N149="snížená",J149,0)</f>
        <v>0</v>
      </c>
      <c r="BG149" s="141">
        <f t="shared" ref="BG149:BG161" si="16">IF(N149="zákl. přenesená",J149,0)</f>
        <v>0</v>
      </c>
      <c r="BH149" s="141">
        <f t="shared" ref="BH149:BH161" si="17">IF(N149="sníž. přenesená",J149,0)</f>
        <v>0</v>
      </c>
      <c r="BI149" s="141">
        <f t="shared" ref="BI149:BI161" si="18">IF(N149="nulová",J149,0)</f>
        <v>0</v>
      </c>
      <c r="BJ149" s="17" t="s">
        <v>90</v>
      </c>
      <c r="BK149" s="141">
        <f t="shared" ref="BK149:BK161" si="19">ROUND(I149*H149,2)</f>
        <v>0</v>
      </c>
      <c r="BL149" s="17" t="s">
        <v>145</v>
      </c>
      <c r="BM149" s="140" t="s">
        <v>3815</v>
      </c>
    </row>
    <row r="150" spans="2:65" s="1" customFormat="1" ht="21.75" customHeight="1">
      <c r="B150" s="33"/>
      <c r="C150" s="128" t="s">
        <v>198</v>
      </c>
      <c r="D150" s="128" t="s">
        <v>141</v>
      </c>
      <c r="E150" s="129" t="s">
        <v>3816</v>
      </c>
      <c r="F150" s="130" t="s">
        <v>3817</v>
      </c>
      <c r="G150" s="131" t="s">
        <v>157</v>
      </c>
      <c r="H150" s="132">
        <v>2</v>
      </c>
      <c r="I150" s="133"/>
      <c r="J150" s="134">
        <f t="shared" si="10"/>
        <v>0</v>
      </c>
      <c r="K150" s="135"/>
      <c r="L150" s="33"/>
      <c r="M150" s="136" t="s">
        <v>1</v>
      </c>
      <c r="N150" s="137" t="s">
        <v>47</v>
      </c>
      <c r="P150" s="138">
        <f t="shared" si="11"/>
        <v>0</v>
      </c>
      <c r="Q150" s="138">
        <v>0</v>
      </c>
      <c r="R150" s="138">
        <f t="shared" si="12"/>
        <v>0</v>
      </c>
      <c r="S150" s="138">
        <v>0</v>
      </c>
      <c r="T150" s="139">
        <f t="shared" si="13"/>
        <v>0</v>
      </c>
      <c r="AR150" s="140" t="s">
        <v>145</v>
      </c>
      <c r="AT150" s="140" t="s">
        <v>141</v>
      </c>
      <c r="AU150" s="140" t="s">
        <v>92</v>
      </c>
      <c r="AY150" s="17" t="s">
        <v>140</v>
      </c>
      <c r="BE150" s="141">
        <f t="shared" si="14"/>
        <v>0</v>
      </c>
      <c r="BF150" s="141">
        <f t="shared" si="15"/>
        <v>0</v>
      </c>
      <c r="BG150" s="141">
        <f t="shared" si="16"/>
        <v>0</v>
      </c>
      <c r="BH150" s="141">
        <f t="shared" si="17"/>
        <v>0</v>
      </c>
      <c r="BI150" s="141">
        <f t="shared" si="18"/>
        <v>0</v>
      </c>
      <c r="BJ150" s="17" t="s">
        <v>90</v>
      </c>
      <c r="BK150" s="141">
        <f t="shared" si="19"/>
        <v>0</v>
      </c>
      <c r="BL150" s="17" t="s">
        <v>145</v>
      </c>
      <c r="BM150" s="140" t="s">
        <v>3818</v>
      </c>
    </row>
    <row r="151" spans="2:65" s="1" customFormat="1" ht="16.5" customHeight="1">
      <c r="B151" s="33"/>
      <c r="C151" s="128" t="s">
        <v>173</v>
      </c>
      <c r="D151" s="128" t="s">
        <v>141</v>
      </c>
      <c r="E151" s="129" t="s">
        <v>3819</v>
      </c>
      <c r="F151" s="130" t="s">
        <v>3820</v>
      </c>
      <c r="G151" s="131" t="s">
        <v>157</v>
      </c>
      <c r="H151" s="132">
        <v>2</v>
      </c>
      <c r="I151" s="133"/>
      <c r="J151" s="134">
        <f t="shared" si="10"/>
        <v>0</v>
      </c>
      <c r="K151" s="135"/>
      <c r="L151" s="33"/>
      <c r="M151" s="136" t="s">
        <v>1</v>
      </c>
      <c r="N151" s="137" t="s">
        <v>47</v>
      </c>
      <c r="P151" s="138">
        <f t="shared" si="11"/>
        <v>0</v>
      </c>
      <c r="Q151" s="138">
        <v>0</v>
      </c>
      <c r="R151" s="138">
        <f t="shared" si="12"/>
        <v>0</v>
      </c>
      <c r="S151" s="138">
        <v>0</v>
      </c>
      <c r="T151" s="139">
        <f t="shared" si="13"/>
        <v>0</v>
      </c>
      <c r="AR151" s="140" t="s">
        <v>145</v>
      </c>
      <c r="AT151" s="140" t="s">
        <v>141</v>
      </c>
      <c r="AU151" s="140" t="s">
        <v>92</v>
      </c>
      <c r="AY151" s="17" t="s">
        <v>140</v>
      </c>
      <c r="BE151" s="141">
        <f t="shared" si="14"/>
        <v>0</v>
      </c>
      <c r="BF151" s="141">
        <f t="shared" si="15"/>
        <v>0</v>
      </c>
      <c r="BG151" s="141">
        <f t="shared" si="16"/>
        <v>0</v>
      </c>
      <c r="BH151" s="141">
        <f t="shared" si="17"/>
        <v>0</v>
      </c>
      <c r="BI151" s="141">
        <f t="shared" si="18"/>
        <v>0</v>
      </c>
      <c r="BJ151" s="17" t="s">
        <v>90</v>
      </c>
      <c r="BK151" s="141">
        <f t="shared" si="19"/>
        <v>0</v>
      </c>
      <c r="BL151" s="17" t="s">
        <v>145</v>
      </c>
      <c r="BM151" s="140" t="s">
        <v>3821</v>
      </c>
    </row>
    <row r="152" spans="2:65" s="1" customFormat="1" ht="16.5" customHeight="1">
      <c r="B152" s="33"/>
      <c r="C152" s="128" t="s">
        <v>205</v>
      </c>
      <c r="D152" s="128" t="s">
        <v>141</v>
      </c>
      <c r="E152" s="129" t="s">
        <v>3822</v>
      </c>
      <c r="F152" s="130" t="s">
        <v>3823</v>
      </c>
      <c r="G152" s="131" t="s">
        <v>157</v>
      </c>
      <c r="H152" s="132">
        <v>2</v>
      </c>
      <c r="I152" s="133"/>
      <c r="J152" s="134">
        <f t="shared" si="10"/>
        <v>0</v>
      </c>
      <c r="K152" s="135"/>
      <c r="L152" s="33"/>
      <c r="M152" s="136" t="s">
        <v>1</v>
      </c>
      <c r="N152" s="137" t="s">
        <v>47</v>
      </c>
      <c r="P152" s="138">
        <f t="shared" si="11"/>
        <v>0</v>
      </c>
      <c r="Q152" s="138">
        <v>0</v>
      </c>
      <c r="R152" s="138">
        <f t="shared" si="12"/>
        <v>0</v>
      </c>
      <c r="S152" s="138">
        <v>0</v>
      </c>
      <c r="T152" s="139">
        <f t="shared" si="13"/>
        <v>0</v>
      </c>
      <c r="AR152" s="140" t="s">
        <v>145</v>
      </c>
      <c r="AT152" s="140" t="s">
        <v>141</v>
      </c>
      <c r="AU152" s="140" t="s">
        <v>92</v>
      </c>
      <c r="AY152" s="17" t="s">
        <v>140</v>
      </c>
      <c r="BE152" s="141">
        <f t="shared" si="14"/>
        <v>0</v>
      </c>
      <c r="BF152" s="141">
        <f t="shared" si="15"/>
        <v>0</v>
      </c>
      <c r="BG152" s="141">
        <f t="shared" si="16"/>
        <v>0</v>
      </c>
      <c r="BH152" s="141">
        <f t="shared" si="17"/>
        <v>0</v>
      </c>
      <c r="BI152" s="141">
        <f t="shared" si="18"/>
        <v>0</v>
      </c>
      <c r="BJ152" s="17" t="s">
        <v>90</v>
      </c>
      <c r="BK152" s="141">
        <f t="shared" si="19"/>
        <v>0</v>
      </c>
      <c r="BL152" s="17" t="s">
        <v>145</v>
      </c>
      <c r="BM152" s="140" t="s">
        <v>3824</v>
      </c>
    </row>
    <row r="153" spans="2:65" s="1" customFormat="1" ht="16.5" customHeight="1">
      <c r="B153" s="33"/>
      <c r="C153" s="128" t="s">
        <v>178</v>
      </c>
      <c r="D153" s="128" t="s">
        <v>141</v>
      </c>
      <c r="E153" s="129" t="s">
        <v>3825</v>
      </c>
      <c r="F153" s="130" t="s">
        <v>3826</v>
      </c>
      <c r="G153" s="131" t="s">
        <v>150</v>
      </c>
      <c r="H153" s="132">
        <v>112</v>
      </c>
      <c r="I153" s="133"/>
      <c r="J153" s="134">
        <f t="shared" si="10"/>
        <v>0</v>
      </c>
      <c r="K153" s="135"/>
      <c r="L153" s="33"/>
      <c r="M153" s="136" t="s">
        <v>1</v>
      </c>
      <c r="N153" s="137" t="s">
        <v>47</v>
      </c>
      <c r="P153" s="138">
        <f t="shared" si="11"/>
        <v>0</v>
      </c>
      <c r="Q153" s="138">
        <v>0</v>
      </c>
      <c r="R153" s="138">
        <f t="shared" si="12"/>
        <v>0</v>
      </c>
      <c r="S153" s="138">
        <v>0</v>
      </c>
      <c r="T153" s="139">
        <f t="shared" si="13"/>
        <v>0</v>
      </c>
      <c r="AR153" s="140" t="s">
        <v>145</v>
      </c>
      <c r="AT153" s="140" t="s">
        <v>141</v>
      </c>
      <c r="AU153" s="140" t="s">
        <v>92</v>
      </c>
      <c r="AY153" s="17" t="s">
        <v>140</v>
      </c>
      <c r="BE153" s="141">
        <f t="shared" si="14"/>
        <v>0</v>
      </c>
      <c r="BF153" s="141">
        <f t="shared" si="15"/>
        <v>0</v>
      </c>
      <c r="BG153" s="141">
        <f t="shared" si="16"/>
        <v>0</v>
      </c>
      <c r="BH153" s="141">
        <f t="shared" si="17"/>
        <v>0</v>
      </c>
      <c r="BI153" s="141">
        <f t="shared" si="18"/>
        <v>0</v>
      </c>
      <c r="BJ153" s="17" t="s">
        <v>90</v>
      </c>
      <c r="BK153" s="141">
        <f t="shared" si="19"/>
        <v>0</v>
      </c>
      <c r="BL153" s="17" t="s">
        <v>145</v>
      </c>
      <c r="BM153" s="140" t="s">
        <v>3827</v>
      </c>
    </row>
    <row r="154" spans="2:65" s="1" customFormat="1" ht="16.5" customHeight="1">
      <c r="B154" s="33"/>
      <c r="C154" s="128" t="s">
        <v>212</v>
      </c>
      <c r="D154" s="128" t="s">
        <v>141</v>
      </c>
      <c r="E154" s="129" t="s">
        <v>3828</v>
      </c>
      <c r="F154" s="130" t="s">
        <v>3829</v>
      </c>
      <c r="G154" s="131" t="s">
        <v>3830</v>
      </c>
      <c r="H154" s="132">
        <v>2</v>
      </c>
      <c r="I154" s="133"/>
      <c r="J154" s="134">
        <f t="shared" si="10"/>
        <v>0</v>
      </c>
      <c r="K154" s="135"/>
      <c r="L154" s="33"/>
      <c r="M154" s="136" t="s">
        <v>1</v>
      </c>
      <c r="N154" s="137" t="s">
        <v>47</v>
      </c>
      <c r="P154" s="138">
        <f t="shared" si="11"/>
        <v>0</v>
      </c>
      <c r="Q154" s="138">
        <v>0</v>
      </c>
      <c r="R154" s="138">
        <f t="shared" si="12"/>
        <v>0</v>
      </c>
      <c r="S154" s="138">
        <v>0</v>
      </c>
      <c r="T154" s="139">
        <f t="shared" si="13"/>
        <v>0</v>
      </c>
      <c r="AR154" s="140" t="s">
        <v>145</v>
      </c>
      <c r="AT154" s="140" t="s">
        <v>141</v>
      </c>
      <c r="AU154" s="140" t="s">
        <v>92</v>
      </c>
      <c r="AY154" s="17" t="s">
        <v>140</v>
      </c>
      <c r="BE154" s="141">
        <f t="shared" si="14"/>
        <v>0</v>
      </c>
      <c r="BF154" s="141">
        <f t="shared" si="15"/>
        <v>0</v>
      </c>
      <c r="BG154" s="141">
        <f t="shared" si="16"/>
        <v>0</v>
      </c>
      <c r="BH154" s="141">
        <f t="shared" si="17"/>
        <v>0</v>
      </c>
      <c r="BI154" s="141">
        <f t="shared" si="18"/>
        <v>0</v>
      </c>
      <c r="BJ154" s="17" t="s">
        <v>90</v>
      </c>
      <c r="BK154" s="141">
        <f t="shared" si="19"/>
        <v>0</v>
      </c>
      <c r="BL154" s="17" t="s">
        <v>145</v>
      </c>
      <c r="BM154" s="140" t="s">
        <v>3831</v>
      </c>
    </row>
    <row r="155" spans="2:65" s="1" customFormat="1" ht="16.5" customHeight="1">
      <c r="B155" s="33"/>
      <c r="C155" s="128" t="s">
        <v>183</v>
      </c>
      <c r="D155" s="128" t="s">
        <v>141</v>
      </c>
      <c r="E155" s="129" t="s">
        <v>3832</v>
      </c>
      <c r="F155" s="130" t="s">
        <v>3833</v>
      </c>
      <c r="G155" s="131" t="s">
        <v>157</v>
      </c>
      <c r="H155" s="132">
        <v>2</v>
      </c>
      <c r="I155" s="133"/>
      <c r="J155" s="134">
        <f t="shared" si="10"/>
        <v>0</v>
      </c>
      <c r="K155" s="135"/>
      <c r="L155" s="33"/>
      <c r="M155" s="136" t="s">
        <v>1</v>
      </c>
      <c r="N155" s="137" t="s">
        <v>47</v>
      </c>
      <c r="P155" s="138">
        <f t="shared" si="11"/>
        <v>0</v>
      </c>
      <c r="Q155" s="138">
        <v>0</v>
      </c>
      <c r="R155" s="138">
        <f t="shared" si="12"/>
        <v>0</v>
      </c>
      <c r="S155" s="138">
        <v>0</v>
      </c>
      <c r="T155" s="139">
        <f t="shared" si="13"/>
        <v>0</v>
      </c>
      <c r="AR155" s="140" t="s">
        <v>145</v>
      </c>
      <c r="AT155" s="140" t="s">
        <v>141</v>
      </c>
      <c r="AU155" s="140" t="s">
        <v>92</v>
      </c>
      <c r="AY155" s="17" t="s">
        <v>140</v>
      </c>
      <c r="BE155" s="141">
        <f t="shared" si="14"/>
        <v>0</v>
      </c>
      <c r="BF155" s="141">
        <f t="shared" si="15"/>
        <v>0</v>
      </c>
      <c r="BG155" s="141">
        <f t="shared" si="16"/>
        <v>0</v>
      </c>
      <c r="BH155" s="141">
        <f t="shared" si="17"/>
        <v>0</v>
      </c>
      <c r="BI155" s="141">
        <f t="shared" si="18"/>
        <v>0</v>
      </c>
      <c r="BJ155" s="17" t="s">
        <v>90</v>
      </c>
      <c r="BK155" s="141">
        <f t="shared" si="19"/>
        <v>0</v>
      </c>
      <c r="BL155" s="17" t="s">
        <v>145</v>
      </c>
      <c r="BM155" s="140" t="s">
        <v>3834</v>
      </c>
    </row>
    <row r="156" spans="2:65" s="1" customFormat="1" ht="21.75" customHeight="1">
      <c r="B156" s="33"/>
      <c r="C156" s="128" t="s">
        <v>7</v>
      </c>
      <c r="D156" s="128" t="s">
        <v>141</v>
      </c>
      <c r="E156" s="129" t="s">
        <v>3835</v>
      </c>
      <c r="F156" s="130" t="s">
        <v>3836</v>
      </c>
      <c r="G156" s="131" t="s">
        <v>157</v>
      </c>
      <c r="H156" s="132">
        <v>2</v>
      </c>
      <c r="I156" s="133"/>
      <c r="J156" s="134">
        <f t="shared" si="10"/>
        <v>0</v>
      </c>
      <c r="K156" s="135"/>
      <c r="L156" s="33"/>
      <c r="M156" s="136" t="s">
        <v>1</v>
      </c>
      <c r="N156" s="137" t="s">
        <v>47</v>
      </c>
      <c r="P156" s="138">
        <f t="shared" si="11"/>
        <v>0</v>
      </c>
      <c r="Q156" s="138">
        <v>0</v>
      </c>
      <c r="R156" s="138">
        <f t="shared" si="12"/>
        <v>0</v>
      </c>
      <c r="S156" s="138">
        <v>0</v>
      </c>
      <c r="T156" s="139">
        <f t="shared" si="13"/>
        <v>0</v>
      </c>
      <c r="AR156" s="140" t="s">
        <v>145</v>
      </c>
      <c r="AT156" s="140" t="s">
        <v>141</v>
      </c>
      <c r="AU156" s="140" t="s">
        <v>92</v>
      </c>
      <c r="AY156" s="17" t="s">
        <v>140</v>
      </c>
      <c r="BE156" s="141">
        <f t="shared" si="14"/>
        <v>0</v>
      </c>
      <c r="BF156" s="141">
        <f t="shared" si="15"/>
        <v>0</v>
      </c>
      <c r="BG156" s="141">
        <f t="shared" si="16"/>
        <v>0</v>
      </c>
      <c r="BH156" s="141">
        <f t="shared" si="17"/>
        <v>0</v>
      </c>
      <c r="BI156" s="141">
        <f t="shared" si="18"/>
        <v>0</v>
      </c>
      <c r="BJ156" s="17" t="s">
        <v>90</v>
      </c>
      <c r="BK156" s="141">
        <f t="shared" si="19"/>
        <v>0</v>
      </c>
      <c r="BL156" s="17" t="s">
        <v>145</v>
      </c>
      <c r="BM156" s="140" t="s">
        <v>3837</v>
      </c>
    </row>
    <row r="157" spans="2:65" s="1" customFormat="1" ht="16.5" customHeight="1">
      <c r="B157" s="33"/>
      <c r="C157" s="128" t="s">
        <v>187</v>
      </c>
      <c r="D157" s="128" t="s">
        <v>141</v>
      </c>
      <c r="E157" s="129" t="s">
        <v>3838</v>
      </c>
      <c r="F157" s="130" t="s">
        <v>3839</v>
      </c>
      <c r="G157" s="131" t="s">
        <v>150</v>
      </c>
      <c r="H157" s="132">
        <v>112</v>
      </c>
      <c r="I157" s="133"/>
      <c r="J157" s="134">
        <f t="shared" si="10"/>
        <v>0</v>
      </c>
      <c r="K157" s="135"/>
      <c r="L157" s="33"/>
      <c r="M157" s="136" t="s">
        <v>1</v>
      </c>
      <c r="N157" s="137" t="s">
        <v>47</v>
      </c>
      <c r="P157" s="138">
        <f t="shared" si="11"/>
        <v>0</v>
      </c>
      <c r="Q157" s="138">
        <v>0</v>
      </c>
      <c r="R157" s="138">
        <f t="shared" si="12"/>
        <v>0</v>
      </c>
      <c r="S157" s="138">
        <v>0</v>
      </c>
      <c r="T157" s="139">
        <f t="shared" si="13"/>
        <v>0</v>
      </c>
      <c r="AR157" s="140" t="s">
        <v>145</v>
      </c>
      <c r="AT157" s="140" t="s">
        <v>141</v>
      </c>
      <c r="AU157" s="140" t="s">
        <v>92</v>
      </c>
      <c r="AY157" s="17" t="s">
        <v>140</v>
      </c>
      <c r="BE157" s="141">
        <f t="shared" si="14"/>
        <v>0</v>
      </c>
      <c r="BF157" s="141">
        <f t="shared" si="15"/>
        <v>0</v>
      </c>
      <c r="BG157" s="141">
        <f t="shared" si="16"/>
        <v>0</v>
      </c>
      <c r="BH157" s="141">
        <f t="shared" si="17"/>
        <v>0</v>
      </c>
      <c r="BI157" s="141">
        <f t="shared" si="18"/>
        <v>0</v>
      </c>
      <c r="BJ157" s="17" t="s">
        <v>90</v>
      </c>
      <c r="BK157" s="141">
        <f t="shared" si="19"/>
        <v>0</v>
      </c>
      <c r="BL157" s="17" t="s">
        <v>145</v>
      </c>
      <c r="BM157" s="140" t="s">
        <v>3840</v>
      </c>
    </row>
    <row r="158" spans="2:65" s="1" customFormat="1" ht="16.5" customHeight="1">
      <c r="B158" s="33"/>
      <c r="C158" s="128" t="s">
        <v>227</v>
      </c>
      <c r="D158" s="128" t="s">
        <v>141</v>
      </c>
      <c r="E158" s="129" t="s">
        <v>3841</v>
      </c>
      <c r="F158" s="130" t="s">
        <v>3842</v>
      </c>
      <c r="G158" s="131" t="s">
        <v>150</v>
      </c>
      <c r="H158" s="132">
        <v>112</v>
      </c>
      <c r="I158" s="133"/>
      <c r="J158" s="134">
        <f t="shared" si="10"/>
        <v>0</v>
      </c>
      <c r="K158" s="135"/>
      <c r="L158" s="33"/>
      <c r="M158" s="136" t="s">
        <v>1</v>
      </c>
      <c r="N158" s="137" t="s">
        <v>47</v>
      </c>
      <c r="P158" s="138">
        <f t="shared" si="11"/>
        <v>0</v>
      </c>
      <c r="Q158" s="138">
        <v>0</v>
      </c>
      <c r="R158" s="138">
        <f t="shared" si="12"/>
        <v>0</v>
      </c>
      <c r="S158" s="138">
        <v>0</v>
      </c>
      <c r="T158" s="139">
        <f t="shared" si="13"/>
        <v>0</v>
      </c>
      <c r="AR158" s="140" t="s">
        <v>145</v>
      </c>
      <c r="AT158" s="140" t="s">
        <v>141</v>
      </c>
      <c r="AU158" s="140" t="s">
        <v>92</v>
      </c>
      <c r="AY158" s="17" t="s">
        <v>140</v>
      </c>
      <c r="BE158" s="141">
        <f t="shared" si="14"/>
        <v>0</v>
      </c>
      <c r="BF158" s="141">
        <f t="shared" si="15"/>
        <v>0</v>
      </c>
      <c r="BG158" s="141">
        <f t="shared" si="16"/>
        <v>0</v>
      </c>
      <c r="BH158" s="141">
        <f t="shared" si="17"/>
        <v>0</v>
      </c>
      <c r="BI158" s="141">
        <f t="shared" si="18"/>
        <v>0</v>
      </c>
      <c r="BJ158" s="17" t="s">
        <v>90</v>
      </c>
      <c r="BK158" s="141">
        <f t="shared" si="19"/>
        <v>0</v>
      </c>
      <c r="BL158" s="17" t="s">
        <v>145</v>
      </c>
      <c r="BM158" s="140" t="s">
        <v>3843</v>
      </c>
    </row>
    <row r="159" spans="2:65" s="1" customFormat="1" ht="16.5" customHeight="1">
      <c r="B159" s="33"/>
      <c r="C159" s="128" t="s">
        <v>190</v>
      </c>
      <c r="D159" s="128" t="s">
        <v>141</v>
      </c>
      <c r="E159" s="129" t="s">
        <v>3844</v>
      </c>
      <c r="F159" s="130" t="s">
        <v>3845</v>
      </c>
      <c r="G159" s="131" t="s">
        <v>337</v>
      </c>
      <c r="H159" s="132">
        <v>2</v>
      </c>
      <c r="I159" s="133"/>
      <c r="J159" s="134">
        <f t="shared" si="10"/>
        <v>0</v>
      </c>
      <c r="K159" s="135"/>
      <c r="L159" s="33"/>
      <c r="M159" s="136" t="s">
        <v>1</v>
      </c>
      <c r="N159" s="137" t="s">
        <v>47</v>
      </c>
      <c r="P159" s="138">
        <f t="shared" si="11"/>
        <v>0</v>
      </c>
      <c r="Q159" s="138">
        <v>0</v>
      </c>
      <c r="R159" s="138">
        <f t="shared" si="12"/>
        <v>0</v>
      </c>
      <c r="S159" s="138">
        <v>0</v>
      </c>
      <c r="T159" s="139">
        <f t="shared" si="13"/>
        <v>0</v>
      </c>
      <c r="AR159" s="140" t="s">
        <v>145</v>
      </c>
      <c r="AT159" s="140" t="s">
        <v>141</v>
      </c>
      <c r="AU159" s="140" t="s">
        <v>92</v>
      </c>
      <c r="AY159" s="17" t="s">
        <v>140</v>
      </c>
      <c r="BE159" s="141">
        <f t="shared" si="14"/>
        <v>0</v>
      </c>
      <c r="BF159" s="141">
        <f t="shared" si="15"/>
        <v>0</v>
      </c>
      <c r="BG159" s="141">
        <f t="shared" si="16"/>
        <v>0</v>
      </c>
      <c r="BH159" s="141">
        <f t="shared" si="17"/>
        <v>0</v>
      </c>
      <c r="BI159" s="141">
        <f t="shared" si="18"/>
        <v>0</v>
      </c>
      <c r="BJ159" s="17" t="s">
        <v>90</v>
      </c>
      <c r="BK159" s="141">
        <f t="shared" si="19"/>
        <v>0</v>
      </c>
      <c r="BL159" s="17" t="s">
        <v>145</v>
      </c>
      <c r="BM159" s="140" t="s">
        <v>3846</v>
      </c>
    </row>
    <row r="160" spans="2:65" s="1" customFormat="1" ht="21.75" customHeight="1">
      <c r="B160" s="33"/>
      <c r="C160" s="128" t="s">
        <v>234</v>
      </c>
      <c r="D160" s="128" t="s">
        <v>141</v>
      </c>
      <c r="E160" s="129" t="s">
        <v>3847</v>
      </c>
      <c r="F160" s="130" t="s">
        <v>3848</v>
      </c>
      <c r="G160" s="131" t="s">
        <v>157</v>
      </c>
      <c r="H160" s="132">
        <v>2</v>
      </c>
      <c r="I160" s="133"/>
      <c r="J160" s="134">
        <f t="shared" si="10"/>
        <v>0</v>
      </c>
      <c r="K160" s="135"/>
      <c r="L160" s="33"/>
      <c r="M160" s="136" t="s">
        <v>1</v>
      </c>
      <c r="N160" s="137" t="s">
        <v>47</v>
      </c>
      <c r="P160" s="138">
        <f t="shared" si="11"/>
        <v>0</v>
      </c>
      <c r="Q160" s="138">
        <v>0</v>
      </c>
      <c r="R160" s="138">
        <f t="shared" si="12"/>
        <v>0</v>
      </c>
      <c r="S160" s="138">
        <v>0</v>
      </c>
      <c r="T160" s="139">
        <f t="shared" si="13"/>
        <v>0</v>
      </c>
      <c r="AR160" s="140" t="s">
        <v>145</v>
      </c>
      <c r="AT160" s="140" t="s">
        <v>141</v>
      </c>
      <c r="AU160" s="140" t="s">
        <v>92</v>
      </c>
      <c r="AY160" s="17" t="s">
        <v>140</v>
      </c>
      <c r="BE160" s="141">
        <f t="shared" si="14"/>
        <v>0</v>
      </c>
      <c r="BF160" s="141">
        <f t="shared" si="15"/>
        <v>0</v>
      </c>
      <c r="BG160" s="141">
        <f t="shared" si="16"/>
        <v>0</v>
      </c>
      <c r="BH160" s="141">
        <f t="shared" si="17"/>
        <v>0</v>
      </c>
      <c r="BI160" s="141">
        <f t="shared" si="18"/>
        <v>0</v>
      </c>
      <c r="BJ160" s="17" t="s">
        <v>90</v>
      </c>
      <c r="BK160" s="141">
        <f t="shared" si="19"/>
        <v>0</v>
      </c>
      <c r="BL160" s="17" t="s">
        <v>145</v>
      </c>
      <c r="BM160" s="140" t="s">
        <v>3849</v>
      </c>
    </row>
    <row r="161" spans="2:65" s="1" customFormat="1" ht="16.5" customHeight="1">
      <c r="B161" s="33"/>
      <c r="C161" s="128" t="s">
        <v>194</v>
      </c>
      <c r="D161" s="128" t="s">
        <v>141</v>
      </c>
      <c r="E161" s="129" t="s">
        <v>3850</v>
      </c>
      <c r="F161" s="130" t="s">
        <v>3851</v>
      </c>
      <c r="G161" s="131" t="s">
        <v>818</v>
      </c>
      <c r="H161" s="132">
        <v>1</v>
      </c>
      <c r="I161" s="133"/>
      <c r="J161" s="134">
        <f t="shared" si="10"/>
        <v>0</v>
      </c>
      <c r="K161" s="135"/>
      <c r="L161" s="33"/>
      <c r="M161" s="136" t="s">
        <v>1</v>
      </c>
      <c r="N161" s="137" t="s">
        <v>47</v>
      </c>
      <c r="P161" s="138">
        <f t="shared" si="11"/>
        <v>0</v>
      </c>
      <c r="Q161" s="138">
        <v>0</v>
      </c>
      <c r="R161" s="138">
        <f t="shared" si="12"/>
        <v>0</v>
      </c>
      <c r="S161" s="138">
        <v>0</v>
      </c>
      <c r="T161" s="139">
        <f t="shared" si="13"/>
        <v>0</v>
      </c>
      <c r="AR161" s="140" t="s">
        <v>145</v>
      </c>
      <c r="AT161" s="140" t="s">
        <v>141</v>
      </c>
      <c r="AU161" s="140" t="s">
        <v>92</v>
      </c>
      <c r="AY161" s="17" t="s">
        <v>140</v>
      </c>
      <c r="BE161" s="141">
        <f t="shared" si="14"/>
        <v>0</v>
      </c>
      <c r="BF161" s="141">
        <f t="shared" si="15"/>
        <v>0</v>
      </c>
      <c r="BG161" s="141">
        <f t="shared" si="16"/>
        <v>0</v>
      </c>
      <c r="BH161" s="141">
        <f t="shared" si="17"/>
        <v>0</v>
      </c>
      <c r="BI161" s="141">
        <f t="shared" si="18"/>
        <v>0</v>
      </c>
      <c r="BJ161" s="17" t="s">
        <v>90</v>
      </c>
      <c r="BK161" s="141">
        <f t="shared" si="19"/>
        <v>0</v>
      </c>
      <c r="BL161" s="17" t="s">
        <v>145</v>
      </c>
      <c r="BM161" s="140" t="s">
        <v>3852</v>
      </c>
    </row>
    <row r="162" spans="2:65" s="1" customFormat="1" ht="19.5">
      <c r="B162" s="33"/>
      <c r="D162" s="143" t="s">
        <v>179</v>
      </c>
      <c r="F162" s="150" t="s">
        <v>3853</v>
      </c>
      <c r="I162" s="151"/>
      <c r="L162" s="33"/>
      <c r="M162" s="152"/>
      <c r="T162" s="57"/>
      <c r="AT162" s="17" t="s">
        <v>179</v>
      </c>
      <c r="AU162" s="17" t="s">
        <v>92</v>
      </c>
    </row>
    <row r="163" spans="2:65" s="10" customFormat="1" ht="22.9" customHeight="1">
      <c r="B163" s="118"/>
      <c r="D163" s="119" t="s">
        <v>81</v>
      </c>
      <c r="E163" s="183" t="s">
        <v>174</v>
      </c>
      <c r="F163" s="183" t="s">
        <v>1068</v>
      </c>
      <c r="I163" s="121"/>
      <c r="J163" s="184">
        <f>BK163</f>
        <v>0</v>
      </c>
      <c r="L163" s="118"/>
      <c r="M163" s="123"/>
      <c r="P163" s="124">
        <f>P164</f>
        <v>0</v>
      </c>
      <c r="R163" s="124">
        <f>R164</f>
        <v>0</v>
      </c>
      <c r="T163" s="125">
        <f>T164</f>
        <v>0</v>
      </c>
      <c r="AR163" s="119" t="s">
        <v>90</v>
      </c>
      <c r="AT163" s="126" t="s">
        <v>81</v>
      </c>
      <c r="AU163" s="126" t="s">
        <v>90</v>
      </c>
      <c r="AY163" s="119" t="s">
        <v>140</v>
      </c>
      <c r="BK163" s="127">
        <f>BK164</f>
        <v>0</v>
      </c>
    </row>
    <row r="164" spans="2:65" s="10" customFormat="1" ht="20.85" customHeight="1">
      <c r="B164" s="118"/>
      <c r="D164" s="119" t="s">
        <v>81</v>
      </c>
      <c r="E164" s="183" t="s">
        <v>479</v>
      </c>
      <c r="F164" s="183" t="s">
        <v>3854</v>
      </c>
      <c r="I164" s="121"/>
      <c r="J164" s="184">
        <f>BK164</f>
        <v>0</v>
      </c>
      <c r="L164" s="118"/>
      <c r="M164" s="123"/>
      <c r="P164" s="124">
        <f>SUM(P165:P170)</f>
        <v>0</v>
      </c>
      <c r="R164" s="124">
        <f>SUM(R165:R170)</f>
        <v>0</v>
      </c>
      <c r="T164" s="125">
        <f>SUM(T165:T170)</f>
        <v>0</v>
      </c>
      <c r="AR164" s="119" t="s">
        <v>90</v>
      </c>
      <c r="AT164" s="126" t="s">
        <v>81</v>
      </c>
      <c r="AU164" s="126" t="s">
        <v>92</v>
      </c>
      <c r="AY164" s="119" t="s">
        <v>140</v>
      </c>
      <c r="BK164" s="127">
        <f>SUM(BK165:BK170)</f>
        <v>0</v>
      </c>
    </row>
    <row r="165" spans="2:65" s="1" customFormat="1" ht="21.75" customHeight="1">
      <c r="B165" s="33"/>
      <c r="C165" s="128" t="s">
        <v>241</v>
      </c>
      <c r="D165" s="128" t="s">
        <v>141</v>
      </c>
      <c r="E165" s="129" t="s">
        <v>3855</v>
      </c>
      <c r="F165" s="130" t="s">
        <v>3856</v>
      </c>
      <c r="G165" s="131" t="s">
        <v>150</v>
      </c>
      <c r="H165" s="132">
        <v>15</v>
      </c>
      <c r="I165" s="133"/>
      <c r="J165" s="134">
        <f t="shared" ref="J165:J170" si="20">ROUND(I165*H165,2)</f>
        <v>0</v>
      </c>
      <c r="K165" s="135"/>
      <c r="L165" s="33"/>
      <c r="M165" s="136" t="s">
        <v>1</v>
      </c>
      <c r="N165" s="137" t="s">
        <v>47</v>
      </c>
      <c r="P165" s="138">
        <f t="shared" ref="P165:P170" si="21">O165*H165</f>
        <v>0</v>
      </c>
      <c r="Q165" s="138">
        <v>0</v>
      </c>
      <c r="R165" s="138">
        <f t="shared" ref="R165:R170" si="22">Q165*H165</f>
        <v>0</v>
      </c>
      <c r="S165" s="138">
        <v>0</v>
      </c>
      <c r="T165" s="139">
        <f t="shared" ref="T165:T170" si="23">S165*H165</f>
        <v>0</v>
      </c>
      <c r="AR165" s="140" t="s">
        <v>145</v>
      </c>
      <c r="AT165" s="140" t="s">
        <v>141</v>
      </c>
      <c r="AU165" s="140" t="s">
        <v>151</v>
      </c>
      <c r="AY165" s="17" t="s">
        <v>140</v>
      </c>
      <c r="BE165" s="141">
        <f t="shared" ref="BE165:BE170" si="24">IF(N165="základní",J165,0)</f>
        <v>0</v>
      </c>
      <c r="BF165" s="141">
        <f t="shared" ref="BF165:BF170" si="25">IF(N165="snížená",J165,0)</f>
        <v>0</v>
      </c>
      <c r="BG165" s="141">
        <f t="shared" ref="BG165:BG170" si="26">IF(N165="zákl. přenesená",J165,0)</f>
        <v>0</v>
      </c>
      <c r="BH165" s="141">
        <f t="shared" ref="BH165:BH170" si="27">IF(N165="sníž. přenesená",J165,0)</f>
        <v>0</v>
      </c>
      <c r="BI165" s="141">
        <f t="shared" ref="BI165:BI170" si="28">IF(N165="nulová",J165,0)</f>
        <v>0</v>
      </c>
      <c r="BJ165" s="17" t="s">
        <v>90</v>
      </c>
      <c r="BK165" s="141">
        <f t="shared" ref="BK165:BK170" si="29">ROUND(I165*H165,2)</f>
        <v>0</v>
      </c>
      <c r="BL165" s="17" t="s">
        <v>145</v>
      </c>
      <c r="BM165" s="140" t="s">
        <v>3857</v>
      </c>
    </row>
    <row r="166" spans="2:65" s="1" customFormat="1" ht="24.2" customHeight="1">
      <c r="B166" s="33"/>
      <c r="C166" s="128" t="s">
        <v>197</v>
      </c>
      <c r="D166" s="128" t="s">
        <v>141</v>
      </c>
      <c r="E166" s="129" t="s">
        <v>3858</v>
      </c>
      <c r="F166" s="130" t="s">
        <v>3859</v>
      </c>
      <c r="G166" s="131" t="s">
        <v>150</v>
      </c>
      <c r="H166" s="132">
        <v>56</v>
      </c>
      <c r="I166" s="133"/>
      <c r="J166" s="134">
        <f t="shared" si="20"/>
        <v>0</v>
      </c>
      <c r="K166" s="135"/>
      <c r="L166" s="33"/>
      <c r="M166" s="136" t="s">
        <v>1</v>
      </c>
      <c r="N166" s="137" t="s">
        <v>47</v>
      </c>
      <c r="P166" s="138">
        <f t="shared" si="21"/>
        <v>0</v>
      </c>
      <c r="Q166" s="138">
        <v>0</v>
      </c>
      <c r="R166" s="138">
        <f t="shared" si="22"/>
        <v>0</v>
      </c>
      <c r="S166" s="138">
        <v>0</v>
      </c>
      <c r="T166" s="139">
        <f t="shared" si="23"/>
        <v>0</v>
      </c>
      <c r="AR166" s="140" t="s">
        <v>145</v>
      </c>
      <c r="AT166" s="140" t="s">
        <v>141</v>
      </c>
      <c r="AU166" s="140" t="s">
        <v>151</v>
      </c>
      <c r="AY166" s="17" t="s">
        <v>140</v>
      </c>
      <c r="BE166" s="141">
        <f t="shared" si="24"/>
        <v>0</v>
      </c>
      <c r="BF166" s="141">
        <f t="shared" si="25"/>
        <v>0</v>
      </c>
      <c r="BG166" s="141">
        <f t="shared" si="26"/>
        <v>0</v>
      </c>
      <c r="BH166" s="141">
        <f t="shared" si="27"/>
        <v>0</v>
      </c>
      <c r="BI166" s="141">
        <f t="shared" si="28"/>
        <v>0</v>
      </c>
      <c r="BJ166" s="17" t="s">
        <v>90</v>
      </c>
      <c r="BK166" s="141">
        <f t="shared" si="29"/>
        <v>0</v>
      </c>
      <c r="BL166" s="17" t="s">
        <v>145</v>
      </c>
      <c r="BM166" s="140" t="s">
        <v>3860</v>
      </c>
    </row>
    <row r="167" spans="2:65" s="1" customFormat="1" ht="24.2" customHeight="1">
      <c r="B167" s="33"/>
      <c r="C167" s="128" t="s">
        <v>248</v>
      </c>
      <c r="D167" s="128" t="s">
        <v>141</v>
      </c>
      <c r="E167" s="129" t="s">
        <v>3861</v>
      </c>
      <c r="F167" s="130" t="s">
        <v>3862</v>
      </c>
      <c r="G167" s="131" t="s">
        <v>150</v>
      </c>
      <c r="H167" s="132">
        <v>56</v>
      </c>
      <c r="I167" s="133"/>
      <c r="J167" s="134">
        <f t="shared" si="20"/>
        <v>0</v>
      </c>
      <c r="K167" s="135"/>
      <c r="L167" s="33"/>
      <c r="M167" s="136" t="s">
        <v>1</v>
      </c>
      <c r="N167" s="137" t="s">
        <v>47</v>
      </c>
      <c r="P167" s="138">
        <f t="shared" si="21"/>
        <v>0</v>
      </c>
      <c r="Q167" s="138">
        <v>0</v>
      </c>
      <c r="R167" s="138">
        <f t="shared" si="22"/>
        <v>0</v>
      </c>
      <c r="S167" s="138">
        <v>0</v>
      </c>
      <c r="T167" s="139">
        <f t="shared" si="23"/>
        <v>0</v>
      </c>
      <c r="AR167" s="140" t="s">
        <v>145</v>
      </c>
      <c r="AT167" s="140" t="s">
        <v>141</v>
      </c>
      <c r="AU167" s="140" t="s">
        <v>151</v>
      </c>
      <c r="AY167" s="17" t="s">
        <v>140</v>
      </c>
      <c r="BE167" s="141">
        <f t="shared" si="24"/>
        <v>0</v>
      </c>
      <c r="BF167" s="141">
        <f t="shared" si="25"/>
        <v>0</v>
      </c>
      <c r="BG167" s="141">
        <f t="shared" si="26"/>
        <v>0</v>
      </c>
      <c r="BH167" s="141">
        <f t="shared" si="27"/>
        <v>0</v>
      </c>
      <c r="BI167" s="141">
        <f t="shared" si="28"/>
        <v>0</v>
      </c>
      <c r="BJ167" s="17" t="s">
        <v>90</v>
      </c>
      <c r="BK167" s="141">
        <f t="shared" si="29"/>
        <v>0</v>
      </c>
      <c r="BL167" s="17" t="s">
        <v>145</v>
      </c>
      <c r="BM167" s="140" t="s">
        <v>3863</v>
      </c>
    </row>
    <row r="168" spans="2:65" s="1" customFormat="1" ht="21.75" customHeight="1">
      <c r="B168" s="33"/>
      <c r="C168" s="128" t="s">
        <v>201</v>
      </c>
      <c r="D168" s="128" t="s">
        <v>141</v>
      </c>
      <c r="E168" s="129" t="s">
        <v>3864</v>
      </c>
      <c r="F168" s="130" t="s">
        <v>3865</v>
      </c>
      <c r="G168" s="131" t="s">
        <v>150</v>
      </c>
      <c r="H168" s="132">
        <v>12</v>
      </c>
      <c r="I168" s="133"/>
      <c r="J168" s="134">
        <f t="shared" si="20"/>
        <v>0</v>
      </c>
      <c r="K168" s="135"/>
      <c r="L168" s="33"/>
      <c r="M168" s="136" t="s">
        <v>1</v>
      </c>
      <c r="N168" s="137" t="s">
        <v>47</v>
      </c>
      <c r="P168" s="138">
        <f t="shared" si="21"/>
        <v>0</v>
      </c>
      <c r="Q168" s="138">
        <v>0</v>
      </c>
      <c r="R168" s="138">
        <f t="shared" si="22"/>
        <v>0</v>
      </c>
      <c r="S168" s="138">
        <v>0</v>
      </c>
      <c r="T168" s="139">
        <f t="shared" si="23"/>
        <v>0</v>
      </c>
      <c r="AR168" s="140" t="s">
        <v>145</v>
      </c>
      <c r="AT168" s="140" t="s">
        <v>141</v>
      </c>
      <c r="AU168" s="140" t="s">
        <v>151</v>
      </c>
      <c r="AY168" s="17" t="s">
        <v>140</v>
      </c>
      <c r="BE168" s="141">
        <f t="shared" si="24"/>
        <v>0</v>
      </c>
      <c r="BF168" s="141">
        <f t="shared" si="25"/>
        <v>0</v>
      </c>
      <c r="BG168" s="141">
        <f t="shared" si="26"/>
        <v>0</v>
      </c>
      <c r="BH168" s="141">
        <f t="shared" si="27"/>
        <v>0</v>
      </c>
      <c r="BI168" s="141">
        <f t="shared" si="28"/>
        <v>0</v>
      </c>
      <c r="BJ168" s="17" t="s">
        <v>90</v>
      </c>
      <c r="BK168" s="141">
        <f t="shared" si="29"/>
        <v>0</v>
      </c>
      <c r="BL168" s="17" t="s">
        <v>145</v>
      </c>
      <c r="BM168" s="140" t="s">
        <v>3866</v>
      </c>
    </row>
    <row r="169" spans="2:65" s="1" customFormat="1" ht="16.5" customHeight="1">
      <c r="B169" s="33"/>
      <c r="C169" s="128" t="s">
        <v>257</v>
      </c>
      <c r="D169" s="128" t="s">
        <v>141</v>
      </c>
      <c r="E169" s="129" t="s">
        <v>3867</v>
      </c>
      <c r="F169" s="130" t="s">
        <v>3868</v>
      </c>
      <c r="G169" s="131" t="s">
        <v>157</v>
      </c>
      <c r="H169" s="132">
        <v>1</v>
      </c>
      <c r="I169" s="133"/>
      <c r="J169" s="134">
        <f t="shared" si="20"/>
        <v>0</v>
      </c>
      <c r="K169" s="135"/>
      <c r="L169" s="33"/>
      <c r="M169" s="136" t="s">
        <v>1</v>
      </c>
      <c r="N169" s="137" t="s">
        <v>47</v>
      </c>
      <c r="P169" s="138">
        <f t="shared" si="21"/>
        <v>0</v>
      </c>
      <c r="Q169" s="138">
        <v>0</v>
      </c>
      <c r="R169" s="138">
        <f t="shared" si="22"/>
        <v>0</v>
      </c>
      <c r="S169" s="138">
        <v>0</v>
      </c>
      <c r="T169" s="139">
        <f t="shared" si="23"/>
        <v>0</v>
      </c>
      <c r="AR169" s="140" t="s">
        <v>145</v>
      </c>
      <c r="AT169" s="140" t="s">
        <v>141</v>
      </c>
      <c r="AU169" s="140" t="s">
        <v>151</v>
      </c>
      <c r="AY169" s="17" t="s">
        <v>140</v>
      </c>
      <c r="BE169" s="141">
        <f t="shared" si="24"/>
        <v>0</v>
      </c>
      <c r="BF169" s="141">
        <f t="shared" si="25"/>
        <v>0</v>
      </c>
      <c r="BG169" s="141">
        <f t="shared" si="26"/>
        <v>0</v>
      </c>
      <c r="BH169" s="141">
        <f t="shared" si="27"/>
        <v>0</v>
      </c>
      <c r="BI169" s="141">
        <f t="shared" si="28"/>
        <v>0</v>
      </c>
      <c r="BJ169" s="17" t="s">
        <v>90</v>
      </c>
      <c r="BK169" s="141">
        <f t="shared" si="29"/>
        <v>0</v>
      </c>
      <c r="BL169" s="17" t="s">
        <v>145</v>
      </c>
      <c r="BM169" s="140" t="s">
        <v>3869</v>
      </c>
    </row>
    <row r="170" spans="2:65" s="1" customFormat="1" ht="16.5" customHeight="1">
      <c r="B170" s="33"/>
      <c r="C170" s="128" t="s">
        <v>204</v>
      </c>
      <c r="D170" s="128" t="s">
        <v>141</v>
      </c>
      <c r="E170" s="129" t="s">
        <v>3870</v>
      </c>
      <c r="F170" s="130" t="s">
        <v>3871</v>
      </c>
      <c r="G170" s="131" t="s">
        <v>3872</v>
      </c>
      <c r="H170" s="132">
        <v>24</v>
      </c>
      <c r="I170" s="133"/>
      <c r="J170" s="134">
        <f t="shared" si="20"/>
        <v>0</v>
      </c>
      <c r="K170" s="135"/>
      <c r="L170" s="33"/>
      <c r="M170" s="136" t="s">
        <v>1</v>
      </c>
      <c r="N170" s="137" t="s">
        <v>47</v>
      </c>
      <c r="P170" s="138">
        <f t="shared" si="21"/>
        <v>0</v>
      </c>
      <c r="Q170" s="138">
        <v>0</v>
      </c>
      <c r="R170" s="138">
        <f t="shared" si="22"/>
        <v>0</v>
      </c>
      <c r="S170" s="138">
        <v>0</v>
      </c>
      <c r="T170" s="139">
        <f t="shared" si="23"/>
        <v>0</v>
      </c>
      <c r="AR170" s="140" t="s">
        <v>145</v>
      </c>
      <c r="AT170" s="140" t="s">
        <v>141</v>
      </c>
      <c r="AU170" s="140" t="s">
        <v>151</v>
      </c>
      <c r="AY170" s="17" t="s">
        <v>140</v>
      </c>
      <c r="BE170" s="141">
        <f t="shared" si="24"/>
        <v>0</v>
      </c>
      <c r="BF170" s="141">
        <f t="shared" si="25"/>
        <v>0</v>
      </c>
      <c r="BG170" s="141">
        <f t="shared" si="26"/>
        <v>0</v>
      </c>
      <c r="BH170" s="141">
        <f t="shared" si="27"/>
        <v>0</v>
      </c>
      <c r="BI170" s="141">
        <f t="shared" si="28"/>
        <v>0</v>
      </c>
      <c r="BJ170" s="17" t="s">
        <v>90</v>
      </c>
      <c r="BK170" s="141">
        <f t="shared" si="29"/>
        <v>0</v>
      </c>
      <c r="BL170" s="17" t="s">
        <v>145</v>
      </c>
      <c r="BM170" s="140" t="s">
        <v>3873</v>
      </c>
    </row>
    <row r="171" spans="2:65" s="10" customFormat="1" ht="22.9" customHeight="1">
      <c r="B171" s="118"/>
      <c r="D171" s="119" t="s">
        <v>81</v>
      </c>
      <c r="E171" s="183" t="s">
        <v>1414</v>
      </c>
      <c r="F171" s="183" t="s">
        <v>1415</v>
      </c>
      <c r="I171" s="121"/>
      <c r="J171" s="184">
        <f>BK171</f>
        <v>0</v>
      </c>
      <c r="L171" s="118"/>
      <c r="M171" s="123"/>
      <c r="P171" s="124">
        <f>P172</f>
        <v>0</v>
      </c>
      <c r="R171" s="124">
        <f>R172</f>
        <v>0</v>
      </c>
      <c r="T171" s="125">
        <f>T172</f>
        <v>0</v>
      </c>
      <c r="AR171" s="119" t="s">
        <v>90</v>
      </c>
      <c r="AT171" s="126" t="s">
        <v>81</v>
      </c>
      <c r="AU171" s="126" t="s">
        <v>90</v>
      </c>
      <c r="AY171" s="119" t="s">
        <v>140</v>
      </c>
      <c r="BK171" s="127">
        <f>BK172</f>
        <v>0</v>
      </c>
    </row>
    <row r="172" spans="2:65" s="1" customFormat="1" ht="21.75" customHeight="1">
      <c r="B172" s="33"/>
      <c r="C172" s="128" t="s">
        <v>264</v>
      </c>
      <c r="D172" s="128" t="s">
        <v>141</v>
      </c>
      <c r="E172" s="129" t="s">
        <v>3874</v>
      </c>
      <c r="F172" s="130" t="s">
        <v>3875</v>
      </c>
      <c r="G172" s="131" t="s">
        <v>163</v>
      </c>
      <c r="H172" s="132">
        <v>0.64100000000000001</v>
      </c>
      <c r="I172" s="133"/>
      <c r="J172" s="134">
        <f>ROUND(I172*H172,2)</f>
        <v>0</v>
      </c>
      <c r="K172" s="135"/>
      <c r="L172" s="33"/>
      <c r="M172" s="136" t="s">
        <v>1</v>
      </c>
      <c r="N172" s="137" t="s">
        <v>47</v>
      </c>
      <c r="P172" s="138">
        <f>O172*H172</f>
        <v>0</v>
      </c>
      <c r="Q172" s="138">
        <v>0</v>
      </c>
      <c r="R172" s="138">
        <f>Q172*H172</f>
        <v>0</v>
      </c>
      <c r="S172" s="138">
        <v>0</v>
      </c>
      <c r="T172" s="139">
        <f>S172*H172</f>
        <v>0</v>
      </c>
      <c r="AR172" s="140" t="s">
        <v>145</v>
      </c>
      <c r="AT172" s="140" t="s">
        <v>141</v>
      </c>
      <c r="AU172" s="140" t="s">
        <v>92</v>
      </c>
      <c r="AY172" s="17" t="s">
        <v>140</v>
      </c>
      <c r="BE172" s="141">
        <f>IF(N172="základní",J172,0)</f>
        <v>0</v>
      </c>
      <c r="BF172" s="141">
        <f>IF(N172="snížená",J172,0)</f>
        <v>0</v>
      </c>
      <c r="BG172" s="141">
        <f>IF(N172="zákl. přenesená",J172,0)</f>
        <v>0</v>
      </c>
      <c r="BH172" s="141">
        <f>IF(N172="sníž. přenesená",J172,0)</f>
        <v>0</v>
      </c>
      <c r="BI172" s="141">
        <f>IF(N172="nulová",J172,0)</f>
        <v>0</v>
      </c>
      <c r="BJ172" s="17" t="s">
        <v>90</v>
      </c>
      <c r="BK172" s="141">
        <f>ROUND(I172*H172,2)</f>
        <v>0</v>
      </c>
      <c r="BL172" s="17" t="s">
        <v>145</v>
      </c>
      <c r="BM172" s="140" t="s">
        <v>3876</v>
      </c>
    </row>
    <row r="173" spans="2:65" s="10" customFormat="1" ht="25.9" customHeight="1">
      <c r="B173" s="118"/>
      <c r="D173" s="119" t="s">
        <v>81</v>
      </c>
      <c r="E173" s="120" t="s">
        <v>1420</v>
      </c>
      <c r="F173" s="120" t="s">
        <v>1421</v>
      </c>
      <c r="I173" s="121"/>
      <c r="J173" s="122">
        <f>BK173</f>
        <v>0</v>
      </c>
      <c r="L173" s="118"/>
      <c r="M173" s="123"/>
      <c r="P173" s="124">
        <f>P174+P179</f>
        <v>0</v>
      </c>
      <c r="R173" s="124">
        <f>R174+R179</f>
        <v>0</v>
      </c>
      <c r="T173" s="125">
        <f>T174+T179</f>
        <v>0</v>
      </c>
      <c r="AR173" s="119" t="s">
        <v>92</v>
      </c>
      <c r="AT173" s="126" t="s">
        <v>81</v>
      </c>
      <c r="AU173" s="126" t="s">
        <v>82</v>
      </c>
      <c r="AY173" s="119" t="s">
        <v>140</v>
      </c>
      <c r="BK173" s="127">
        <f>BK174+BK179</f>
        <v>0</v>
      </c>
    </row>
    <row r="174" spans="2:65" s="10" customFormat="1" ht="22.9" customHeight="1">
      <c r="B174" s="118"/>
      <c r="D174" s="119" t="s">
        <v>81</v>
      </c>
      <c r="E174" s="183" t="s">
        <v>3877</v>
      </c>
      <c r="F174" s="183" t="s">
        <v>3878</v>
      </c>
      <c r="I174" s="121"/>
      <c r="J174" s="184">
        <f>BK174</f>
        <v>0</v>
      </c>
      <c r="L174" s="118"/>
      <c r="M174" s="123"/>
      <c r="P174" s="124">
        <f>SUM(P175:P178)</f>
        <v>0</v>
      </c>
      <c r="R174" s="124">
        <f>SUM(R175:R178)</f>
        <v>0</v>
      </c>
      <c r="T174" s="125">
        <f>SUM(T175:T178)</f>
        <v>0</v>
      </c>
      <c r="AR174" s="119" t="s">
        <v>92</v>
      </c>
      <c r="AT174" s="126" t="s">
        <v>81</v>
      </c>
      <c r="AU174" s="126" t="s">
        <v>90</v>
      </c>
      <c r="AY174" s="119" t="s">
        <v>140</v>
      </c>
      <c r="BK174" s="127">
        <f>SUM(BK175:BK178)</f>
        <v>0</v>
      </c>
    </row>
    <row r="175" spans="2:65" s="1" customFormat="1" ht="21.75" customHeight="1">
      <c r="B175" s="33"/>
      <c r="C175" s="128" t="s">
        <v>208</v>
      </c>
      <c r="D175" s="128" t="s">
        <v>141</v>
      </c>
      <c r="E175" s="129" t="s">
        <v>3879</v>
      </c>
      <c r="F175" s="130" t="s">
        <v>3880</v>
      </c>
      <c r="G175" s="131" t="s">
        <v>150</v>
      </c>
      <c r="H175" s="132">
        <v>12</v>
      </c>
      <c r="I175" s="133"/>
      <c r="J175" s="134">
        <f>ROUND(I175*H175,2)</f>
        <v>0</v>
      </c>
      <c r="K175" s="135"/>
      <c r="L175" s="33"/>
      <c r="M175" s="136" t="s">
        <v>1</v>
      </c>
      <c r="N175" s="137" t="s">
        <v>47</v>
      </c>
      <c r="P175" s="138">
        <f>O175*H175</f>
        <v>0</v>
      </c>
      <c r="Q175" s="138">
        <v>0</v>
      </c>
      <c r="R175" s="138">
        <f>Q175*H175</f>
        <v>0</v>
      </c>
      <c r="S175" s="138">
        <v>0</v>
      </c>
      <c r="T175" s="139">
        <f>S175*H175</f>
        <v>0</v>
      </c>
      <c r="AR175" s="140" t="s">
        <v>145</v>
      </c>
      <c r="AT175" s="140" t="s">
        <v>141</v>
      </c>
      <c r="AU175" s="140" t="s">
        <v>92</v>
      </c>
      <c r="AY175" s="17" t="s">
        <v>140</v>
      </c>
      <c r="BE175" s="141">
        <f>IF(N175="základní",J175,0)</f>
        <v>0</v>
      </c>
      <c r="BF175" s="141">
        <f>IF(N175="snížená",J175,0)</f>
        <v>0</v>
      </c>
      <c r="BG175" s="141">
        <f>IF(N175="zákl. přenesená",J175,0)</f>
        <v>0</v>
      </c>
      <c r="BH175" s="141">
        <f>IF(N175="sníž. přenesená",J175,0)</f>
        <v>0</v>
      </c>
      <c r="BI175" s="141">
        <f>IF(N175="nulová",J175,0)</f>
        <v>0</v>
      </c>
      <c r="BJ175" s="17" t="s">
        <v>90</v>
      </c>
      <c r="BK175" s="141">
        <f>ROUND(I175*H175,2)</f>
        <v>0</v>
      </c>
      <c r="BL175" s="17" t="s">
        <v>145</v>
      </c>
      <c r="BM175" s="140" t="s">
        <v>3881</v>
      </c>
    </row>
    <row r="176" spans="2:65" s="1" customFormat="1" ht="21.75" customHeight="1">
      <c r="B176" s="33"/>
      <c r="C176" s="128" t="s">
        <v>271</v>
      </c>
      <c r="D176" s="128" t="s">
        <v>141</v>
      </c>
      <c r="E176" s="129" t="s">
        <v>3882</v>
      </c>
      <c r="F176" s="130" t="s">
        <v>3883</v>
      </c>
      <c r="G176" s="131" t="s">
        <v>157</v>
      </c>
      <c r="H176" s="132">
        <v>2</v>
      </c>
      <c r="I176" s="133"/>
      <c r="J176" s="134">
        <f>ROUND(I176*H176,2)</f>
        <v>0</v>
      </c>
      <c r="K176" s="135"/>
      <c r="L176" s="33"/>
      <c r="M176" s="136" t="s">
        <v>1</v>
      </c>
      <c r="N176" s="137" t="s">
        <v>47</v>
      </c>
      <c r="P176" s="138">
        <f>O176*H176</f>
        <v>0</v>
      </c>
      <c r="Q176" s="138">
        <v>0</v>
      </c>
      <c r="R176" s="138">
        <f>Q176*H176</f>
        <v>0</v>
      </c>
      <c r="S176" s="138">
        <v>0</v>
      </c>
      <c r="T176" s="139">
        <f>S176*H176</f>
        <v>0</v>
      </c>
      <c r="AR176" s="140" t="s">
        <v>145</v>
      </c>
      <c r="AT176" s="140" t="s">
        <v>141</v>
      </c>
      <c r="AU176" s="140" t="s">
        <v>92</v>
      </c>
      <c r="AY176" s="17" t="s">
        <v>140</v>
      </c>
      <c r="BE176" s="141">
        <f>IF(N176="základní",J176,0)</f>
        <v>0</v>
      </c>
      <c r="BF176" s="141">
        <f>IF(N176="snížená",J176,0)</f>
        <v>0</v>
      </c>
      <c r="BG176" s="141">
        <f>IF(N176="zákl. přenesená",J176,0)</f>
        <v>0</v>
      </c>
      <c r="BH176" s="141">
        <f>IF(N176="sníž. přenesená",J176,0)</f>
        <v>0</v>
      </c>
      <c r="BI176" s="141">
        <f>IF(N176="nulová",J176,0)</f>
        <v>0</v>
      </c>
      <c r="BJ176" s="17" t="s">
        <v>90</v>
      </c>
      <c r="BK176" s="141">
        <f>ROUND(I176*H176,2)</f>
        <v>0</v>
      </c>
      <c r="BL176" s="17" t="s">
        <v>145</v>
      </c>
      <c r="BM176" s="140" t="s">
        <v>3884</v>
      </c>
    </row>
    <row r="177" spans="2:65" s="1" customFormat="1" ht="21.75" customHeight="1">
      <c r="B177" s="33"/>
      <c r="C177" s="128" t="s">
        <v>275</v>
      </c>
      <c r="D177" s="128" t="s">
        <v>141</v>
      </c>
      <c r="E177" s="129" t="s">
        <v>3885</v>
      </c>
      <c r="F177" s="130" t="s">
        <v>3886</v>
      </c>
      <c r="G177" s="131" t="s">
        <v>157</v>
      </c>
      <c r="H177" s="132">
        <v>2</v>
      </c>
      <c r="I177" s="133"/>
      <c r="J177" s="134">
        <f>ROUND(I177*H177,2)</f>
        <v>0</v>
      </c>
      <c r="K177" s="135"/>
      <c r="L177" s="33"/>
      <c r="M177" s="136" t="s">
        <v>1</v>
      </c>
      <c r="N177" s="137" t="s">
        <v>47</v>
      </c>
      <c r="P177" s="138">
        <f>O177*H177</f>
        <v>0</v>
      </c>
      <c r="Q177" s="138">
        <v>0</v>
      </c>
      <c r="R177" s="138">
        <f>Q177*H177</f>
        <v>0</v>
      </c>
      <c r="S177" s="138">
        <v>0</v>
      </c>
      <c r="T177" s="139">
        <f>S177*H177</f>
        <v>0</v>
      </c>
      <c r="AR177" s="140" t="s">
        <v>145</v>
      </c>
      <c r="AT177" s="140" t="s">
        <v>141</v>
      </c>
      <c r="AU177" s="140" t="s">
        <v>92</v>
      </c>
      <c r="AY177" s="17" t="s">
        <v>140</v>
      </c>
      <c r="BE177" s="141">
        <f>IF(N177="základní",J177,0)</f>
        <v>0</v>
      </c>
      <c r="BF177" s="141">
        <f>IF(N177="snížená",J177,0)</f>
        <v>0</v>
      </c>
      <c r="BG177" s="141">
        <f>IF(N177="zákl. přenesená",J177,0)</f>
        <v>0</v>
      </c>
      <c r="BH177" s="141">
        <f>IF(N177="sníž. přenesená",J177,0)</f>
        <v>0</v>
      </c>
      <c r="BI177" s="141">
        <f>IF(N177="nulová",J177,0)</f>
        <v>0</v>
      </c>
      <c r="BJ177" s="17" t="s">
        <v>90</v>
      </c>
      <c r="BK177" s="141">
        <f>ROUND(I177*H177,2)</f>
        <v>0</v>
      </c>
      <c r="BL177" s="17" t="s">
        <v>145</v>
      </c>
      <c r="BM177" s="140" t="s">
        <v>3887</v>
      </c>
    </row>
    <row r="178" spans="2:65" s="1" customFormat="1" ht="16.5" customHeight="1">
      <c r="B178" s="33"/>
      <c r="C178" s="128" t="s">
        <v>280</v>
      </c>
      <c r="D178" s="128" t="s">
        <v>141</v>
      </c>
      <c r="E178" s="129" t="s">
        <v>3888</v>
      </c>
      <c r="F178" s="130" t="s">
        <v>3889</v>
      </c>
      <c r="G178" s="131" t="s">
        <v>163</v>
      </c>
      <c r="H178" s="132">
        <v>0.121</v>
      </c>
      <c r="I178" s="133"/>
      <c r="J178" s="134">
        <f>ROUND(I178*H178,2)</f>
        <v>0</v>
      </c>
      <c r="K178" s="135"/>
      <c r="L178" s="33"/>
      <c r="M178" s="136" t="s">
        <v>1</v>
      </c>
      <c r="N178" s="137" t="s">
        <v>47</v>
      </c>
      <c r="P178" s="138">
        <f>O178*H178</f>
        <v>0</v>
      </c>
      <c r="Q178" s="138">
        <v>0</v>
      </c>
      <c r="R178" s="138">
        <f>Q178*H178</f>
        <v>0</v>
      </c>
      <c r="S178" s="138">
        <v>0</v>
      </c>
      <c r="T178" s="139">
        <f>S178*H178</f>
        <v>0</v>
      </c>
      <c r="AR178" s="140" t="s">
        <v>145</v>
      </c>
      <c r="AT178" s="140" t="s">
        <v>141</v>
      </c>
      <c r="AU178" s="140" t="s">
        <v>92</v>
      </c>
      <c r="AY178" s="17" t="s">
        <v>140</v>
      </c>
      <c r="BE178" s="141">
        <f>IF(N178="základní",J178,0)</f>
        <v>0</v>
      </c>
      <c r="BF178" s="141">
        <f>IF(N178="snížená",J178,0)</f>
        <v>0</v>
      </c>
      <c r="BG178" s="141">
        <f>IF(N178="zákl. přenesená",J178,0)</f>
        <v>0</v>
      </c>
      <c r="BH178" s="141">
        <f>IF(N178="sníž. přenesená",J178,0)</f>
        <v>0</v>
      </c>
      <c r="BI178" s="141">
        <f>IF(N178="nulová",J178,0)</f>
        <v>0</v>
      </c>
      <c r="BJ178" s="17" t="s">
        <v>90</v>
      </c>
      <c r="BK178" s="141">
        <f>ROUND(I178*H178,2)</f>
        <v>0</v>
      </c>
      <c r="BL178" s="17" t="s">
        <v>145</v>
      </c>
      <c r="BM178" s="140" t="s">
        <v>3890</v>
      </c>
    </row>
    <row r="179" spans="2:65" s="10" customFormat="1" ht="22.9" customHeight="1">
      <c r="B179" s="118"/>
      <c r="D179" s="119" t="s">
        <v>81</v>
      </c>
      <c r="E179" s="183" t="s">
        <v>3891</v>
      </c>
      <c r="F179" s="183" t="s">
        <v>3892</v>
      </c>
      <c r="I179" s="121"/>
      <c r="J179" s="184">
        <f>BK179</f>
        <v>0</v>
      </c>
      <c r="L179" s="118"/>
      <c r="M179" s="123"/>
      <c r="P179" s="124">
        <f>SUM(P180:P191)</f>
        <v>0</v>
      </c>
      <c r="R179" s="124">
        <f>SUM(R180:R191)</f>
        <v>0</v>
      </c>
      <c r="T179" s="125">
        <f>SUM(T180:T191)</f>
        <v>0</v>
      </c>
      <c r="AR179" s="119" t="s">
        <v>92</v>
      </c>
      <c r="AT179" s="126" t="s">
        <v>81</v>
      </c>
      <c r="AU179" s="126" t="s">
        <v>90</v>
      </c>
      <c r="AY179" s="119" t="s">
        <v>140</v>
      </c>
      <c r="BK179" s="127">
        <f>SUM(BK180:BK191)</f>
        <v>0</v>
      </c>
    </row>
    <row r="180" spans="2:65" s="1" customFormat="1" ht="24.2" customHeight="1">
      <c r="B180" s="33"/>
      <c r="C180" s="128" t="s">
        <v>211</v>
      </c>
      <c r="D180" s="128" t="s">
        <v>141</v>
      </c>
      <c r="E180" s="129" t="s">
        <v>3893</v>
      </c>
      <c r="F180" s="130" t="s">
        <v>3894</v>
      </c>
      <c r="G180" s="131" t="s">
        <v>1653</v>
      </c>
      <c r="H180" s="132">
        <v>3</v>
      </c>
      <c r="I180" s="133"/>
      <c r="J180" s="134">
        <f t="shared" ref="J180:J191" si="30">ROUND(I180*H180,2)</f>
        <v>0</v>
      </c>
      <c r="K180" s="135"/>
      <c r="L180" s="33"/>
      <c r="M180" s="136" t="s">
        <v>1</v>
      </c>
      <c r="N180" s="137" t="s">
        <v>47</v>
      </c>
      <c r="P180" s="138">
        <f t="shared" ref="P180:P191" si="31">O180*H180</f>
        <v>0</v>
      </c>
      <c r="Q180" s="138">
        <v>0</v>
      </c>
      <c r="R180" s="138">
        <f t="shared" ref="R180:R191" si="32">Q180*H180</f>
        <v>0</v>
      </c>
      <c r="S180" s="138">
        <v>0</v>
      </c>
      <c r="T180" s="139">
        <f t="shared" ref="T180:T191" si="33">S180*H180</f>
        <v>0</v>
      </c>
      <c r="AR180" s="140" t="s">
        <v>145</v>
      </c>
      <c r="AT180" s="140" t="s">
        <v>141</v>
      </c>
      <c r="AU180" s="140" t="s">
        <v>92</v>
      </c>
      <c r="AY180" s="17" t="s">
        <v>140</v>
      </c>
      <c r="BE180" s="141">
        <f t="shared" ref="BE180:BE191" si="34">IF(N180="základní",J180,0)</f>
        <v>0</v>
      </c>
      <c r="BF180" s="141">
        <f t="shared" ref="BF180:BF191" si="35">IF(N180="snížená",J180,0)</f>
        <v>0</v>
      </c>
      <c r="BG180" s="141">
        <f t="shared" ref="BG180:BG191" si="36">IF(N180="zákl. přenesená",J180,0)</f>
        <v>0</v>
      </c>
      <c r="BH180" s="141">
        <f t="shared" ref="BH180:BH191" si="37">IF(N180="sníž. přenesená",J180,0)</f>
        <v>0</v>
      </c>
      <c r="BI180" s="141">
        <f t="shared" ref="BI180:BI191" si="38">IF(N180="nulová",J180,0)</f>
        <v>0</v>
      </c>
      <c r="BJ180" s="17" t="s">
        <v>90</v>
      </c>
      <c r="BK180" s="141">
        <f t="shared" ref="BK180:BK191" si="39">ROUND(I180*H180,2)</f>
        <v>0</v>
      </c>
      <c r="BL180" s="17" t="s">
        <v>145</v>
      </c>
      <c r="BM180" s="140" t="s">
        <v>3895</v>
      </c>
    </row>
    <row r="181" spans="2:65" s="1" customFormat="1" ht="24.2" customHeight="1">
      <c r="B181" s="33"/>
      <c r="C181" s="128" t="s">
        <v>291</v>
      </c>
      <c r="D181" s="128" t="s">
        <v>141</v>
      </c>
      <c r="E181" s="129" t="s">
        <v>3896</v>
      </c>
      <c r="F181" s="130" t="s">
        <v>3897</v>
      </c>
      <c r="G181" s="131" t="s">
        <v>1653</v>
      </c>
      <c r="H181" s="132">
        <v>2</v>
      </c>
      <c r="I181" s="133"/>
      <c r="J181" s="134">
        <f t="shared" si="30"/>
        <v>0</v>
      </c>
      <c r="K181" s="135"/>
      <c r="L181" s="33"/>
      <c r="M181" s="136" t="s">
        <v>1</v>
      </c>
      <c r="N181" s="137" t="s">
        <v>47</v>
      </c>
      <c r="P181" s="138">
        <f t="shared" si="31"/>
        <v>0</v>
      </c>
      <c r="Q181" s="138">
        <v>0</v>
      </c>
      <c r="R181" s="138">
        <f t="shared" si="32"/>
        <v>0</v>
      </c>
      <c r="S181" s="138">
        <v>0</v>
      </c>
      <c r="T181" s="139">
        <f t="shared" si="33"/>
        <v>0</v>
      </c>
      <c r="AR181" s="140" t="s">
        <v>145</v>
      </c>
      <c r="AT181" s="140" t="s">
        <v>141</v>
      </c>
      <c r="AU181" s="140" t="s">
        <v>92</v>
      </c>
      <c r="AY181" s="17" t="s">
        <v>140</v>
      </c>
      <c r="BE181" s="141">
        <f t="shared" si="34"/>
        <v>0</v>
      </c>
      <c r="BF181" s="141">
        <f t="shared" si="35"/>
        <v>0</v>
      </c>
      <c r="BG181" s="141">
        <f t="shared" si="36"/>
        <v>0</v>
      </c>
      <c r="BH181" s="141">
        <f t="shared" si="37"/>
        <v>0</v>
      </c>
      <c r="BI181" s="141">
        <f t="shared" si="38"/>
        <v>0</v>
      </c>
      <c r="BJ181" s="17" t="s">
        <v>90</v>
      </c>
      <c r="BK181" s="141">
        <f t="shared" si="39"/>
        <v>0</v>
      </c>
      <c r="BL181" s="17" t="s">
        <v>145</v>
      </c>
      <c r="BM181" s="140" t="s">
        <v>3898</v>
      </c>
    </row>
    <row r="182" spans="2:65" s="1" customFormat="1" ht="21.75" customHeight="1">
      <c r="B182" s="33"/>
      <c r="C182" s="128" t="s">
        <v>225</v>
      </c>
      <c r="D182" s="128" t="s">
        <v>141</v>
      </c>
      <c r="E182" s="129" t="s">
        <v>3899</v>
      </c>
      <c r="F182" s="130" t="s">
        <v>3900</v>
      </c>
      <c r="G182" s="131" t="s">
        <v>157</v>
      </c>
      <c r="H182" s="132">
        <v>3</v>
      </c>
      <c r="I182" s="133"/>
      <c r="J182" s="134">
        <f t="shared" si="30"/>
        <v>0</v>
      </c>
      <c r="K182" s="135"/>
      <c r="L182" s="33"/>
      <c r="M182" s="136" t="s">
        <v>1</v>
      </c>
      <c r="N182" s="137" t="s">
        <v>47</v>
      </c>
      <c r="P182" s="138">
        <f t="shared" si="31"/>
        <v>0</v>
      </c>
      <c r="Q182" s="138">
        <v>0</v>
      </c>
      <c r="R182" s="138">
        <f t="shared" si="32"/>
        <v>0</v>
      </c>
      <c r="S182" s="138">
        <v>0</v>
      </c>
      <c r="T182" s="139">
        <f t="shared" si="33"/>
        <v>0</v>
      </c>
      <c r="AR182" s="140" t="s">
        <v>145</v>
      </c>
      <c r="AT182" s="140" t="s">
        <v>141</v>
      </c>
      <c r="AU182" s="140" t="s">
        <v>92</v>
      </c>
      <c r="AY182" s="17" t="s">
        <v>140</v>
      </c>
      <c r="BE182" s="141">
        <f t="shared" si="34"/>
        <v>0</v>
      </c>
      <c r="BF182" s="141">
        <f t="shared" si="35"/>
        <v>0</v>
      </c>
      <c r="BG182" s="141">
        <f t="shared" si="36"/>
        <v>0</v>
      </c>
      <c r="BH182" s="141">
        <f t="shared" si="37"/>
        <v>0</v>
      </c>
      <c r="BI182" s="141">
        <f t="shared" si="38"/>
        <v>0</v>
      </c>
      <c r="BJ182" s="17" t="s">
        <v>90</v>
      </c>
      <c r="BK182" s="141">
        <f t="shared" si="39"/>
        <v>0</v>
      </c>
      <c r="BL182" s="17" t="s">
        <v>145</v>
      </c>
      <c r="BM182" s="140" t="s">
        <v>3901</v>
      </c>
    </row>
    <row r="183" spans="2:65" s="1" customFormat="1" ht="21.75" customHeight="1">
      <c r="B183" s="33"/>
      <c r="C183" s="128" t="s">
        <v>299</v>
      </c>
      <c r="D183" s="128" t="s">
        <v>141</v>
      </c>
      <c r="E183" s="129" t="s">
        <v>3902</v>
      </c>
      <c r="F183" s="130" t="s">
        <v>3903</v>
      </c>
      <c r="G183" s="131" t="s">
        <v>157</v>
      </c>
      <c r="H183" s="132">
        <v>2</v>
      </c>
      <c r="I183" s="133"/>
      <c r="J183" s="134">
        <f t="shared" si="30"/>
        <v>0</v>
      </c>
      <c r="K183" s="135"/>
      <c r="L183" s="33"/>
      <c r="M183" s="136" t="s">
        <v>1</v>
      </c>
      <c r="N183" s="137" t="s">
        <v>47</v>
      </c>
      <c r="P183" s="138">
        <f t="shared" si="31"/>
        <v>0</v>
      </c>
      <c r="Q183" s="138">
        <v>0</v>
      </c>
      <c r="R183" s="138">
        <f t="shared" si="32"/>
        <v>0</v>
      </c>
      <c r="S183" s="138">
        <v>0</v>
      </c>
      <c r="T183" s="139">
        <f t="shared" si="33"/>
        <v>0</v>
      </c>
      <c r="AR183" s="140" t="s">
        <v>145</v>
      </c>
      <c r="AT183" s="140" t="s">
        <v>141</v>
      </c>
      <c r="AU183" s="140" t="s">
        <v>92</v>
      </c>
      <c r="AY183" s="17" t="s">
        <v>140</v>
      </c>
      <c r="BE183" s="141">
        <f t="shared" si="34"/>
        <v>0</v>
      </c>
      <c r="BF183" s="141">
        <f t="shared" si="35"/>
        <v>0</v>
      </c>
      <c r="BG183" s="141">
        <f t="shared" si="36"/>
        <v>0</v>
      </c>
      <c r="BH183" s="141">
        <f t="shared" si="37"/>
        <v>0</v>
      </c>
      <c r="BI183" s="141">
        <f t="shared" si="38"/>
        <v>0</v>
      </c>
      <c r="BJ183" s="17" t="s">
        <v>90</v>
      </c>
      <c r="BK183" s="141">
        <f t="shared" si="39"/>
        <v>0</v>
      </c>
      <c r="BL183" s="17" t="s">
        <v>145</v>
      </c>
      <c r="BM183" s="140" t="s">
        <v>3904</v>
      </c>
    </row>
    <row r="184" spans="2:65" s="1" customFormat="1" ht="16.5" customHeight="1">
      <c r="B184" s="33"/>
      <c r="C184" s="128" t="s">
        <v>230</v>
      </c>
      <c r="D184" s="128" t="s">
        <v>141</v>
      </c>
      <c r="E184" s="129" t="s">
        <v>3905</v>
      </c>
      <c r="F184" s="130" t="s">
        <v>3906</v>
      </c>
      <c r="G184" s="131" t="s">
        <v>157</v>
      </c>
      <c r="H184" s="132">
        <v>2</v>
      </c>
      <c r="I184" s="133"/>
      <c r="J184" s="134">
        <f t="shared" si="30"/>
        <v>0</v>
      </c>
      <c r="K184" s="135"/>
      <c r="L184" s="33"/>
      <c r="M184" s="136" t="s">
        <v>1</v>
      </c>
      <c r="N184" s="137" t="s">
        <v>47</v>
      </c>
      <c r="P184" s="138">
        <f t="shared" si="31"/>
        <v>0</v>
      </c>
      <c r="Q184" s="138">
        <v>0</v>
      </c>
      <c r="R184" s="138">
        <f t="shared" si="32"/>
        <v>0</v>
      </c>
      <c r="S184" s="138">
        <v>0</v>
      </c>
      <c r="T184" s="139">
        <f t="shared" si="33"/>
        <v>0</v>
      </c>
      <c r="AR184" s="140" t="s">
        <v>145</v>
      </c>
      <c r="AT184" s="140" t="s">
        <v>141</v>
      </c>
      <c r="AU184" s="140" t="s">
        <v>92</v>
      </c>
      <c r="AY184" s="17" t="s">
        <v>140</v>
      </c>
      <c r="BE184" s="141">
        <f t="shared" si="34"/>
        <v>0</v>
      </c>
      <c r="BF184" s="141">
        <f t="shared" si="35"/>
        <v>0</v>
      </c>
      <c r="BG184" s="141">
        <f t="shared" si="36"/>
        <v>0</v>
      </c>
      <c r="BH184" s="141">
        <f t="shared" si="37"/>
        <v>0</v>
      </c>
      <c r="BI184" s="141">
        <f t="shared" si="38"/>
        <v>0</v>
      </c>
      <c r="BJ184" s="17" t="s">
        <v>90</v>
      </c>
      <c r="BK184" s="141">
        <f t="shared" si="39"/>
        <v>0</v>
      </c>
      <c r="BL184" s="17" t="s">
        <v>145</v>
      </c>
      <c r="BM184" s="140" t="s">
        <v>3907</v>
      </c>
    </row>
    <row r="185" spans="2:65" s="1" customFormat="1" ht="16.5" customHeight="1">
      <c r="B185" s="33"/>
      <c r="C185" s="128" t="s">
        <v>29</v>
      </c>
      <c r="D185" s="128" t="s">
        <v>141</v>
      </c>
      <c r="E185" s="129" t="s">
        <v>3908</v>
      </c>
      <c r="F185" s="130" t="s">
        <v>3909</v>
      </c>
      <c r="G185" s="131" t="s">
        <v>157</v>
      </c>
      <c r="H185" s="132">
        <v>2</v>
      </c>
      <c r="I185" s="133"/>
      <c r="J185" s="134">
        <f t="shared" si="30"/>
        <v>0</v>
      </c>
      <c r="K185" s="135"/>
      <c r="L185" s="33"/>
      <c r="M185" s="136" t="s">
        <v>1</v>
      </c>
      <c r="N185" s="137" t="s">
        <v>47</v>
      </c>
      <c r="P185" s="138">
        <f t="shared" si="31"/>
        <v>0</v>
      </c>
      <c r="Q185" s="138">
        <v>0</v>
      </c>
      <c r="R185" s="138">
        <f t="shared" si="32"/>
        <v>0</v>
      </c>
      <c r="S185" s="138">
        <v>0</v>
      </c>
      <c r="T185" s="139">
        <f t="shared" si="33"/>
        <v>0</v>
      </c>
      <c r="AR185" s="140" t="s">
        <v>145</v>
      </c>
      <c r="AT185" s="140" t="s">
        <v>141</v>
      </c>
      <c r="AU185" s="140" t="s">
        <v>92</v>
      </c>
      <c r="AY185" s="17" t="s">
        <v>140</v>
      </c>
      <c r="BE185" s="141">
        <f t="shared" si="34"/>
        <v>0</v>
      </c>
      <c r="BF185" s="141">
        <f t="shared" si="35"/>
        <v>0</v>
      </c>
      <c r="BG185" s="141">
        <f t="shared" si="36"/>
        <v>0</v>
      </c>
      <c r="BH185" s="141">
        <f t="shared" si="37"/>
        <v>0</v>
      </c>
      <c r="BI185" s="141">
        <f t="shared" si="38"/>
        <v>0</v>
      </c>
      <c r="BJ185" s="17" t="s">
        <v>90</v>
      </c>
      <c r="BK185" s="141">
        <f t="shared" si="39"/>
        <v>0</v>
      </c>
      <c r="BL185" s="17" t="s">
        <v>145</v>
      </c>
      <c r="BM185" s="140" t="s">
        <v>3910</v>
      </c>
    </row>
    <row r="186" spans="2:65" s="1" customFormat="1" ht="21.75" customHeight="1">
      <c r="B186" s="33"/>
      <c r="C186" s="128" t="s">
        <v>233</v>
      </c>
      <c r="D186" s="128" t="s">
        <v>141</v>
      </c>
      <c r="E186" s="129" t="s">
        <v>3911</v>
      </c>
      <c r="F186" s="130" t="s">
        <v>3912</v>
      </c>
      <c r="G186" s="131" t="s">
        <v>157</v>
      </c>
      <c r="H186" s="132">
        <v>2</v>
      </c>
      <c r="I186" s="133"/>
      <c r="J186" s="134">
        <f t="shared" si="30"/>
        <v>0</v>
      </c>
      <c r="K186" s="135"/>
      <c r="L186" s="33"/>
      <c r="M186" s="136" t="s">
        <v>1</v>
      </c>
      <c r="N186" s="137" t="s">
        <v>47</v>
      </c>
      <c r="P186" s="138">
        <f t="shared" si="31"/>
        <v>0</v>
      </c>
      <c r="Q186" s="138">
        <v>0</v>
      </c>
      <c r="R186" s="138">
        <f t="shared" si="32"/>
        <v>0</v>
      </c>
      <c r="S186" s="138">
        <v>0</v>
      </c>
      <c r="T186" s="139">
        <f t="shared" si="33"/>
        <v>0</v>
      </c>
      <c r="AR186" s="140" t="s">
        <v>145</v>
      </c>
      <c r="AT186" s="140" t="s">
        <v>141</v>
      </c>
      <c r="AU186" s="140" t="s">
        <v>92</v>
      </c>
      <c r="AY186" s="17" t="s">
        <v>140</v>
      </c>
      <c r="BE186" s="141">
        <f t="shared" si="34"/>
        <v>0</v>
      </c>
      <c r="BF186" s="141">
        <f t="shared" si="35"/>
        <v>0</v>
      </c>
      <c r="BG186" s="141">
        <f t="shared" si="36"/>
        <v>0</v>
      </c>
      <c r="BH186" s="141">
        <f t="shared" si="37"/>
        <v>0</v>
      </c>
      <c r="BI186" s="141">
        <f t="shared" si="38"/>
        <v>0</v>
      </c>
      <c r="BJ186" s="17" t="s">
        <v>90</v>
      </c>
      <c r="BK186" s="141">
        <f t="shared" si="39"/>
        <v>0</v>
      </c>
      <c r="BL186" s="17" t="s">
        <v>145</v>
      </c>
      <c r="BM186" s="140" t="s">
        <v>3913</v>
      </c>
    </row>
    <row r="187" spans="2:65" s="1" customFormat="1" ht="16.5" customHeight="1">
      <c r="B187" s="33"/>
      <c r="C187" s="128" t="s">
        <v>313</v>
      </c>
      <c r="D187" s="128" t="s">
        <v>141</v>
      </c>
      <c r="E187" s="129" t="s">
        <v>3914</v>
      </c>
      <c r="F187" s="130" t="s">
        <v>3915</v>
      </c>
      <c r="G187" s="131" t="s">
        <v>157</v>
      </c>
      <c r="H187" s="132">
        <v>2</v>
      </c>
      <c r="I187" s="133"/>
      <c r="J187" s="134">
        <f t="shared" si="30"/>
        <v>0</v>
      </c>
      <c r="K187" s="135"/>
      <c r="L187" s="33"/>
      <c r="M187" s="136" t="s">
        <v>1</v>
      </c>
      <c r="N187" s="137" t="s">
        <v>47</v>
      </c>
      <c r="P187" s="138">
        <f t="shared" si="31"/>
        <v>0</v>
      </c>
      <c r="Q187" s="138">
        <v>0</v>
      </c>
      <c r="R187" s="138">
        <f t="shared" si="32"/>
        <v>0</v>
      </c>
      <c r="S187" s="138">
        <v>0</v>
      </c>
      <c r="T187" s="139">
        <f t="shared" si="33"/>
        <v>0</v>
      </c>
      <c r="AR187" s="140" t="s">
        <v>145</v>
      </c>
      <c r="AT187" s="140" t="s">
        <v>141</v>
      </c>
      <c r="AU187" s="140" t="s">
        <v>92</v>
      </c>
      <c r="AY187" s="17" t="s">
        <v>140</v>
      </c>
      <c r="BE187" s="141">
        <f t="shared" si="34"/>
        <v>0</v>
      </c>
      <c r="BF187" s="141">
        <f t="shared" si="35"/>
        <v>0</v>
      </c>
      <c r="BG187" s="141">
        <f t="shared" si="36"/>
        <v>0</v>
      </c>
      <c r="BH187" s="141">
        <f t="shared" si="37"/>
        <v>0</v>
      </c>
      <c r="BI187" s="141">
        <f t="shared" si="38"/>
        <v>0</v>
      </c>
      <c r="BJ187" s="17" t="s">
        <v>90</v>
      </c>
      <c r="BK187" s="141">
        <f t="shared" si="39"/>
        <v>0</v>
      </c>
      <c r="BL187" s="17" t="s">
        <v>145</v>
      </c>
      <c r="BM187" s="140" t="s">
        <v>3916</v>
      </c>
    </row>
    <row r="188" spans="2:65" s="1" customFormat="1" ht="16.5" customHeight="1">
      <c r="B188" s="33"/>
      <c r="C188" s="128" t="s">
        <v>237</v>
      </c>
      <c r="D188" s="128" t="s">
        <v>141</v>
      </c>
      <c r="E188" s="129" t="s">
        <v>3917</v>
      </c>
      <c r="F188" s="130" t="s">
        <v>3918</v>
      </c>
      <c r="G188" s="131" t="s">
        <v>157</v>
      </c>
      <c r="H188" s="132">
        <v>2</v>
      </c>
      <c r="I188" s="133"/>
      <c r="J188" s="134">
        <f t="shared" si="30"/>
        <v>0</v>
      </c>
      <c r="K188" s="135"/>
      <c r="L188" s="33"/>
      <c r="M188" s="136" t="s">
        <v>1</v>
      </c>
      <c r="N188" s="137" t="s">
        <v>47</v>
      </c>
      <c r="P188" s="138">
        <f t="shared" si="31"/>
        <v>0</v>
      </c>
      <c r="Q188" s="138">
        <v>0</v>
      </c>
      <c r="R188" s="138">
        <f t="shared" si="32"/>
        <v>0</v>
      </c>
      <c r="S188" s="138">
        <v>0</v>
      </c>
      <c r="T188" s="139">
        <f t="shared" si="33"/>
        <v>0</v>
      </c>
      <c r="AR188" s="140" t="s">
        <v>145</v>
      </c>
      <c r="AT188" s="140" t="s">
        <v>141</v>
      </c>
      <c r="AU188" s="140" t="s">
        <v>92</v>
      </c>
      <c r="AY188" s="17" t="s">
        <v>140</v>
      </c>
      <c r="BE188" s="141">
        <f t="shared" si="34"/>
        <v>0</v>
      </c>
      <c r="BF188" s="141">
        <f t="shared" si="35"/>
        <v>0</v>
      </c>
      <c r="BG188" s="141">
        <f t="shared" si="36"/>
        <v>0</v>
      </c>
      <c r="BH188" s="141">
        <f t="shared" si="37"/>
        <v>0</v>
      </c>
      <c r="BI188" s="141">
        <f t="shared" si="38"/>
        <v>0</v>
      </c>
      <c r="BJ188" s="17" t="s">
        <v>90</v>
      </c>
      <c r="BK188" s="141">
        <f t="shared" si="39"/>
        <v>0</v>
      </c>
      <c r="BL188" s="17" t="s">
        <v>145</v>
      </c>
      <c r="BM188" s="140" t="s">
        <v>3919</v>
      </c>
    </row>
    <row r="189" spans="2:65" s="1" customFormat="1" ht="16.5" customHeight="1">
      <c r="B189" s="33"/>
      <c r="C189" s="128" t="s">
        <v>320</v>
      </c>
      <c r="D189" s="128" t="s">
        <v>141</v>
      </c>
      <c r="E189" s="129" t="s">
        <v>3920</v>
      </c>
      <c r="F189" s="130" t="s">
        <v>3921</v>
      </c>
      <c r="G189" s="131" t="s">
        <v>157</v>
      </c>
      <c r="H189" s="132">
        <v>4</v>
      </c>
      <c r="I189" s="133"/>
      <c r="J189" s="134">
        <f t="shared" si="30"/>
        <v>0</v>
      </c>
      <c r="K189" s="135"/>
      <c r="L189" s="33"/>
      <c r="M189" s="136" t="s">
        <v>1</v>
      </c>
      <c r="N189" s="137" t="s">
        <v>47</v>
      </c>
      <c r="P189" s="138">
        <f t="shared" si="31"/>
        <v>0</v>
      </c>
      <c r="Q189" s="138">
        <v>0</v>
      </c>
      <c r="R189" s="138">
        <f t="shared" si="32"/>
        <v>0</v>
      </c>
      <c r="S189" s="138">
        <v>0</v>
      </c>
      <c r="T189" s="139">
        <f t="shared" si="33"/>
        <v>0</v>
      </c>
      <c r="AR189" s="140" t="s">
        <v>145</v>
      </c>
      <c r="AT189" s="140" t="s">
        <v>141</v>
      </c>
      <c r="AU189" s="140" t="s">
        <v>92</v>
      </c>
      <c r="AY189" s="17" t="s">
        <v>140</v>
      </c>
      <c r="BE189" s="141">
        <f t="shared" si="34"/>
        <v>0</v>
      </c>
      <c r="BF189" s="141">
        <f t="shared" si="35"/>
        <v>0</v>
      </c>
      <c r="BG189" s="141">
        <f t="shared" si="36"/>
        <v>0</v>
      </c>
      <c r="BH189" s="141">
        <f t="shared" si="37"/>
        <v>0</v>
      </c>
      <c r="BI189" s="141">
        <f t="shared" si="38"/>
        <v>0</v>
      </c>
      <c r="BJ189" s="17" t="s">
        <v>90</v>
      </c>
      <c r="BK189" s="141">
        <f t="shared" si="39"/>
        <v>0</v>
      </c>
      <c r="BL189" s="17" t="s">
        <v>145</v>
      </c>
      <c r="BM189" s="140" t="s">
        <v>3922</v>
      </c>
    </row>
    <row r="190" spans="2:65" s="1" customFormat="1" ht="16.5" customHeight="1">
      <c r="B190" s="33"/>
      <c r="C190" s="128" t="s">
        <v>240</v>
      </c>
      <c r="D190" s="128" t="s">
        <v>141</v>
      </c>
      <c r="E190" s="129" t="s">
        <v>3923</v>
      </c>
      <c r="F190" s="130" t="s">
        <v>3924</v>
      </c>
      <c r="G190" s="131" t="s">
        <v>157</v>
      </c>
      <c r="H190" s="132">
        <v>4</v>
      </c>
      <c r="I190" s="133"/>
      <c r="J190" s="134">
        <f t="shared" si="30"/>
        <v>0</v>
      </c>
      <c r="K190" s="135"/>
      <c r="L190" s="33"/>
      <c r="M190" s="136" t="s">
        <v>1</v>
      </c>
      <c r="N190" s="137" t="s">
        <v>47</v>
      </c>
      <c r="P190" s="138">
        <f t="shared" si="31"/>
        <v>0</v>
      </c>
      <c r="Q190" s="138">
        <v>0</v>
      </c>
      <c r="R190" s="138">
        <f t="shared" si="32"/>
        <v>0</v>
      </c>
      <c r="S190" s="138">
        <v>0</v>
      </c>
      <c r="T190" s="139">
        <f t="shared" si="33"/>
        <v>0</v>
      </c>
      <c r="AR190" s="140" t="s">
        <v>145</v>
      </c>
      <c r="AT190" s="140" t="s">
        <v>141</v>
      </c>
      <c r="AU190" s="140" t="s">
        <v>92</v>
      </c>
      <c r="AY190" s="17" t="s">
        <v>140</v>
      </c>
      <c r="BE190" s="141">
        <f t="shared" si="34"/>
        <v>0</v>
      </c>
      <c r="BF190" s="141">
        <f t="shared" si="35"/>
        <v>0</v>
      </c>
      <c r="BG190" s="141">
        <f t="shared" si="36"/>
        <v>0</v>
      </c>
      <c r="BH190" s="141">
        <f t="shared" si="37"/>
        <v>0</v>
      </c>
      <c r="BI190" s="141">
        <f t="shared" si="38"/>
        <v>0</v>
      </c>
      <c r="BJ190" s="17" t="s">
        <v>90</v>
      </c>
      <c r="BK190" s="141">
        <f t="shared" si="39"/>
        <v>0</v>
      </c>
      <c r="BL190" s="17" t="s">
        <v>145</v>
      </c>
      <c r="BM190" s="140" t="s">
        <v>3925</v>
      </c>
    </row>
    <row r="191" spans="2:65" s="1" customFormat="1" ht="16.5" customHeight="1">
      <c r="B191" s="33"/>
      <c r="C191" s="128" t="s">
        <v>327</v>
      </c>
      <c r="D191" s="128" t="s">
        <v>141</v>
      </c>
      <c r="E191" s="129" t="s">
        <v>3926</v>
      </c>
      <c r="F191" s="130" t="s">
        <v>3927</v>
      </c>
      <c r="G191" s="131" t="s">
        <v>163</v>
      </c>
      <c r="H191" s="132">
        <v>7.8E-2</v>
      </c>
      <c r="I191" s="133"/>
      <c r="J191" s="134">
        <f t="shared" si="30"/>
        <v>0</v>
      </c>
      <c r="K191" s="135"/>
      <c r="L191" s="33"/>
      <c r="M191" s="136" t="s">
        <v>1</v>
      </c>
      <c r="N191" s="137" t="s">
        <v>47</v>
      </c>
      <c r="P191" s="138">
        <f t="shared" si="31"/>
        <v>0</v>
      </c>
      <c r="Q191" s="138">
        <v>0</v>
      </c>
      <c r="R191" s="138">
        <f t="shared" si="32"/>
        <v>0</v>
      </c>
      <c r="S191" s="138">
        <v>0</v>
      </c>
      <c r="T191" s="139">
        <f t="shared" si="33"/>
        <v>0</v>
      </c>
      <c r="AR191" s="140" t="s">
        <v>145</v>
      </c>
      <c r="AT191" s="140" t="s">
        <v>141</v>
      </c>
      <c r="AU191" s="140" t="s">
        <v>92</v>
      </c>
      <c r="AY191" s="17" t="s">
        <v>140</v>
      </c>
      <c r="BE191" s="141">
        <f t="shared" si="34"/>
        <v>0</v>
      </c>
      <c r="BF191" s="141">
        <f t="shared" si="35"/>
        <v>0</v>
      </c>
      <c r="BG191" s="141">
        <f t="shared" si="36"/>
        <v>0</v>
      </c>
      <c r="BH191" s="141">
        <f t="shared" si="37"/>
        <v>0</v>
      </c>
      <c r="BI191" s="141">
        <f t="shared" si="38"/>
        <v>0</v>
      </c>
      <c r="BJ191" s="17" t="s">
        <v>90</v>
      </c>
      <c r="BK191" s="141">
        <f t="shared" si="39"/>
        <v>0</v>
      </c>
      <c r="BL191" s="17" t="s">
        <v>145</v>
      </c>
      <c r="BM191" s="140" t="s">
        <v>3928</v>
      </c>
    </row>
    <row r="192" spans="2:65" s="10" customFormat="1" ht="25.9" customHeight="1">
      <c r="B192" s="118"/>
      <c r="D192" s="119" t="s">
        <v>81</v>
      </c>
      <c r="E192" s="120" t="s">
        <v>653</v>
      </c>
      <c r="F192" s="120" t="s">
        <v>3929</v>
      </c>
      <c r="I192" s="121"/>
      <c r="J192" s="122">
        <f>BK192</f>
        <v>0</v>
      </c>
      <c r="L192" s="118"/>
      <c r="M192" s="123"/>
      <c r="P192" s="124">
        <f>P193+P212</f>
        <v>0</v>
      </c>
      <c r="R192" s="124">
        <f>R193+R212</f>
        <v>41.286671999999996</v>
      </c>
      <c r="T192" s="125">
        <f>T193+T212</f>
        <v>33.607199999999999</v>
      </c>
      <c r="AR192" s="119" t="s">
        <v>151</v>
      </c>
      <c r="AT192" s="126" t="s">
        <v>81</v>
      </c>
      <c r="AU192" s="126" t="s">
        <v>82</v>
      </c>
      <c r="AY192" s="119" t="s">
        <v>140</v>
      </c>
      <c r="BK192" s="127">
        <f>BK193+BK212</f>
        <v>0</v>
      </c>
    </row>
    <row r="193" spans="2:65" s="10" customFormat="1" ht="22.9" customHeight="1">
      <c r="B193" s="118"/>
      <c r="D193" s="119" t="s">
        <v>81</v>
      </c>
      <c r="E193" s="183" t="s">
        <v>3930</v>
      </c>
      <c r="F193" s="183" t="s">
        <v>3931</v>
      </c>
      <c r="I193" s="121"/>
      <c r="J193" s="184">
        <f>BK193</f>
        <v>0</v>
      </c>
      <c r="L193" s="118"/>
      <c r="M193" s="123"/>
      <c r="P193" s="124">
        <f>SUM(P194:P211)</f>
        <v>0</v>
      </c>
      <c r="R193" s="124">
        <f>SUM(R194:R211)</f>
        <v>0</v>
      </c>
      <c r="T193" s="125">
        <f>SUM(T194:T211)</f>
        <v>0</v>
      </c>
      <c r="AR193" s="119" t="s">
        <v>151</v>
      </c>
      <c r="AT193" s="126" t="s">
        <v>81</v>
      </c>
      <c r="AU193" s="126" t="s">
        <v>90</v>
      </c>
      <c r="AY193" s="119" t="s">
        <v>140</v>
      </c>
      <c r="BK193" s="127">
        <f>SUM(BK194:BK211)</f>
        <v>0</v>
      </c>
    </row>
    <row r="194" spans="2:65" s="1" customFormat="1" ht="21.75" customHeight="1">
      <c r="B194" s="33"/>
      <c r="C194" s="128" t="s">
        <v>244</v>
      </c>
      <c r="D194" s="128" t="s">
        <v>141</v>
      </c>
      <c r="E194" s="129" t="s">
        <v>3932</v>
      </c>
      <c r="F194" s="130" t="s">
        <v>3933</v>
      </c>
      <c r="G194" s="131" t="s">
        <v>150</v>
      </c>
      <c r="H194" s="132">
        <v>56</v>
      </c>
      <c r="I194" s="133"/>
      <c r="J194" s="134">
        <f t="shared" ref="J194:J211" si="40">ROUND(I194*H194,2)</f>
        <v>0</v>
      </c>
      <c r="K194" s="135"/>
      <c r="L194" s="33"/>
      <c r="M194" s="136" t="s">
        <v>1</v>
      </c>
      <c r="N194" s="137" t="s">
        <v>47</v>
      </c>
      <c r="P194" s="138">
        <f t="shared" ref="P194:P211" si="41">O194*H194</f>
        <v>0</v>
      </c>
      <c r="Q194" s="138">
        <v>0</v>
      </c>
      <c r="R194" s="138">
        <f t="shared" ref="R194:R211" si="42">Q194*H194</f>
        <v>0</v>
      </c>
      <c r="S194" s="138">
        <v>0</v>
      </c>
      <c r="T194" s="139">
        <f t="shared" ref="T194:T211" si="43">S194*H194</f>
        <v>0</v>
      </c>
      <c r="AR194" s="140" t="s">
        <v>145</v>
      </c>
      <c r="AT194" s="140" t="s">
        <v>141</v>
      </c>
      <c r="AU194" s="140" t="s">
        <v>92</v>
      </c>
      <c r="AY194" s="17" t="s">
        <v>140</v>
      </c>
      <c r="BE194" s="141">
        <f t="shared" ref="BE194:BE211" si="44">IF(N194="základní",J194,0)</f>
        <v>0</v>
      </c>
      <c r="BF194" s="141">
        <f t="shared" ref="BF194:BF211" si="45">IF(N194="snížená",J194,0)</f>
        <v>0</v>
      </c>
      <c r="BG194" s="141">
        <f t="shared" ref="BG194:BG211" si="46">IF(N194="zákl. přenesená",J194,0)</f>
        <v>0</v>
      </c>
      <c r="BH194" s="141">
        <f t="shared" ref="BH194:BH211" si="47">IF(N194="sníž. přenesená",J194,0)</f>
        <v>0</v>
      </c>
      <c r="BI194" s="141">
        <f t="shared" ref="BI194:BI211" si="48">IF(N194="nulová",J194,0)</f>
        <v>0</v>
      </c>
      <c r="BJ194" s="17" t="s">
        <v>90</v>
      </c>
      <c r="BK194" s="141">
        <f t="shared" ref="BK194:BK211" si="49">ROUND(I194*H194,2)</f>
        <v>0</v>
      </c>
      <c r="BL194" s="17" t="s">
        <v>145</v>
      </c>
      <c r="BM194" s="140" t="s">
        <v>3934</v>
      </c>
    </row>
    <row r="195" spans="2:65" s="1" customFormat="1" ht="21.75" customHeight="1">
      <c r="B195" s="33"/>
      <c r="C195" s="128" t="s">
        <v>334</v>
      </c>
      <c r="D195" s="128" t="s">
        <v>141</v>
      </c>
      <c r="E195" s="129" t="s">
        <v>3935</v>
      </c>
      <c r="F195" s="130" t="s">
        <v>3936</v>
      </c>
      <c r="G195" s="131" t="s">
        <v>150</v>
      </c>
      <c r="H195" s="132">
        <v>56</v>
      </c>
      <c r="I195" s="133"/>
      <c r="J195" s="134">
        <f t="shared" si="40"/>
        <v>0</v>
      </c>
      <c r="K195" s="135"/>
      <c r="L195" s="33"/>
      <c r="M195" s="136" t="s">
        <v>1</v>
      </c>
      <c r="N195" s="137" t="s">
        <v>47</v>
      </c>
      <c r="P195" s="138">
        <f t="shared" si="41"/>
        <v>0</v>
      </c>
      <c r="Q195" s="138">
        <v>0</v>
      </c>
      <c r="R195" s="138">
        <f t="shared" si="42"/>
        <v>0</v>
      </c>
      <c r="S195" s="138">
        <v>0</v>
      </c>
      <c r="T195" s="139">
        <f t="shared" si="43"/>
        <v>0</v>
      </c>
      <c r="AR195" s="140" t="s">
        <v>145</v>
      </c>
      <c r="AT195" s="140" t="s">
        <v>141</v>
      </c>
      <c r="AU195" s="140" t="s">
        <v>92</v>
      </c>
      <c r="AY195" s="17" t="s">
        <v>140</v>
      </c>
      <c r="BE195" s="141">
        <f t="shared" si="44"/>
        <v>0</v>
      </c>
      <c r="BF195" s="141">
        <f t="shared" si="45"/>
        <v>0</v>
      </c>
      <c r="BG195" s="141">
        <f t="shared" si="46"/>
        <v>0</v>
      </c>
      <c r="BH195" s="141">
        <f t="shared" si="47"/>
        <v>0</v>
      </c>
      <c r="BI195" s="141">
        <f t="shared" si="48"/>
        <v>0</v>
      </c>
      <c r="BJ195" s="17" t="s">
        <v>90</v>
      </c>
      <c r="BK195" s="141">
        <f t="shared" si="49"/>
        <v>0</v>
      </c>
      <c r="BL195" s="17" t="s">
        <v>145</v>
      </c>
      <c r="BM195" s="140" t="s">
        <v>3937</v>
      </c>
    </row>
    <row r="196" spans="2:65" s="1" customFormat="1" ht="16.5" customHeight="1">
      <c r="B196" s="33"/>
      <c r="C196" s="128" t="s">
        <v>247</v>
      </c>
      <c r="D196" s="128" t="s">
        <v>141</v>
      </c>
      <c r="E196" s="129" t="s">
        <v>3938</v>
      </c>
      <c r="F196" s="130" t="s">
        <v>3939</v>
      </c>
      <c r="G196" s="131" t="s">
        <v>157</v>
      </c>
      <c r="H196" s="132">
        <v>8</v>
      </c>
      <c r="I196" s="133"/>
      <c r="J196" s="134">
        <f t="shared" si="40"/>
        <v>0</v>
      </c>
      <c r="K196" s="135"/>
      <c r="L196" s="33"/>
      <c r="M196" s="136" t="s">
        <v>1</v>
      </c>
      <c r="N196" s="137" t="s">
        <v>47</v>
      </c>
      <c r="P196" s="138">
        <f t="shared" si="41"/>
        <v>0</v>
      </c>
      <c r="Q196" s="138">
        <v>0</v>
      </c>
      <c r="R196" s="138">
        <f t="shared" si="42"/>
        <v>0</v>
      </c>
      <c r="S196" s="138">
        <v>0</v>
      </c>
      <c r="T196" s="139">
        <f t="shared" si="43"/>
        <v>0</v>
      </c>
      <c r="AR196" s="140" t="s">
        <v>145</v>
      </c>
      <c r="AT196" s="140" t="s">
        <v>141</v>
      </c>
      <c r="AU196" s="140" t="s">
        <v>92</v>
      </c>
      <c r="AY196" s="17" t="s">
        <v>140</v>
      </c>
      <c r="BE196" s="141">
        <f t="shared" si="44"/>
        <v>0</v>
      </c>
      <c r="BF196" s="141">
        <f t="shared" si="45"/>
        <v>0</v>
      </c>
      <c r="BG196" s="141">
        <f t="shared" si="46"/>
        <v>0</v>
      </c>
      <c r="BH196" s="141">
        <f t="shared" si="47"/>
        <v>0</v>
      </c>
      <c r="BI196" s="141">
        <f t="shared" si="48"/>
        <v>0</v>
      </c>
      <c r="BJ196" s="17" t="s">
        <v>90</v>
      </c>
      <c r="BK196" s="141">
        <f t="shared" si="49"/>
        <v>0</v>
      </c>
      <c r="BL196" s="17" t="s">
        <v>145</v>
      </c>
      <c r="BM196" s="140" t="s">
        <v>3940</v>
      </c>
    </row>
    <row r="197" spans="2:65" s="1" customFormat="1" ht="16.5" customHeight="1">
      <c r="B197" s="33"/>
      <c r="C197" s="128" t="s">
        <v>342</v>
      </c>
      <c r="D197" s="128" t="s">
        <v>141</v>
      </c>
      <c r="E197" s="129" t="s">
        <v>3941</v>
      </c>
      <c r="F197" s="130" t="s">
        <v>3942</v>
      </c>
      <c r="G197" s="131" t="s">
        <v>157</v>
      </c>
      <c r="H197" s="132">
        <v>8</v>
      </c>
      <c r="I197" s="133"/>
      <c r="J197" s="134">
        <f t="shared" si="40"/>
        <v>0</v>
      </c>
      <c r="K197" s="135"/>
      <c r="L197" s="33"/>
      <c r="M197" s="136" t="s">
        <v>1</v>
      </c>
      <c r="N197" s="137" t="s">
        <v>47</v>
      </c>
      <c r="P197" s="138">
        <f t="shared" si="41"/>
        <v>0</v>
      </c>
      <c r="Q197" s="138">
        <v>0</v>
      </c>
      <c r="R197" s="138">
        <f t="shared" si="42"/>
        <v>0</v>
      </c>
      <c r="S197" s="138">
        <v>0</v>
      </c>
      <c r="T197" s="139">
        <f t="shared" si="43"/>
        <v>0</v>
      </c>
      <c r="AR197" s="140" t="s">
        <v>145</v>
      </c>
      <c r="AT197" s="140" t="s">
        <v>141</v>
      </c>
      <c r="AU197" s="140" t="s">
        <v>92</v>
      </c>
      <c r="AY197" s="17" t="s">
        <v>140</v>
      </c>
      <c r="BE197" s="141">
        <f t="shared" si="44"/>
        <v>0</v>
      </c>
      <c r="BF197" s="141">
        <f t="shared" si="45"/>
        <v>0</v>
      </c>
      <c r="BG197" s="141">
        <f t="shared" si="46"/>
        <v>0</v>
      </c>
      <c r="BH197" s="141">
        <f t="shared" si="47"/>
        <v>0</v>
      </c>
      <c r="BI197" s="141">
        <f t="shared" si="48"/>
        <v>0</v>
      </c>
      <c r="BJ197" s="17" t="s">
        <v>90</v>
      </c>
      <c r="BK197" s="141">
        <f t="shared" si="49"/>
        <v>0</v>
      </c>
      <c r="BL197" s="17" t="s">
        <v>145</v>
      </c>
      <c r="BM197" s="140" t="s">
        <v>3943</v>
      </c>
    </row>
    <row r="198" spans="2:65" s="1" customFormat="1" ht="21.75" customHeight="1">
      <c r="B198" s="33"/>
      <c r="C198" s="128" t="s">
        <v>251</v>
      </c>
      <c r="D198" s="128" t="s">
        <v>141</v>
      </c>
      <c r="E198" s="129" t="s">
        <v>3944</v>
      </c>
      <c r="F198" s="130" t="s">
        <v>3945</v>
      </c>
      <c r="G198" s="131" t="s">
        <v>157</v>
      </c>
      <c r="H198" s="132">
        <v>12</v>
      </c>
      <c r="I198" s="133"/>
      <c r="J198" s="134">
        <f t="shared" si="40"/>
        <v>0</v>
      </c>
      <c r="K198" s="135"/>
      <c r="L198" s="33"/>
      <c r="M198" s="136" t="s">
        <v>1</v>
      </c>
      <c r="N198" s="137" t="s">
        <v>47</v>
      </c>
      <c r="P198" s="138">
        <f t="shared" si="41"/>
        <v>0</v>
      </c>
      <c r="Q198" s="138">
        <v>0</v>
      </c>
      <c r="R198" s="138">
        <f t="shared" si="42"/>
        <v>0</v>
      </c>
      <c r="S198" s="138">
        <v>0</v>
      </c>
      <c r="T198" s="139">
        <f t="shared" si="43"/>
        <v>0</v>
      </c>
      <c r="AR198" s="140" t="s">
        <v>145</v>
      </c>
      <c r="AT198" s="140" t="s">
        <v>141</v>
      </c>
      <c r="AU198" s="140" t="s">
        <v>92</v>
      </c>
      <c r="AY198" s="17" t="s">
        <v>140</v>
      </c>
      <c r="BE198" s="141">
        <f t="shared" si="44"/>
        <v>0</v>
      </c>
      <c r="BF198" s="141">
        <f t="shared" si="45"/>
        <v>0</v>
      </c>
      <c r="BG198" s="141">
        <f t="shared" si="46"/>
        <v>0</v>
      </c>
      <c r="BH198" s="141">
        <f t="shared" si="47"/>
        <v>0</v>
      </c>
      <c r="BI198" s="141">
        <f t="shared" si="48"/>
        <v>0</v>
      </c>
      <c r="BJ198" s="17" t="s">
        <v>90</v>
      </c>
      <c r="BK198" s="141">
        <f t="shared" si="49"/>
        <v>0</v>
      </c>
      <c r="BL198" s="17" t="s">
        <v>145</v>
      </c>
      <c r="BM198" s="140" t="s">
        <v>3946</v>
      </c>
    </row>
    <row r="199" spans="2:65" s="1" customFormat="1" ht="16.5" customHeight="1">
      <c r="B199" s="33"/>
      <c r="C199" s="128" t="s">
        <v>350</v>
      </c>
      <c r="D199" s="128" t="s">
        <v>141</v>
      </c>
      <c r="E199" s="129" t="s">
        <v>3947</v>
      </c>
      <c r="F199" s="130" t="s">
        <v>3948</v>
      </c>
      <c r="G199" s="131" t="s">
        <v>157</v>
      </c>
      <c r="H199" s="132">
        <v>4</v>
      </c>
      <c r="I199" s="133"/>
      <c r="J199" s="134">
        <f t="shared" si="40"/>
        <v>0</v>
      </c>
      <c r="K199" s="135"/>
      <c r="L199" s="33"/>
      <c r="M199" s="136" t="s">
        <v>1</v>
      </c>
      <c r="N199" s="137" t="s">
        <v>47</v>
      </c>
      <c r="P199" s="138">
        <f t="shared" si="41"/>
        <v>0</v>
      </c>
      <c r="Q199" s="138">
        <v>0</v>
      </c>
      <c r="R199" s="138">
        <f t="shared" si="42"/>
        <v>0</v>
      </c>
      <c r="S199" s="138">
        <v>0</v>
      </c>
      <c r="T199" s="139">
        <f t="shared" si="43"/>
        <v>0</v>
      </c>
      <c r="AR199" s="140" t="s">
        <v>145</v>
      </c>
      <c r="AT199" s="140" t="s">
        <v>141</v>
      </c>
      <c r="AU199" s="140" t="s">
        <v>92</v>
      </c>
      <c r="AY199" s="17" t="s">
        <v>140</v>
      </c>
      <c r="BE199" s="141">
        <f t="shared" si="44"/>
        <v>0</v>
      </c>
      <c r="BF199" s="141">
        <f t="shared" si="45"/>
        <v>0</v>
      </c>
      <c r="BG199" s="141">
        <f t="shared" si="46"/>
        <v>0</v>
      </c>
      <c r="BH199" s="141">
        <f t="shared" si="47"/>
        <v>0</v>
      </c>
      <c r="BI199" s="141">
        <f t="shared" si="48"/>
        <v>0</v>
      </c>
      <c r="BJ199" s="17" t="s">
        <v>90</v>
      </c>
      <c r="BK199" s="141">
        <f t="shared" si="49"/>
        <v>0</v>
      </c>
      <c r="BL199" s="17" t="s">
        <v>145</v>
      </c>
      <c r="BM199" s="140" t="s">
        <v>3949</v>
      </c>
    </row>
    <row r="200" spans="2:65" s="1" customFormat="1" ht="16.5" customHeight="1">
      <c r="B200" s="33"/>
      <c r="C200" s="128" t="s">
        <v>260</v>
      </c>
      <c r="D200" s="128" t="s">
        <v>141</v>
      </c>
      <c r="E200" s="129" t="s">
        <v>3950</v>
      </c>
      <c r="F200" s="130" t="s">
        <v>3951</v>
      </c>
      <c r="G200" s="131" t="s">
        <v>157</v>
      </c>
      <c r="H200" s="132">
        <v>8</v>
      </c>
      <c r="I200" s="133"/>
      <c r="J200" s="134">
        <f t="shared" si="40"/>
        <v>0</v>
      </c>
      <c r="K200" s="135"/>
      <c r="L200" s="33"/>
      <c r="M200" s="136" t="s">
        <v>1</v>
      </c>
      <c r="N200" s="137" t="s">
        <v>47</v>
      </c>
      <c r="P200" s="138">
        <f t="shared" si="41"/>
        <v>0</v>
      </c>
      <c r="Q200" s="138">
        <v>0</v>
      </c>
      <c r="R200" s="138">
        <f t="shared" si="42"/>
        <v>0</v>
      </c>
      <c r="S200" s="138">
        <v>0</v>
      </c>
      <c r="T200" s="139">
        <f t="shared" si="43"/>
        <v>0</v>
      </c>
      <c r="AR200" s="140" t="s">
        <v>145</v>
      </c>
      <c r="AT200" s="140" t="s">
        <v>141</v>
      </c>
      <c r="AU200" s="140" t="s">
        <v>92</v>
      </c>
      <c r="AY200" s="17" t="s">
        <v>140</v>
      </c>
      <c r="BE200" s="141">
        <f t="shared" si="44"/>
        <v>0</v>
      </c>
      <c r="BF200" s="141">
        <f t="shared" si="45"/>
        <v>0</v>
      </c>
      <c r="BG200" s="141">
        <f t="shared" si="46"/>
        <v>0</v>
      </c>
      <c r="BH200" s="141">
        <f t="shared" si="47"/>
        <v>0</v>
      </c>
      <c r="BI200" s="141">
        <f t="shared" si="48"/>
        <v>0</v>
      </c>
      <c r="BJ200" s="17" t="s">
        <v>90</v>
      </c>
      <c r="BK200" s="141">
        <f t="shared" si="49"/>
        <v>0</v>
      </c>
      <c r="BL200" s="17" t="s">
        <v>145</v>
      </c>
      <c r="BM200" s="140" t="s">
        <v>3952</v>
      </c>
    </row>
    <row r="201" spans="2:65" s="1" customFormat="1" ht="21.75" customHeight="1">
      <c r="B201" s="33"/>
      <c r="C201" s="128" t="s">
        <v>357</v>
      </c>
      <c r="D201" s="128" t="s">
        <v>141</v>
      </c>
      <c r="E201" s="129" t="s">
        <v>3953</v>
      </c>
      <c r="F201" s="130" t="s">
        <v>3954</v>
      </c>
      <c r="G201" s="131" t="s">
        <v>157</v>
      </c>
      <c r="H201" s="132">
        <v>3</v>
      </c>
      <c r="I201" s="133"/>
      <c r="J201" s="134">
        <f t="shared" si="40"/>
        <v>0</v>
      </c>
      <c r="K201" s="135"/>
      <c r="L201" s="33"/>
      <c r="M201" s="136" t="s">
        <v>1</v>
      </c>
      <c r="N201" s="137" t="s">
        <v>47</v>
      </c>
      <c r="P201" s="138">
        <f t="shared" si="41"/>
        <v>0</v>
      </c>
      <c r="Q201" s="138">
        <v>0</v>
      </c>
      <c r="R201" s="138">
        <f t="shared" si="42"/>
        <v>0</v>
      </c>
      <c r="S201" s="138">
        <v>0</v>
      </c>
      <c r="T201" s="139">
        <f t="shared" si="43"/>
        <v>0</v>
      </c>
      <c r="AR201" s="140" t="s">
        <v>145</v>
      </c>
      <c r="AT201" s="140" t="s">
        <v>141</v>
      </c>
      <c r="AU201" s="140" t="s">
        <v>92</v>
      </c>
      <c r="AY201" s="17" t="s">
        <v>140</v>
      </c>
      <c r="BE201" s="141">
        <f t="shared" si="44"/>
        <v>0</v>
      </c>
      <c r="BF201" s="141">
        <f t="shared" si="45"/>
        <v>0</v>
      </c>
      <c r="BG201" s="141">
        <f t="shared" si="46"/>
        <v>0</v>
      </c>
      <c r="BH201" s="141">
        <f t="shared" si="47"/>
        <v>0</v>
      </c>
      <c r="BI201" s="141">
        <f t="shared" si="48"/>
        <v>0</v>
      </c>
      <c r="BJ201" s="17" t="s">
        <v>90</v>
      </c>
      <c r="BK201" s="141">
        <f t="shared" si="49"/>
        <v>0</v>
      </c>
      <c r="BL201" s="17" t="s">
        <v>145</v>
      </c>
      <c r="BM201" s="140" t="s">
        <v>3955</v>
      </c>
    </row>
    <row r="202" spans="2:65" s="1" customFormat="1" ht="21.75" customHeight="1">
      <c r="B202" s="33"/>
      <c r="C202" s="128" t="s">
        <v>263</v>
      </c>
      <c r="D202" s="128" t="s">
        <v>141</v>
      </c>
      <c r="E202" s="129" t="s">
        <v>3956</v>
      </c>
      <c r="F202" s="130" t="s">
        <v>3957</v>
      </c>
      <c r="G202" s="131" t="s">
        <v>157</v>
      </c>
      <c r="H202" s="132">
        <v>2</v>
      </c>
      <c r="I202" s="133"/>
      <c r="J202" s="134">
        <f t="shared" si="40"/>
        <v>0</v>
      </c>
      <c r="K202" s="135"/>
      <c r="L202" s="33"/>
      <c r="M202" s="136" t="s">
        <v>1</v>
      </c>
      <c r="N202" s="137" t="s">
        <v>47</v>
      </c>
      <c r="P202" s="138">
        <f t="shared" si="41"/>
        <v>0</v>
      </c>
      <c r="Q202" s="138">
        <v>0</v>
      </c>
      <c r="R202" s="138">
        <f t="shared" si="42"/>
        <v>0</v>
      </c>
      <c r="S202" s="138">
        <v>0</v>
      </c>
      <c r="T202" s="139">
        <f t="shared" si="43"/>
        <v>0</v>
      </c>
      <c r="AR202" s="140" t="s">
        <v>145</v>
      </c>
      <c r="AT202" s="140" t="s">
        <v>141</v>
      </c>
      <c r="AU202" s="140" t="s">
        <v>92</v>
      </c>
      <c r="AY202" s="17" t="s">
        <v>140</v>
      </c>
      <c r="BE202" s="141">
        <f t="shared" si="44"/>
        <v>0</v>
      </c>
      <c r="BF202" s="141">
        <f t="shared" si="45"/>
        <v>0</v>
      </c>
      <c r="BG202" s="141">
        <f t="shared" si="46"/>
        <v>0</v>
      </c>
      <c r="BH202" s="141">
        <f t="shared" si="47"/>
        <v>0</v>
      </c>
      <c r="BI202" s="141">
        <f t="shared" si="48"/>
        <v>0</v>
      </c>
      <c r="BJ202" s="17" t="s">
        <v>90</v>
      </c>
      <c r="BK202" s="141">
        <f t="shared" si="49"/>
        <v>0</v>
      </c>
      <c r="BL202" s="17" t="s">
        <v>145</v>
      </c>
      <c r="BM202" s="140" t="s">
        <v>3958</v>
      </c>
    </row>
    <row r="203" spans="2:65" s="1" customFormat="1" ht="16.5" customHeight="1">
      <c r="B203" s="33"/>
      <c r="C203" s="128" t="s">
        <v>364</v>
      </c>
      <c r="D203" s="128" t="s">
        <v>141</v>
      </c>
      <c r="E203" s="129" t="s">
        <v>3959</v>
      </c>
      <c r="F203" s="130" t="s">
        <v>3960</v>
      </c>
      <c r="G203" s="131" t="s">
        <v>157</v>
      </c>
      <c r="H203" s="132">
        <v>6</v>
      </c>
      <c r="I203" s="133"/>
      <c r="J203" s="134">
        <f t="shared" si="40"/>
        <v>0</v>
      </c>
      <c r="K203" s="135"/>
      <c r="L203" s="33"/>
      <c r="M203" s="136" t="s">
        <v>1</v>
      </c>
      <c r="N203" s="137" t="s">
        <v>47</v>
      </c>
      <c r="P203" s="138">
        <f t="shared" si="41"/>
        <v>0</v>
      </c>
      <c r="Q203" s="138">
        <v>0</v>
      </c>
      <c r="R203" s="138">
        <f t="shared" si="42"/>
        <v>0</v>
      </c>
      <c r="S203" s="138">
        <v>0</v>
      </c>
      <c r="T203" s="139">
        <f t="shared" si="43"/>
        <v>0</v>
      </c>
      <c r="AR203" s="140" t="s">
        <v>145</v>
      </c>
      <c r="AT203" s="140" t="s">
        <v>141</v>
      </c>
      <c r="AU203" s="140" t="s">
        <v>92</v>
      </c>
      <c r="AY203" s="17" t="s">
        <v>140</v>
      </c>
      <c r="BE203" s="141">
        <f t="shared" si="44"/>
        <v>0</v>
      </c>
      <c r="BF203" s="141">
        <f t="shared" si="45"/>
        <v>0</v>
      </c>
      <c r="BG203" s="141">
        <f t="shared" si="46"/>
        <v>0</v>
      </c>
      <c r="BH203" s="141">
        <f t="shared" si="47"/>
        <v>0</v>
      </c>
      <c r="BI203" s="141">
        <f t="shared" si="48"/>
        <v>0</v>
      </c>
      <c r="BJ203" s="17" t="s">
        <v>90</v>
      </c>
      <c r="BK203" s="141">
        <f t="shared" si="49"/>
        <v>0</v>
      </c>
      <c r="BL203" s="17" t="s">
        <v>145</v>
      </c>
      <c r="BM203" s="140" t="s">
        <v>3961</v>
      </c>
    </row>
    <row r="204" spans="2:65" s="1" customFormat="1" ht="16.5" customHeight="1">
      <c r="B204" s="33"/>
      <c r="C204" s="128" t="s">
        <v>267</v>
      </c>
      <c r="D204" s="128" t="s">
        <v>141</v>
      </c>
      <c r="E204" s="129" t="s">
        <v>3962</v>
      </c>
      <c r="F204" s="130" t="s">
        <v>3963</v>
      </c>
      <c r="G204" s="131" t="s">
        <v>337</v>
      </c>
      <c r="H204" s="132">
        <v>12</v>
      </c>
      <c r="I204" s="133"/>
      <c r="J204" s="134">
        <f t="shared" si="40"/>
        <v>0</v>
      </c>
      <c r="K204" s="135"/>
      <c r="L204" s="33"/>
      <c r="M204" s="136" t="s">
        <v>1</v>
      </c>
      <c r="N204" s="137" t="s">
        <v>47</v>
      </c>
      <c r="P204" s="138">
        <f t="shared" si="41"/>
        <v>0</v>
      </c>
      <c r="Q204" s="138">
        <v>0</v>
      </c>
      <c r="R204" s="138">
        <f t="shared" si="42"/>
        <v>0</v>
      </c>
      <c r="S204" s="138">
        <v>0</v>
      </c>
      <c r="T204" s="139">
        <f t="shared" si="43"/>
        <v>0</v>
      </c>
      <c r="AR204" s="140" t="s">
        <v>145</v>
      </c>
      <c r="AT204" s="140" t="s">
        <v>141</v>
      </c>
      <c r="AU204" s="140" t="s">
        <v>92</v>
      </c>
      <c r="AY204" s="17" t="s">
        <v>140</v>
      </c>
      <c r="BE204" s="141">
        <f t="shared" si="44"/>
        <v>0</v>
      </c>
      <c r="BF204" s="141">
        <f t="shared" si="45"/>
        <v>0</v>
      </c>
      <c r="BG204" s="141">
        <f t="shared" si="46"/>
        <v>0</v>
      </c>
      <c r="BH204" s="141">
        <f t="shared" si="47"/>
        <v>0</v>
      </c>
      <c r="BI204" s="141">
        <f t="shared" si="48"/>
        <v>0</v>
      </c>
      <c r="BJ204" s="17" t="s">
        <v>90</v>
      </c>
      <c r="BK204" s="141">
        <f t="shared" si="49"/>
        <v>0</v>
      </c>
      <c r="BL204" s="17" t="s">
        <v>145</v>
      </c>
      <c r="BM204" s="140" t="s">
        <v>3964</v>
      </c>
    </row>
    <row r="205" spans="2:65" s="1" customFormat="1" ht="16.5" customHeight="1">
      <c r="B205" s="33"/>
      <c r="C205" s="128" t="s">
        <v>371</v>
      </c>
      <c r="D205" s="128" t="s">
        <v>141</v>
      </c>
      <c r="E205" s="129" t="s">
        <v>3965</v>
      </c>
      <c r="F205" s="130" t="s">
        <v>3966</v>
      </c>
      <c r="G205" s="131" t="s">
        <v>3967</v>
      </c>
      <c r="H205" s="132">
        <v>1</v>
      </c>
      <c r="I205" s="133"/>
      <c r="J205" s="134">
        <f t="shared" si="40"/>
        <v>0</v>
      </c>
      <c r="K205" s="135"/>
      <c r="L205" s="33"/>
      <c r="M205" s="136" t="s">
        <v>1</v>
      </c>
      <c r="N205" s="137" t="s">
        <v>47</v>
      </c>
      <c r="P205" s="138">
        <f t="shared" si="41"/>
        <v>0</v>
      </c>
      <c r="Q205" s="138">
        <v>0</v>
      </c>
      <c r="R205" s="138">
        <f t="shared" si="42"/>
        <v>0</v>
      </c>
      <c r="S205" s="138">
        <v>0</v>
      </c>
      <c r="T205" s="139">
        <f t="shared" si="43"/>
        <v>0</v>
      </c>
      <c r="AR205" s="140" t="s">
        <v>145</v>
      </c>
      <c r="AT205" s="140" t="s">
        <v>141</v>
      </c>
      <c r="AU205" s="140" t="s">
        <v>92</v>
      </c>
      <c r="AY205" s="17" t="s">
        <v>140</v>
      </c>
      <c r="BE205" s="141">
        <f t="shared" si="44"/>
        <v>0</v>
      </c>
      <c r="BF205" s="141">
        <f t="shared" si="45"/>
        <v>0</v>
      </c>
      <c r="BG205" s="141">
        <f t="shared" si="46"/>
        <v>0</v>
      </c>
      <c r="BH205" s="141">
        <f t="shared" si="47"/>
        <v>0</v>
      </c>
      <c r="BI205" s="141">
        <f t="shared" si="48"/>
        <v>0</v>
      </c>
      <c r="BJ205" s="17" t="s">
        <v>90</v>
      </c>
      <c r="BK205" s="141">
        <f t="shared" si="49"/>
        <v>0</v>
      </c>
      <c r="BL205" s="17" t="s">
        <v>145</v>
      </c>
      <c r="BM205" s="140" t="s">
        <v>3968</v>
      </c>
    </row>
    <row r="206" spans="2:65" s="1" customFormat="1" ht="16.5" customHeight="1">
      <c r="B206" s="33"/>
      <c r="C206" s="128" t="s">
        <v>270</v>
      </c>
      <c r="D206" s="128" t="s">
        <v>141</v>
      </c>
      <c r="E206" s="129" t="s">
        <v>3969</v>
      </c>
      <c r="F206" s="130" t="s">
        <v>3970</v>
      </c>
      <c r="G206" s="131" t="s">
        <v>150</v>
      </c>
      <c r="H206" s="132">
        <v>112</v>
      </c>
      <c r="I206" s="133"/>
      <c r="J206" s="134">
        <f t="shared" si="40"/>
        <v>0</v>
      </c>
      <c r="K206" s="135"/>
      <c r="L206" s="33"/>
      <c r="M206" s="136" t="s">
        <v>1</v>
      </c>
      <c r="N206" s="137" t="s">
        <v>47</v>
      </c>
      <c r="P206" s="138">
        <f t="shared" si="41"/>
        <v>0</v>
      </c>
      <c r="Q206" s="138">
        <v>0</v>
      </c>
      <c r="R206" s="138">
        <f t="shared" si="42"/>
        <v>0</v>
      </c>
      <c r="S206" s="138">
        <v>0</v>
      </c>
      <c r="T206" s="139">
        <f t="shared" si="43"/>
        <v>0</v>
      </c>
      <c r="AR206" s="140" t="s">
        <v>145</v>
      </c>
      <c r="AT206" s="140" t="s">
        <v>141</v>
      </c>
      <c r="AU206" s="140" t="s">
        <v>92</v>
      </c>
      <c r="AY206" s="17" t="s">
        <v>140</v>
      </c>
      <c r="BE206" s="141">
        <f t="shared" si="44"/>
        <v>0</v>
      </c>
      <c r="BF206" s="141">
        <f t="shared" si="45"/>
        <v>0</v>
      </c>
      <c r="BG206" s="141">
        <f t="shared" si="46"/>
        <v>0</v>
      </c>
      <c r="BH206" s="141">
        <f t="shared" si="47"/>
        <v>0</v>
      </c>
      <c r="BI206" s="141">
        <f t="shared" si="48"/>
        <v>0</v>
      </c>
      <c r="BJ206" s="17" t="s">
        <v>90</v>
      </c>
      <c r="BK206" s="141">
        <f t="shared" si="49"/>
        <v>0</v>
      </c>
      <c r="BL206" s="17" t="s">
        <v>145</v>
      </c>
      <c r="BM206" s="140" t="s">
        <v>3971</v>
      </c>
    </row>
    <row r="207" spans="2:65" s="1" customFormat="1" ht="21.75" customHeight="1">
      <c r="B207" s="33"/>
      <c r="C207" s="128" t="s">
        <v>379</v>
      </c>
      <c r="D207" s="128" t="s">
        <v>141</v>
      </c>
      <c r="E207" s="129" t="s">
        <v>3972</v>
      </c>
      <c r="F207" s="130" t="s">
        <v>3973</v>
      </c>
      <c r="G207" s="131" t="s">
        <v>150</v>
      </c>
      <c r="H207" s="132">
        <v>112</v>
      </c>
      <c r="I207" s="133"/>
      <c r="J207" s="134">
        <f t="shared" si="40"/>
        <v>0</v>
      </c>
      <c r="K207" s="135"/>
      <c r="L207" s="33"/>
      <c r="M207" s="136" t="s">
        <v>1</v>
      </c>
      <c r="N207" s="137" t="s">
        <v>47</v>
      </c>
      <c r="P207" s="138">
        <f t="shared" si="41"/>
        <v>0</v>
      </c>
      <c r="Q207" s="138">
        <v>0</v>
      </c>
      <c r="R207" s="138">
        <f t="shared" si="42"/>
        <v>0</v>
      </c>
      <c r="S207" s="138">
        <v>0</v>
      </c>
      <c r="T207" s="139">
        <f t="shared" si="43"/>
        <v>0</v>
      </c>
      <c r="AR207" s="140" t="s">
        <v>145</v>
      </c>
      <c r="AT207" s="140" t="s">
        <v>141</v>
      </c>
      <c r="AU207" s="140" t="s">
        <v>92</v>
      </c>
      <c r="AY207" s="17" t="s">
        <v>140</v>
      </c>
      <c r="BE207" s="141">
        <f t="shared" si="44"/>
        <v>0</v>
      </c>
      <c r="BF207" s="141">
        <f t="shared" si="45"/>
        <v>0</v>
      </c>
      <c r="BG207" s="141">
        <f t="shared" si="46"/>
        <v>0</v>
      </c>
      <c r="BH207" s="141">
        <f t="shared" si="47"/>
        <v>0</v>
      </c>
      <c r="BI207" s="141">
        <f t="shared" si="48"/>
        <v>0</v>
      </c>
      <c r="BJ207" s="17" t="s">
        <v>90</v>
      </c>
      <c r="BK207" s="141">
        <f t="shared" si="49"/>
        <v>0</v>
      </c>
      <c r="BL207" s="17" t="s">
        <v>145</v>
      </c>
      <c r="BM207" s="140" t="s">
        <v>3974</v>
      </c>
    </row>
    <row r="208" spans="2:65" s="1" customFormat="1" ht="16.5" customHeight="1">
      <c r="B208" s="33"/>
      <c r="C208" s="128" t="s">
        <v>274</v>
      </c>
      <c r="D208" s="128" t="s">
        <v>141</v>
      </c>
      <c r="E208" s="129" t="s">
        <v>3975</v>
      </c>
      <c r="F208" s="130" t="s">
        <v>3976</v>
      </c>
      <c r="G208" s="131" t="s">
        <v>150</v>
      </c>
      <c r="H208" s="132">
        <v>112</v>
      </c>
      <c r="I208" s="133"/>
      <c r="J208" s="134">
        <f t="shared" si="40"/>
        <v>0</v>
      </c>
      <c r="K208" s="135"/>
      <c r="L208" s="33"/>
      <c r="M208" s="136" t="s">
        <v>1</v>
      </c>
      <c r="N208" s="137" t="s">
        <v>47</v>
      </c>
      <c r="P208" s="138">
        <f t="shared" si="41"/>
        <v>0</v>
      </c>
      <c r="Q208" s="138">
        <v>0</v>
      </c>
      <c r="R208" s="138">
        <f t="shared" si="42"/>
        <v>0</v>
      </c>
      <c r="S208" s="138">
        <v>0</v>
      </c>
      <c r="T208" s="139">
        <f t="shared" si="43"/>
        <v>0</v>
      </c>
      <c r="AR208" s="140" t="s">
        <v>145</v>
      </c>
      <c r="AT208" s="140" t="s">
        <v>141</v>
      </c>
      <c r="AU208" s="140" t="s">
        <v>92</v>
      </c>
      <c r="AY208" s="17" t="s">
        <v>140</v>
      </c>
      <c r="BE208" s="141">
        <f t="shared" si="44"/>
        <v>0</v>
      </c>
      <c r="BF208" s="141">
        <f t="shared" si="45"/>
        <v>0</v>
      </c>
      <c r="BG208" s="141">
        <f t="shared" si="46"/>
        <v>0</v>
      </c>
      <c r="BH208" s="141">
        <f t="shared" si="47"/>
        <v>0</v>
      </c>
      <c r="BI208" s="141">
        <f t="shared" si="48"/>
        <v>0</v>
      </c>
      <c r="BJ208" s="17" t="s">
        <v>90</v>
      </c>
      <c r="BK208" s="141">
        <f t="shared" si="49"/>
        <v>0</v>
      </c>
      <c r="BL208" s="17" t="s">
        <v>145</v>
      </c>
      <c r="BM208" s="140" t="s">
        <v>3977</v>
      </c>
    </row>
    <row r="209" spans="2:65" s="1" customFormat="1" ht="16.5" customHeight="1">
      <c r="B209" s="33"/>
      <c r="C209" s="128" t="s">
        <v>387</v>
      </c>
      <c r="D209" s="128" t="s">
        <v>141</v>
      </c>
      <c r="E209" s="129" t="s">
        <v>3978</v>
      </c>
      <c r="F209" s="130" t="s">
        <v>3979</v>
      </c>
      <c r="G209" s="131" t="s">
        <v>157</v>
      </c>
      <c r="H209" s="132">
        <v>2</v>
      </c>
      <c r="I209" s="133"/>
      <c r="J209" s="134">
        <f t="shared" si="40"/>
        <v>0</v>
      </c>
      <c r="K209" s="135"/>
      <c r="L209" s="33"/>
      <c r="M209" s="136" t="s">
        <v>1</v>
      </c>
      <c r="N209" s="137" t="s">
        <v>47</v>
      </c>
      <c r="P209" s="138">
        <f t="shared" si="41"/>
        <v>0</v>
      </c>
      <c r="Q209" s="138">
        <v>0</v>
      </c>
      <c r="R209" s="138">
        <f t="shared" si="42"/>
        <v>0</v>
      </c>
      <c r="S209" s="138">
        <v>0</v>
      </c>
      <c r="T209" s="139">
        <f t="shared" si="43"/>
        <v>0</v>
      </c>
      <c r="AR209" s="140" t="s">
        <v>145</v>
      </c>
      <c r="AT209" s="140" t="s">
        <v>141</v>
      </c>
      <c r="AU209" s="140" t="s">
        <v>92</v>
      </c>
      <c r="AY209" s="17" t="s">
        <v>140</v>
      </c>
      <c r="BE209" s="141">
        <f t="shared" si="44"/>
        <v>0</v>
      </c>
      <c r="BF209" s="141">
        <f t="shared" si="45"/>
        <v>0</v>
      </c>
      <c r="BG209" s="141">
        <f t="shared" si="46"/>
        <v>0</v>
      </c>
      <c r="BH209" s="141">
        <f t="shared" si="47"/>
        <v>0</v>
      </c>
      <c r="BI209" s="141">
        <f t="shared" si="48"/>
        <v>0</v>
      </c>
      <c r="BJ209" s="17" t="s">
        <v>90</v>
      </c>
      <c r="BK209" s="141">
        <f t="shared" si="49"/>
        <v>0</v>
      </c>
      <c r="BL209" s="17" t="s">
        <v>145</v>
      </c>
      <c r="BM209" s="140" t="s">
        <v>3980</v>
      </c>
    </row>
    <row r="210" spans="2:65" s="1" customFormat="1" ht="21.75" customHeight="1">
      <c r="B210" s="33"/>
      <c r="C210" s="128" t="s">
        <v>279</v>
      </c>
      <c r="D210" s="128" t="s">
        <v>141</v>
      </c>
      <c r="E210" s="129" t="s">
        <v>3981</v>
      </c>
      <c r="F210" s="130" t="s">
        <v>3982</v>
      </c>
      <c r="G210" s="131" t="s">
        <v>157</v>
      </c>
      <c r="H210" s="132">
        <v>2</v>
      </c>
      <c r="I210" s="133"/>
      <c r="J210" s="134">
        <f t="shared" si="40"/>
        <v>0</v>
      </c>
      <c r="K210" s="135"/>
      <c r="L210" s="33"/>
      <c r="M210" s="136" t="s">
        <v>1</v>
      </c>
      <c r="N210" s="137" t="s">
        <v>47</v>
      </c>
      <c r="P210" s="138">
        <f t="shared" si="41"/>
        <v>0</v>
      </c>
      <c r="Q210" s="138">
        <v>0</v>
      </c>
      <c r="R210" s="138">
        <f t="shared" si="42"/>
        <v>0</v>
      </c>
      <c r="S210" s="138">
        <v>0</v>
      </c>
      <c r="T210" s="139">
        <f t="shared" si="43"/>
        <v>0</v>
      </c>
      <c r="AR210" s="140" t="s">
        <v>145</v>
      </c>
      <c r="AT210" s="140" t="s">
        <v>141</v>
      </c>
      <c r="AU210" s="140" t="s">
        <v>92</v>
      </c>
      <c r="AY210" s="17" t="s">
        <v>140</v>
      </c>
      <c r="BE210" s="141">
        <f t="shared" si="44"/>
        <v>0</v>
      </c>
      <c r="BF210" s="141">
        <f t="shared" si="45"/>
        <v>0</v>
      </c>
      <c r="BG210" s="141">
        <f t="shared" si="46"/>
        <v>0</v>
      </c>
      <c r="BH210" s="141">
        <f t="shared" si="47"/>
        <v>0</v>
      </c>
      <c r="BI210" s="141">
        <f t="shared" si="48"/>
        <v>0</v>
      </c>
      <c r="BJ210" s="17" t="s">
        <v>90</v>
      </c>
      <c r="BK210" s="141">
        <f t="shared" si="49"/>
        <v>0</v>
      </c>
      <c r="BL210" s="17" t="s">
        <v>145</v>
      </c>
      <c r="BM210" s="140" t="s">
        <v>3983</v>
      </c>
    </row>
    <row r="211" spans="2:65" s="1" customFormat="1" ht="16.5" customHeight="1">
      <c r="B211" s="33"/>
      <c r="C211" s="128" t="s">
        <v>394</v>
      </c>
      <c r="D211" s="128" t="s">
        <v>141</v>
      </c>
      <c r="E211" s="129" t="s">
        <v>3984</v>
      </c>
      <c r="F211" s="130" t="s">
        <v>3985</v>
      </c>
      <c r="G211" s="131" t="s">
        <v>157</v>
      </c>
      <c r="H211" s="132">
        <v>2</v>
      </c>
      <c r="I211" s="133"/>
      <c r="J211" s="134">
        <f t="shared" si="40"/>
        <v>0</v>
      </c>
      <c r="K211" s="135"/>
      <c r="L211" s="33"/>
      <c r="M211" s="136" t="s">
        <v>1</v>
      </c>
      <c r="N211" s="137" t="s">
        <v>47</v>
      </c>
      <c r="P211" s="138">
        <f t="shared" si="41"/>
        <v>0</v>
      </c>
      <c r="Q211" s="138">
        <v>0</v>
      </c>
      <c r="R211" s="138">
        <f t="shared" si="42"/>
        <v>0</v>
      </c>
      <c r="S211" s="138">
        <v>0</v>
      </c>
      <c r="T211" s="139">
        <f t="shared" si="43"/>
        <v>0</v>
      </c>
      <c r="AR211" s="140" t="s">
        <v>145</v>
      </c>
      <c r="AT211" s="140" t="s">
        <v>141</v>
      </c>
      <c r="AU211" s="140" t="s">
        <v>92</v>
      </c>
      <c r="AY211" s="17" t="s">
        <v>140</v>
      </c>
      <c r="BE211" s="141">
        <f t="shared" si="44"/>
        <v>0</v>
      </c>
      <c r="BF211" s="141">
        <f t="shared" si="45"/>
        <v>0</v>
      </c>
      <c r="BG211" s="141">
        <f t="shared" si="46"/>
        <v>0</v>
      </c>
      <c r="BH211" s="141">
        <f t="shared" si="47"/>
        <v>0</v>
      </c>
      <c r="BI211" s="141">
        <f t="shared" si="48"/>
        <v>0</v>
      </c>
      <c r="BJ211" s="17" t="s">
        <v>90</v>
      </c>
      <c r="BK211" s="141">
        <f t="shared" si="49"/>
        <v>0</v>
      </c>
      <c r="BL211" s="17" t="s">
        <v>145</v>
      </c>
      <c r="BM211" s="140" t="s">
        <v>3986</v>
      </c>
    </row>
    <row r="212" spans="2:65" s="10" customFormat="1" ht="22.9" customHeight="1">
      <c r="B212" s="118"/>
      <c r="D212" s="119" t="s">
        <v>81</v>
      </c>
      <c r="E212" s="183" t="s">
        <v>3987</v>
      </c>
      <c r="F212" s="183" t="s">
        <v>3988</v>
      </c>
      <c r="I212" s="121"/>
      <c r="J212" s="184">
        <f>BK212</f>
        <v>0</v>
      </c>
      <c r="L212" s="118"/>
      <c r="M212" s="123"/>
      <c r="P212" s="124">
        <f>SUM(P213:P245)</f>
        <v>0</v>
      </c>
      <c r="R212" s="124">
        <f>SUM(R213:R245)</f>
        <v>41.286671999999996</v>
      </c>
      <c r="T212" s="125">
        <f>SUM(T213:T245)</f>
        <v>33.607199999999999</v>
      </c>
      <c r="AR212" s="119" t="s">
        <v>151</v>
      </c>
      <c r="AT212" s="126" t="s">
        <v>81</v>
      </c>
      <c r="AU212" s="126" t="s">
        <v>90</v>
      </c>
      <c r="AY212" s="119" t="s">
        <v>140</v>
      </c>
      <c r="BK212" s="127">
        <f>SUM(BK213:BK245)</f>
        <v>0</v>
      </c>
    </row>
    <row r="213" spans="2:65" s="1" customFormat="1" ht="24.2" customHeight="1">
      <c r="B213" s="33"/>
      <c r="C213" s="128" t="s">
        <v>298</v>
      </c>
      <c r="D213" s="128" t="s">
        <v>141</v>
      </c>
      <c r="E213" s="129" t="s">
        <v>3989</v>
      </c>
      <c r="F213" s="130" t="s">
        <v>3990</v>
      </c>
      <c r="G213" s="131" t="s">
        <v>3991</v>
      </c>
      <c r="H213" s="132">
        <v>0.1</v>
      </c>
      <c r="I213" s="133"/>
      <c r="J213" s="134">
        <f t="shared" ref="J213:J233" si="50">ROUND(I213*H213,2)</f>
        <v>0</v>
      </c>
      <c r="K213" s="135"/>
      <c r="L213" s="33"/>
      <c r="M213" s="136" t="s">
        <v>1</v>
      </c>
      <c r="N213" s="137" t="s">
        <v>47</v>
      </c>
      <c r="P213" s="138">
        <f t="shared" ref="P213:P233" si="51">O213*H213</f>
        <v>0</v>
      </c>
      <c r="Q213" s="138">
        <v>0</v>
      </c>
      <c r="R213" s="138">
        <f t="shared" ref="R213:R233" si="52">Q213*H213</f>
        <v>0</v>
      </c>
      <c r="S213" s="138">
        <v>0</v>
      </c>
      <c r="T213" s="139">
        <f t="shared" ref="T213:T233" si="53">S213*H213</f>
        <v>0</v>
      </c>
      <c r="AR213" s="140" t="s">
        <v>145</v>
      </c>
      <c r="AT213" s="140" t="s">
        <v>141</v>
      </c>
      <c r="AU213" s="140" t="s">
        <v>92</v>
      </c>
      <c r="AY213" s="17" t="s">
        <v>140</v>
      </c>
      <c r="BE213" s="141">
        <f t="shared" ref="BE213:BE233" si="54">IF(N213="základní",J213,0)</f>
        <v>0</v>
      </c>
      <c r="BF213" s="141">
        <f t="shared" ref="BF213:BF233" si="55">IF(N213="snížená",J213,0)</f>
        <v>0</v>
      </c>
      <c r="BG213" s="141">
        <f t="shared" ref="BG213:BG233" si="56">IF(N213="zákl. přenesená",J213,0)</f>
        <v>0</v>
      </c>
      <c r="BH213" s="141">
        <f t="shared" ref="BH213:BH233" si="57">IF(N213="sníž. přenesená",J213,0)</f>
        <v>0</v>
      </c>
      <c r="BI213" s="141">
        <f t="shared" ref="BI213:BI233" si="58">IF(N213="nulová",J213,0)</f>
        <v>0</v>
      </c>
      <c r="BJ213" s="17" t="s">
        <v>90</v>
      </c>
      <c r="BK213" s="141">
        <f t="shared" ref="BK213:BK233" si="59">ROUND(I213*H213,2)</f>
        <v>0</v>
      </c>
      <c r="BL213" s="17" t="s">
        <v>145</v>
      </c>
      <c r="BM213" s="140" t="s">
        <v>3992</v>
      </c>
    </row>
    <row r="214" spans="2:65" s="1" customFormat="1" ht="24.2" customHeight="1">
      <c r="B214" s="33"/>
      <c r="C214" s="128" t="s">
        <v>400</v>
      </c>
      <c r="D214" s="128" t="s">
        <v>141</v>
      </c>
      <c r="E214" s="129" t="s">
        <v>3993</v>
      </c>
      <c r="F214" s="130" t="s">
        <v>3994</v>
      </c>
      <c r="G214" s="131" t="s">
        <v>3991</v>
      </c>
      <c r="H214" s="132">
        <v>0.1</v>
      </c>
      <c r="I214" s="133"/>
      <c r="J214" s="134">
        <f t="shared" si="50"/>
        <v>0</v>
      </c>
      <c r="K214" s="135"/>
      <c r="L214" s="33"/>
      <c r="M214" s="136" t="s">
        <v>1</v>
      </c>
      <c r="N214" s="137" t="s">
        <v>47</v>
      </c>
      <c r="P214" s="138">
        <f t="shared" si="51"/>
        <v>0</v>
      </c>
      <c r="Q214" s="138">
        <v>0</v>
      </c>
      <c r="R214" s="138">
        <f t="shared" si="52"/>
        <v>0</v>
      </c>
      <c r="S214" s="138">
        <v>0</v>
      </c>
      <c r="T214" s="139">
        <f t="shared" si="53"/>
        <v>0</v>
      </c>
      <c r="AR214" s="140" t="s">
        <v>145</v>
      </c>
      <c r="AT214" s="140" t="s">
        <v>141</v>
      </c>
      <c r="AU214" s="140" t="s">
        <v>92</v>
      </c>
      <c r="AY214" s="17" t="s">
        <v>140</v>
      </c>
      <c r="BE214" s="141">
        <f t="shared" si="54"/>
        <v>0</v>
      </c>
      <c r="BF214" s="141">
        <f t="shared" si="55"/>
        <v>0</v>
      </c>
      <c r="BG214" s="141">
        <f t="shared" si="56"/>
        <v>0</v>
      </c>
      <c r="BH214" s="141">
        <f t="shared" si="57"/>
        <v>0</v>
      </c>
      <c r="BI214" s="141">
        <f t="shared" si="58"/>
        <v>0</v>
      </c>
      <c r="BJ214" s="17" t="s">
        <v>90</v>
      </c>
      <c r="BK214" s="141">
        <f t="shared" si="59"/>
        <v>0</v>
      </c>
      <c r="BL214" s="17" t="s">
        <v>145</v>
      </c>
      <c r="BM214" s="140" t="s">
        <v>3995</v>
      </c>
    </row>
    <row r="215" spans="2:65" s="1" customFormat="1" ht="24.2" customHeight="1">
      <c r="B215" s="33"/>
      <c r="C215" s="128" t="s">
        <v>302</v>
      </c>
      <c r="D215" s="128" t="s">
        <v>141</v>
      </c>
      <c r="E215" s="129" t="s">
        <v>3996</v>
      </c>
      <c r="F215" s="130" t="s">
        <v>3997</v>
      </c>
      <c r="G215" s="131" t="s">
        <v>3991</v>
      </c>
      <c r="H215" s="132">
        <v>0.1</v>
      </c>
      <c r="I215" s="133"/>
      <c r="J215" s="134">
        <f t="shared" si="50"/>
        <v>0</v>
      </c>
      <c r="K215" s="135"/>
      <c r="L215" s="33"/>
      <c r="M215" s="136" t="s">
        <v>1</v>
      </c>
      <c r="N215" s="137" t="s">
        <v>47</v>
      </c>
      <c r="P215" s="138">
        <f t="shared" si="51"/>
        <v>0</v>
      </c>
      <c r="Q215" s="138">
        <v>0</v>
      </c>
      <c r="R215" s="138">
        <f t="shared" si="52"/>
        <v>0</v>
      </c>
      <c r="S215" s="138">
        <v>0</v>
      </c>
      <c r="T215" s="139">
        <f t="shared" si="53"/>
        <v>0</v>
      </c>
      <c r="AR215" s="140" t="s">
        <v>145</v>
      </c>
      <c r="AT215" s="140" t="s">
        <v>141</v>
      </c>
      <c r="AU215" s="140" t="s">
        <v>92</v>
      </c>
      <c r="AY215" s="17" t="s">
        <v>140</v>
      </c>
      <c r="BE215" s="141">
        <f t="shared" si="54"/>
        <v>0</v>
      </c>
      <c r="BF215" s="141">
        <f t="shared" si="55"/>
        <v>0</v>
      </c>
      <c r="BG215" s="141">
        <f t="shared" si="56"/>
        <v>0</v>
      </c>
      <c r="BH215" s="141">
        <f t="shared" si="57"/>
        <v>0</v>
      </c>
      <c r="BI215" s="141">
        <f t="shared" si="58"/>
        <v>0</v>
      </c>
      <c r="BJ215" s="17" t="s">
        <v>90</v>
      </c>
      <c r="BK215" s="141">
        <f t="shared" si="59"/>
        <v>0</v>
      </c>
      <c r="BL215" s="17" t="s">
        <v>145</v>
      </c>
      <c r="BM215" s="140" t="s">
        <v>3998</v>
      </c>
    </row>
    <row r="216" spans="2:65" s="1" customFormat="1" ht="16.5" customHeight="1">
      <c r="B216" s="33"/>
      <c r="C216" s="128" t="s">
        <v>407</v>
      </c>
      <c r="D216" s="128" t="s">
        <v>141</v>
      </c>
      <c r="E216" s="129" t="s">
        <v>3999</v>
      </c>
      <c r="F216" s="130" t="s">
        <v>4000</v>
      </c>
      <c r="G216" s="131" t="s">
        <v>144</v>
      </c>
      <c r="H216" s="132">
        <v>36.96</v>
      </c>
      <c r="I216" s="133"/>
      <c r="J216" s="134">
        <f t="shared" si="50"/>
        <v>0</v>
      </c>
      <c r="K216" s="135"/>
      <c r="L216" s="33"/>
      <c r="M216" s="136" t="s">
        <v>1</v>
      </c>
      <c r="N216" s="137" t="s">
        <v>47</v>
      </c>
      <c r="P216" s="138">
        <f t="shared" si="51"/>
        <v>0</v>
      </c>
      <c r="Q216" s="138">
        <v>0</v>
      </c>
      <c r="R216" s="138">
        <f t="shared" si="52"/>
        <v>0</v>
      </c>
      <c r="S216" s="138">
        <v>0</v>
      </c>
      <c r="T216" s="139">
        <f t="shared" si="53"/>
        <v>0</v>
      </c>
      <c r="AR216" s="140" t="s">
        <v>145</v>
      </c>
      <c r="AT216" s="140" t="s">
        <v>141</v>
      </c>
      <c r="AU216" s="140" t="s">
        <v>92</v>
      </c>
      <c r="AY216" s="17" t="s">
        <v>140</v>
      </c>
      <c r="BE216" s="141">
        <f t="shared" si="54"/>
        <v>0</v>
      </c>
      <c r="BF216" s="141">
        <f t="shared" si="55"/>
        <v>0</v>
      </c>
      <c r="BG216" s="141">
        <f t="shared" si="56"/>
        <v>0</v>
      </c>
      <c r="BH216" s="141">
        <f t="shared" si="57"/>
        <v>0</v>
      </c>
      <c r="BI216" s="141">
        <f t="shared" si="58"/>
        <v>0</v>
      </c>
      <c r="BJ216" s="17" t="s">
        <v>90</v>
      </c>
      <c r="BK216" s="141">
        <f t="shared" si="59"/>
        <v>0</v>
      </c>
      <c r="BL216" s="17" t="s">
        <v>145</v>
      </c>
      <c r="BM216" s="140" t="s">
        <v>4001</v>
      </c>
    </row>
    <row r="217" spans="2:65" s="1" customFormat="1" ht="16.5" customHeight="1">
      <c r="B217" s="33"/>
      <c r="C217" s="128" t="s">
        <v>306</v>
      </c>
      <c r="D217" s="128" t="s">
        <v>141</v>
      </c>
      <c r="E217" s="129" t="s">
        <v>4002</v>
      </c>
      <c r="F217" s="130" t="s">
        <v>4003</v>
      </c>
      <c r="G217" s="131" t="s">
        <v>144</v>
      </c>
      <c r="H217" s="132">
        <v>36.96</v>
      </c>
      <c r="I217" s="133"/>
      <c r="J217" s="134">
        <f t="shared" si="50"/>
        <v>0</v>
      </c>
      <c r="K217" s="135"/>
      <c r="L217" s="33"/>
      <c r="M217" s="136" t="s">
        <v>1</v>
      </c>
      <c r="N217" s="137" t="s">
        <v>47</v>
      </c>
      <c r="P217" s="138">
        <f t="shared" si="51"/>
        <v>0</v>
      </c>
      <c r="Q217" s="138">
        <v>0</v>
      </c>
      <c r="R217" s="138">
        <f t="shared" si="52"/>
        <v>0</v>
      </c>
      <c r="S217" s="138">
        <v>0</v>
      </c>
      <c r="T217" s="139">
        <f t="shared" si="53"/>
        <v>0</v>
      </c>
      <c r="AR217" s="140" t="s">
        <v>145</v>
      </c>
      <c r="AT217" s="140" t="s">
        <v>141</v>
      </c>
      <c r="AU217" s="140" t="s">
        <v>92</v>
      </c>
      <c r="AY217" s="17" t="s">
        <v>140</v>
      </c>
      <c r="BE217" s="141">
        <f t="shared" si="54"/>
        <v>0</v>
      </c>
      <c r="BF217" s="141">
        <f t="shared" si="55"/>
        <v>0</v>
      </c>
      <c r="BG217" s="141">
        <f t="shared" si="56"/>
        <v>0</v>
      </c>
      <c r="BH217" s="141">
        <f t="shared" si="57"/>
        <v>0</v>
      </c>
      <c r="BI217" s="141">
        <f t="shared" si="58"/>
        <v>0</v>
      </c>
      <c r="BJ217" s="17" t="s">
        <v>90</v>
      </c>
      <c r="BK217" s="141">
        <f t="shared" si="59"/>
        <v>0</v>
      </c>
      <c r="BL217" s="17" t="s">
        <v>145</v>
      </c>
      <c r="BM217" s="140" t="s">
        <v>4004</v>
      </c>
    </row>
    <row r="218" spans="2:65" s="1" customFormat="1" ht="16.5" customHeight="1">
      <c r="B218" s="33"/>
      <c r="C218" s="128" t="s">
        <v>415</v>
      </c>
      <c r="D218" s="128" t="s">
        <v>141</v>
      </c>
      <c r="E218" s="129" t="s">
        <v>4005</v>
      </c>
      <c r="F218" s="130" t="s">
        <v>4006</v>
      </c>
      <c r="G218" s="131" t="s">
        <v>144</v>
      </c>
      <c r="H218" s="132">
        <v>3.5</v>
      </c>
      <c r="I218" s="133"/>
      <c r="J218" s="134">
        <f t="shared" si="50"/>
        <v>0</v>
      </c>
      <c r="K218" s="135"/>
      <c r="L218" s="33"/>
      <c r="M218" s="136" t="s">
        <v>1</v>
      </c>
      <c r="N218" s="137" t="s">
        <v>47</v>
      </c>
      <c r="P218" s="138">
        <f t="shared" si="51"/>
        <v>0</v>
      </c>
      <c r="Q218" s="138">
        <v>0</v>
      </c>
      <c r="R218" s="138">
        <f t="shared" si="52"/>
        <v>0</v>
      </c>
      <c r="S218" s="138">
        <v>0</v>
      </c>
      <c r="T218" s="139">
        <f t="shared" si="53"/>
        <v>0</v>
      </c>
      <c r="AR218" s="140" t="s">
        <v>145</v>
      </c>
      <c r="AT218" s="140" t="s">
        <v>141</v>
      </c>
      <c r="AU218" s="140" t="s">
        <v>92</v>
      </c>
      <c r="AY218" s="17" t="s">
        <v>140</v>
      </c>
      <c r="BE218" s="141">
        <f t="shared" si="54"/>
        <v>0</v>
      </c>
      <c r="BF218" s="141">
        <f t="shared" si="55"/>
        <v>0</v>
      </c>
      <c r="BG218" s="141">
        <f t="shared" si="56"/>
        <v>0</v>
      </c>
      <c r="BH218" s="141">
        <f t="shared" si="57"/>
        <v>0</v>
      </c>
      <c r="BI218" s="141">
        <f t="shared" si="58"/>
        <v>0</v>
      </c>
      <c r="BJ218" s="17" t="s">
        <v>90</v>
      </c>
      <c r="BK218" s="141">
        <f t="shared" si="59"/>
        <v>0</v>
      </c>
      <c r="BL218" s="17" t="s">
        <v>145</v>
      </c>
      <c r="BM218" s="140" t="s">
        <v>4007</v>
      </c>
    </row>
    <row r="219" spans="2:65" s="1" customFormat="1" ht="24.2" customHeight="1">
      <c r="B219" s="33"/>
      <c r="C219" s="128" t="s">
        <v>309</v>
      </c>
      <c r="D219" s="128" t="s">
        <v>141</v>
      </c>
      <c r="E219" s="129" t="s">
        <v>4008</v>
      </c>
      <c r="F219" s="130" t="s">
        <v>4009</v>
      </c>
      <c r="G219" s="131" t="s">
        <v>144</v>
      </c>
      <c r="H219" s="132">
        <v>30.24</v>
      </c>
      <c r="I219" s="133"/>
      <c r="J219" s="134">
        <f t="shared" si="50"/>
        <v>0</v>
      </c>
      <c r="K219" s="135"/>
      <c r="L219" s="33"/>
      <c r="M219" s="136" t="s">
        <v>1</v>
      </c>
      <c r="N219" s="137" t="s">
        <v>47</v>
      </c>
      <c r="P219" s="138">
        <f t="shared" si="51"/>
        <v>0</v>
      </c>
      <c r="Q219" s="138">
        <v>0</v>
      </c>
      <c r="R219" s="138">
        <f t="shared" si="52"/>
        <v>0</v>
      </c>
      <c r="S219" s="138">
        <v>0.45</v>
      </c>
      <c r="T219" s="139">
        <f t="shared" si="53"/>
        <v>13.607999999999999</v>
      </c>
      <c r="AR219" s="140" t="s">
        <v>145</v>
      </c>
      <c r="AT219" s="140" t="s">
        <v>141</v>
      </c>
      <c r="AU219" s="140" t="s">
        <v>92</v>
      </c>
      <c r="AY219" s="17" t="s">
        <v>140</v>
      </c>
      <c r="BE219" s="141">
        <f t="shared" si="54"/>
        <v>0</v>
      </c>
      <c r="BF219" s="141">
        <f t="shared" si="55"/>
        <v>0</v>
      </c>
      <c r="BG219" s="141">
        <f t="shared" si="56"/>
        <v>0</v>
      </c>
      <c r="BH219" s="141">
        <f t="shared" si="57"/>
        <v>0</v>
      </c>
      <c r="BI219" s="141">
        <f t="shared" si="58"/>
        <v>0</v>
      </c>
      <c r="BJ219" s="17" t="s">
        <v>90</v>
      </c>
      <c r="BK219" s="141">
        <f t="shared" si="59"/>
        <v>0</v>
      </c>
      <c r="BL219" s="17" t="s">
        <v>145</v>
      </c>
      <c r="BM219" s="140" t="s">
        <v>4010</v>
      </c>
    </row>
    <row r="220" spans="2:65" s="1" customFormat="1" ht="33" customHeight="1">
      <c r="B220" s="33"/>
      <c r="C220" s="128" t="s">
        <v>422</v>
      </c>
      <c r="D220" s="128" t="s">
        <v>141</v>
      </c>
      <c r="E220" s="129" t="s">
        <v>4011</v>
      </c>
      <c r="F220" s="130" t="s">
        <v>4012</v>
      </c>
      <c r="G220" s="131" t="s">
        <v>144</v>
      </c>
      <c r="H220" s="132">
        <v>30.24</v>
      </c>
      <c r="I220" s="133"/>
      <c r="J220" s="134">
        <f t="shared" si="50"/>
        <v>0</v>
      </c>
      <c r="K220" s="135"/>
      <c r="L220" s="33"/>
      <c r="M220" s="136" t="s">
        <v>1</v>
      </c>
      <c r="N220" s="137" t="s">
        <v>47</v>
      </c>
      <c r="P220" s="138">
        <f t="shared" si="51"/>
        <v>0</v>
      </c>
      <c r="Q220" s="138">
        <v>0.46</v>
      </c>
      <c r="R220" s="138">
        <f t="shared" si="52"/>
        <v>13.910399999999999</v>
      </c>
      <c r="S220" s="138">
        <v>0</v>
      </c>
      <c r="T220" s="139">
        <f t="shared" si="53"/>
        <v>0</v>
      </c>
      <c r="AR220" s="140" t="s">
        <v>145</v>
      </c>
      <c r="AT220" s="140" t="s">
        <v>141</v>
      </c>
      <c r="AU220" s="140" t="s">
        <v>92</v>
      </c>
      <c r="AY220" s="17" t="s">
        <v>140</v>
      </c>
      <c r="BE220" s="141">
        <f t="shared" si="54"/>
        <v>0</v>
      </c>
      <c r="BF220" s="141">
        <f t="shared" si="55"/>
        <v>0</v>
      </c>
      <c r="BG220" s="141">
        <f t="shared" si="56"/>
        <v>0</v>
      </c>
      <c r="BH220" s="141">
        <f t="shared" si="57"/>
        <v>0</v>
      </c>
      <c r="BI220" s="141">
        <f t="shared" si="58"/>
        <v>0</v>
      </c>
      <c r="BJ220" s="17" t="s">
        <v>90</v>
      </c>
      <c r="BK220" s="141">
        <f t="shared" si="59"/>
        <v>0</v>
      </c>
      <c r="BL220" s="17" t="s">
        <v>145</v>
      </c>
      <c r="BM220" s="140" t="s">
        <v>4013</v>
      </c>
    </row>
    <row r="221" spans="2:65" s="1" customFormat="1" ht="37.9" customHeight="1">
      <c r="B221" s="33"/>
      <c r="C221" s="128" t="s">
        <v>312</v>
      </c>
      <c r="D221" s="128" t="s">
        <v>141</v>
      </c>
      <c r="E221" s="129" t="s">
        <v>4014</v>
      </c>
      <c r="F221" s="130" t="s">
        <v>4015</v>
      </c>
      <c r="G221" s="131" t="s">
        <v>144</v>
      </c>
      <c r="H221" s="132">
        <v>30.24</v>
      </c>
      <c r="I221" s="133"/>
      <c r="J221" s="134">
        <f t="shared" si="50"/>
        <v>0</v>
      </c>
      <c r="K221" s="135"/>
      <c r="L221" s="33"/>
      <c r="M221" s="136" t="s">
        <v>1</v>
      </c>
      <c r="N221" s="137" t="s">
        <v>47</v>
      </c>
      <c r="P221" s="138">
        <f t="shared" si="51"/>
        <v>0</v>
      </c>
      <c r="Q221" s="138">
        <v>0.38</v>
      </c>
      <c r="R221" s="138">
        <f t="shared" si="52"/>
        <v>11.491199999999999</v>
      </c>
      <c r="S221" s="138">
        <v>0</v>
      </c>
      <c r="T221" s="139">
        <f t="shared" si="53"/>
        <v>0</v>
      </c>
      <c r="AR221" s="140" t="s">
        <v>145</v>
      </c>
      <c r="AT221" s="140" t="s">
        <v>141</v>
      </c>
      <c r="AU221" s="140" t="s">
        <v>92</v>
      </c>
      <c r="AY221" s="17" t="s">
        <v>140</v>
      </c>
      <c r="BE221" s="141">
        <f t="shared" si="54"/>
        <v>0</v>
      </c>
      <c r="BF221" s="141">
        <f t="shared" si="55"/>
        <v>0</v>
      </c>
      <c r="BG221" s="141">
        <f t="shared" si="56"/>
        <v>0</v>
      </c>
      <c r="BH221" s="141">
        <f t="shared" si="57"/>
        <v>0</v>
      </c>
      <c r="BI221" s="141">
        <f t="shared" si="58"/>
        <v>0</v>
      </c>
      <c r="BJ221" s="17" t="s">
        <v>90</v>
      </c>
      <c r="BK221" s="141">
        <f t="shared" si="59"/>
        <v>0</v>
      </c>
      <c r="BL221" s="17" t="s">
        <v>145</v>
      </c>
      <c r="BM221" s="140" t="s">
        <v>4016</v>
      </c>
    </row>
    <row r="222" spans="2:65" s="1" customFormat="1" ht="37.9" customHeight="1">
      <c r="B222" s="33"/>
      <c r="C222" s="128" t="s">
        <v>429</v>
      </c>
      <c r="D222" s="128" t="s">
        <v>141</v>
      </c>
      <c r="E222" s="129" t="s">
        <v>4017</v>
      </c>
      <c r="F222" s="130" t="s">
        <v>4018</v>
      </c>
      <c r="G222" s="131" t="s">
        <v>144</v>
      </c>
      <c r="H222" s="132">
        <v>30.24</v>
      </c>
      <c r="I222" s="133"/>
      <c r="J222" s="134">
        <f t="shared" si="50"/>
        <v>0</v>
      </c>
      <c r="K222" s="135"/>
      <c r="L222" s="33"/>
      <c r="M222" s="136" t="s">
        <v>1</v>
      </c>
      <c r="N222" s="137" t="s">
        <v>47</v>
      </c>
      <c r="P222" s="138">
        <f t="shared" si="51"/>
        <v>0</v>
      </c>
      <c r="Q222" s="138">
        <v>0.26375999999999999</v>
      </c>
      <c r="R222" s="138">
        <f t="shared" si="52"/>
        <v>7.9761023999999994</v>
      </c>
      <c r="S222" s="138">
        <v>0</v>
      </c>
      <c r="T222" s="139">
        <f t="shared" si="53"/>
        <v>0</v>
      </c>
      <c r="AR222" s="140" t="s">
        <v>145</v>
      </c>
      <c r="AT222" s="140" t="s">
        <v>141</v>
      </c>
      <c r="AU222" s="140" t="s">
        <v>92</v>
      </c>
      <c r="AY222" s="17" t="s">
        <v>140</v>
      </c>
      <c r="BE222" s="141">
        <f t="shared" si="54"/>
        <v>0</v>
      </c>
      <c r="BF222" s="141">
        <f t="shared" si="55"/>
        <v>0</v>
      </c>
      <c r="BG222" s="141">
        <f t="shared" si="56"/>
        <v>0</v>
      </c>
      <c r="BH222" s="141">
        <f t="shared" si="57"/>
        <v>0</v>
      </c>
      <c r="BI222" s="141">
        <f t="shared" si="58"/>
        <v>0</v>
      </c>
      <c r="BJ222" s="17" t="s">
        <v>90</v>
      </c>
      <c r="BK222" s="141">
        <f t="shared" si="59"/>
        <v>0</v>
      </c>
      <c r="BL222" s="17" t="s">
        <v>145</v>
      </c>
      <c r="BM222" s="140" t="s">
        <v>4019</v>
      </c>
    </row>
    <row r="223" spans="2:65" s="1" customFormat="1" ht="33" customHeight="1">
      <c r="B223" s="33"/>
      <c r="C223" s="128" t="s">
        <v>316</v>
      </c>
      <c r="D223" s="128" t="s">
        <v>141</v>
      </c>
      <c r="E223" s="129" t="s">
        <v>4020</v>
      </c>
      <c r="F223" s="130" t="s">
        <v>4021</v>
      </c>
      <c r="G223" s="131" t="s">
        <v>144</v>
      </c>
      <c r="H223" s="132">
        <v>30.24</v>
      </c>
      <c r="I223" s="133"/>
      <c r="J223" s="134">
        <f t="shared" si="50"/>
        <v>0</v>
      </c>
      <c r="K223" s="135"/>
      <c r="L223" s="33"/>
      <c r="M223" s="136" t="s">
        <v>1</v>
      </c>
      <c r="N223" s="137" t="s">
        <v>47</v>
      </c>
      <c r="P223" s="138">
        <f t="shared" si="51"/>
        <v>0</v>
      </c>
      <c r="Q223" s="138">
        <v>0.13188</v>
      </c>
      <c r="R223" s="138">
        <f t="shared" si="52"/>
        <v>3.9880511999999997</v>
      </c>
      <c r="S223" s="138">
        <v>0</v>
      </c>
      <c r="T223" s="139">
        <f t="shared" si="53"/>
        <v>0</v>
      </c>
      <c r="AR223" s="140" t="s">
        <v>145</v>
      </c>
      <c r="AT223" s="140" t="s">
        <v>141</v>
      </c>
      <c r="AU223" s="140" t="s">
        <v>92</v>
      </c>
      <c r="AY223" s="17" t="s">
        <v>140</v>
      </c>
      <c r="BE223" s="141">
        <f t="shared" si="54"/>
        <v>0</v>
      </c>
      <c r="BF223" s="141">
        <f t="shared" si="55"/>
        <v>0</v>
      </c>
      <c r="BG223" s="141">
        <f t="shared" si="56"/>
        <v>0</v>
      </c>
      <c r="BH223" s="141">
        <f t="shared" si="57"/>
        <v>0</v>
      </c>
      <c r="BI223" s="141">
        <f t="shared" si="58"/>
        <v>0</v>
      </c>
      <c r="BJ223" s="17" t="s">
        <v>90</v>
      </c>
      <c r="BK223" s="141">
        <f t="shared" si="59"/>
        <v>0</v>
      </c>
      <c r="BL223" s="17" t="s">
        <v>145</v>
      </c>
      <c r="BM223" s="140" t="s">
        <v>4022</v>
      </c>
    </row>
    <row r="224" spans="2:65" s="1" customFormat="1" ht="33" customHeight="1">
      <c r="B224" s="33"/>
      <c r="C224" s="128" t="s">
        <v>436</v>
      </c>
      <c r="D224" s="128" t="s">
        <v>141</v>
      </c>
      <c r="E224" s="129" t="s">
        <v>4023</v>
      </c>
      <c r="F224" s="130" t="s">
        <v>4024</v>
      </c>
      <c r="G224" s="131" t="s">
        <v>144</v>
      </c>
      <c r="H224" s="132">
        <v>30.24</v>
      </c>
      <c r="I224" s="133"/>
      <c r="J224" s="134">
        <f t="shared" si="50"/>
        <v>0</v>
      </c>
      <c r="K224" s="135"/>
      <c r="L224" s="33"/>
      <c r="M224" s="136" t="s">
        <v>1</v>
      </c>
      <c r="N224" s="137" t="s">
        <v>47</v>
      </c>
      <c r="P224" s="138">
        <f t="shared" si="51"/>
        <v>0</v>
      </c>
      <c r="Q224" s="138">
        <v>0.12966</v>
      </c>
      <c r="R224" s="138">
        <f t="shared" si="52"/>
        <v>3.9209183999999997</v>
      </c>
      <c r="S224" s="138">
        <v>0</v>
      </c>
      <c r="T224" s="139">
        <f t="shared" si="53"/>
        <v>0</v>
      </c>
      <c r="AR224" s="140" t="s">
        <v>145</v>
      </c>
      <c r="AT224" s="140" t="s">
        <v>141</v>
      </c>
      <c r="AU224" s="140" t="s">
        <v>92</v>
      </c>
      <c r="AY224" s="17" t="s">
        <v>140</v>
      </c>
      <c r="BE224" s="141">
        <f t="shared" si="54"/>
        <v>0</v>
      </c>
      <c r="BF224" s="141">
        <f t="shared" si="55"/>
        <v>0</v>
      </c>
      <c r="BG224" s="141">
        <f t="shared" si="56"/>
        <v>0</v>
      </c>
      <c r="BH224" s="141">
        <f t="shared" si="57"/>
        <v>0</v>
      </c>
      <c r="BI224" s="141">
        <f t="shared" si="58"/>
        <v>0</v>
      </c>
      <c r="BJ224" s="17" t="s">
        <v>90</v>
      </c>
      <c r="BK224" s="141">
        <f t="shared" si="59"/>
        <v>0</v>
      </c>
      <c r="BL224" s="17" t="s">
        <v>145</v>
      </c>
      <c r="BM224" s="140" t="s">
        <v>4025</v>
      </c>
    </row>
    <row r="225" spans="2:65" s="1" customFormat="1" ht="33" customHeight="1">
      <c r="B225" s="33"/>
      <c r="C225" s="128" t="s">
        <v>319</v>
      </c>
      <c r="D225" s="128" t="s">
        <v>141</v>
      </c>
      <c r="E225" s="129" t="s">
        <v>219</v>
      </c>
      <c r="F225" s="130" t="s">
        <v>220</v>
      </c>
      <c r="G225" s="131" t="s">
        <v>163</v>
      </c>
      <c r="H225" s="132">
        <v>41.286999999999999</v>
      </c>
      <c r="I225" s="133"/>
      <c r="J225" s="134">
        <f t="shared" si="50"/>
        <v>0</v>
      </c>
      <c r="K225" s="135"/>
      <c r="L225" s="33"/>
      <c r="M225" s="136" t="s">
        <v>1</v>
      </c>
      <c r="N225" s="137" t="s">
        <v>47</v>
      </c>
      <c r="P225" s="138">
        <f t="shared" si="51"/>
        <v>0</v>
      </c>
      <c r="Q225" s="138">
        <v>0</v>
      </c>
      <c r="R225" s="138">
        <f t="shared" si="52"/>
        <v>0</v>
      </c>
      <c r="S225" s="138">
        <v>0</v>
      </c>
      <c r="T225" s="139">
        <f t="shared" si="53"/>
        <v>0</v>
      </c>
      <c r="AR225" s="140" t="s">
        <v>145</v>
      </c>
      <c r="AT225" s="140" t="s">
        <v>141</v>
      </c>
      <c r="AU225" s="140" t="s">
        <v>92</v>
      </c>
      <c r="AY225" s="17" t="s">
        <v>140</v>
      </c>
      <c r="BE225" s="141">
        <f t="shared" si="54"/>
        <v>0</v>
      </c>
      <c r="BF225" s="141">
        <f t="shared" si="55"/>
        <v>0</v>
      </c>
      <c r="BG225" s="141">
        <f t="shared" si="56"/>
        <v>0</v>
      </c>
      <c r="BH225" s="141">
        <f t="shared" si="57"/>
        <v>0</v>
      </c>
      <c r="BI225" s="141">
        <f t="shared" si="58"/>
        <v>0</v>
      </c>
      <c r="BJ225" s="17" t="s">
        <v>90</v>
      </c>
      <c r="BK225" s="141">
        <f t="shared" si="59"/>
        <v>0</v>
      </c>
      <c r="BL225" s="17" t="s">
        <v>145</v>
      </c>
      <c r="BM225" s="140" t="s">
        <v>4026</v>
      </c>
    </row>
    <row r="226" spans="2:65" s="1" customFormat="1" ht="33" customHeight="1">
      <c r="B226" s="33"/>
      <c r="C226" s="128" t="s">
        <v>443</v>
      </c>
      <c r="D226" s="128" t="s">
        <v>141</v>
      </c>
      <c r="E226" s="129" t="s">
        <v>4027</v>
      </c>
      <c r="F226" s="130" t="s">
        <v>4028</v>
      </c>
      <c r="G226" s="131" t="s">
        <v>144</v>
      </c>
      <c r="H226" s="132">
        <v>30.24</v>
      </c>
      <c r="I226" s="133"/>
      <c r="J226" s="134">
        <f t="shared" si="50"/>
        <v>0</v>
      </c>
      <c r="K226" s="135"/>
      <c r="L226" s="33"/>
      <c r="M226" s="136" t="s">
        <v>1</v>
      </c>
      <c r="N226" s="137" t="s">
        <v>47</v>
      </c>
      <c r="P226" s="138">
        <f t="shared" si="51"/>
        <v>0</v>
      </c>
      <c r="Q226" s="138">
        <v>0</v>
      </c>
      <c r="R226" s="138">
        <f t="shared" si="52"/>
        <v>0</v>
      </c>
      <c r="S226" s="138">
        <v>0.57999999999999996</v>
      </c>
      <c r="T226" s="139">
        <f t="shared" si="53"/>
        <v>17.539199999999997</v>
      </c>
      <c r="AR226" s="140" t="s">
        <v>145</v>
      </c>
      <c r="AT226" s="140" t="s">
        <v>141</v>
      </c>
      <c r="AU226" s="140" t="s">
        <v>92</v>
      </c>
      <c r="AY226" s="17" t="s">
        <v>140</v>
      </c>
      <c r="BE226" s="141">
        <f t="shared" si="54"/>
        <v>0</v>
      </c>
      <c r="BF226" s="141">
        <f t="shared" si="55"/>
        <v>0</v>
      </c>
      <c r="BG226" s="141">
        <f t="shared" si="56"/>
        <v>0</v>
      </c>
      <c r="BH226" s="141">
        <f t="shared" si="57"/>
        <v>0</v>
      </c>
      <c r="BI226" s="141">
        <f t="shared" si="58"/>
        <v>0</v>
      </c>
      <c r="BJ226" s="17" t="s">
        <v>90</v>
      </c>
      <c r="BK226" s="141">
        <f t="shared" si="59"/>
        <v>0</v>
      </c>
      <c r="BL226" s="17" t="s">
        <v>145</v>
      </c>
      <c r="BM226" s="140" t="s">
        <v>4029</v>
      </c>
    </row>
    <row r="227" spans="2:65" s="1" customFormat="1" ht="24.2" customHeight="1">
      <c r="B227" s="33"/>
      <c r="C227" s="128" t="s">
        <v>323</v>
      </c>
      <c r="D227" s="128" t="s">
        <v>141</v>
      </c>
      <c r="E227" s="129" t="s">
        <v>4030</v>
      </c>
      <c r="F227" s="130" t="s">
        <v>4031</v>
      </c>
      <c r="G227" s="131" t="s">
        <v>150</v>
      </c>
      <c r="H227" s="132">
        <v>21</v>
      </c>
      <c r="I227" s="133"/>
      <c r="J227" s="134">
        <f t="shared" si="50"/>
        <v>0</v>
      </c>
      <c r="K227" s="135"/>
      <c r="L227" s="33"/>
      <c r="M227" s="136" t="s">
        <v>1</v>
      </c>
      <c r="N227" s="137" t="s">
        <v>47</v>
      </c>
      <c r="P227" s="138">
        <f t="shared" si="51"/>
        <v>0</v>
      </c>
      <c r="Q227" s="138">
        <v>0</v>
      </c>
      <c r="R227" s="138">
        <f t="shared" si="52"/>
        <v>0</v>
      </c>
      <c r="S227" s="138">
        <v>0</v>
      </c>
      <c r="T227" s="139">
        <f t="shared" si="53"/>
        <v>0</v>
      </c>
      <c r="AR227" s="140" t="s">
        <v>145</v>
      </c>
      <c r="AT227" s="140" t="s">
        <v>141</v>
      </c>
      <c r="AU227" s="140" t="s">
        <v>92</v>
      </c>
      <c r="AY227" s="17" t="s">
        <v>140</v>
      </c>
      <c r="BE227" s="141">
        <f t="shared" si="54"/>
        <v>0</v>
      </c>
      <c r="BF227" s="141">
        <f t="shared" si="55"/>
        <v>0</v>
      </c>
      <c r="BG227" s="141">
        <f t="shared" si="56"/>
        <v>0</v>
      </c>
      <c r="BH227" s="141">
        <f t="shared" si="57"/>
        <v>0</v>
      </c>
      <c r="BI227" s="141">
        <f t="shared" si="58"/>
        <v>0</v>
      </c>
      <c r="BJ227" s="17" t="s">
        <v>90</v>
      </c>
      <c r="BK227" s="141">
        <f t="shared" si="59"/>
        <v>0</v>
      </c>
      <c r="BL227" s="17" t="s">
        <v>145</v>
      </c>
      <c r="BM227" s="140" t="s">
        <v>4032</v>
      </c>
    </row>
    <row r="228" spans="2:65" s="1" customFormat="1" ht="16.5" customHeight="1">
      <c r="B228" s="33"/>
      <c r="C228" s="128" t="s">
        <v>450</v>
      </c>
      <c r="D228" s="128" t="s">
        <v>141</v>
      </c>
      <c r="E228" s="129" t="s">
        <v>4033</v>
      </c>
      <c r="F228" s="130" t="s">
        <v>4034</v>
      </c>
      <c r="G228" s="131" t="s">
        <v>150</v>
      </c>
      <c r="H228" s="132">
        <v>12</v>
      </c>
      <c r="I228" s="133"/>
      <c r="J228" s="134">
        <f t="shared" si="50"/>
        <v>0</v>
      </c>
      <c r="K228" s="135"/>
      <c r="L228" s="33"/>
      <c r="M228" s="136" t="s">
        <v>1</v>
      </c>
      <c r="N228" s="137" t="s">
        <v>47</v>
      </c>
      <c r="P228" s="138">
        <f t="shared" si="51"/>
        <v>0</v>
      </c>
      <c r="Q228" s="138">
        <v>0</v>
      </c>
      <c r="R228" s="138">
        <f t="shared" si="52"/>
        <v>0</v>
      </c>
      <c r="S228" s="138">
        <v>0.20499999999999999</v>
      </c>
      <c r="T228" s="139">
        <f t="shared" si="53"/>
        <v>2.46</v>
      </c>
      <c r="AR228" s="140" t="s">
        <v>145</v>
      </c>
      <c r="AT228" s="140" t="s">
        <v>141</v>
      </c>
      <c r="AU228" s="140" t="s">
        <v>92</v>
      </c>
      <c r="AY228" s="17" t="s">
        <v>140</v>
      </c>
      <c r="BE228" s="141">
        <f t="shared" si="54"/>
        <v>0</v>
      </c>
      <c r="BF228" s="141">
        <f t="shared" si="55"/>
        <v>0</v>
      </c>
      <c r="BG228" s="141">
        <f t="shared" si="56"/>
        <v>0</v>
      </c>
      <c r="BH228" s="141">
        <f t="shared" si="57"/>
        <v>0</v>
      </c>
      <c r="BI228" s="141">
        <f t="shared" si="58"/>
        <v>0</v>
      </c>
      <c r="BJ228" s="17" t="s">
        <v>90</v>
      </c>
      <c r="BK228" s="141">
        <f t="shared" si="59"/>
        <v>0</v>
      </c>
      <c r="BL228" s="17" t="s">
        <v>145</v>
      </c>
      <c r="BM228" s="140" t="s">
        <v>4035</v>
      </c>
    </row>
    <row r="229" spans="2:65" s="1" customFormat="1" ht="16.5" customHeight="1">
      <c r="B229" s="33"/>
      <c r="C229" s="128" t="s">
        <v>326</v>
      </c>
      <c r="D229" s="128" t="s">
        <v>141</v>
      </c>
      <c r="E229" s="129" t="s">
        <v>4036</v>
      </c>
      <c r="F229" s="130" t="s">
        <v>4037</v>
      </c>
      <c r="G229" s="131" t="s">
        <v>144</v>
      </c>
      <c r="H229" s="132">
        <v>36.96</v>
      </c>
      <c r="I229" s="133"/>
      <c r="J229" s="134">
        <f t="shared" si="50"/>
        <v>0</v>
      </c>
      <c r="K229" s="135"/>
      <c r="L229" s="33"/>
      <c r="M229" s="136" t="s">
        <v>1</v>
      </c>
      <c r="N229" s="137" t="s">
        <v>47</v>
      </c>
      <c r="P229" s="138">
        <f t="shared" si="51"/>
        <v>0</v>
      </c>
      <c r="Q229" s="138">
        <v>0</v>
      </c>
      <c r="R229" s="138">
        <f t="shared" si="52"/>
        <v>0</v>
      </c>
      <c r="S229" s="138">
        <v>0</v>
      </c>
      <c r="T229" s="139">
        <f t="shared" si="53"/>
        <v>0</v>
      </c>
      <c r="AR229" s="140" t="s">
        <v>145</v>
      </c>
      <c r="AT229" s="140" t="s">
        <v>141</v>
      </c>
      <c r="AU229" s="140" t="s">
        <v>92</v>
      </c>
      <c r="AY229" s="17" t="s">
        <v>140</v>
      </c>
      <c r="BE229" s="141">
        <f t="shared" si="54"/>
        <v>0</v>
      </c>
      <c r="BF229" s="141">
        <f t="shared" si="55"/>
        <v>0</v>
      </c>
      <c r="BG229" s="141">
        <f t="shared" si="56"/>
        <v>0</v>
      </c>
      <c r="BH229" s="141">
        <f t="shared" si="57"/>
        <v>0</v>
      </c>
      <c r="BI229" s="141">
        <f t="shared" si="58"/>
        <v>0</v>
      </c>
      <c r="BJ229" s="17" t="s">
        <v>90</v>
      </c>
      <c r="BK229" s="141">
        <f t="shared" si="59"/>
        <v>0</v>
      </c>
      <c r="BL229" s="17" t="s">
        <v>145</v>
      </c>
      <c r="BM229" s="140" t="s">
        <v>4038</v>
      </c>
    </row>
    <row r="230" spans="2:65" s="1" customFormat="1" ht="16.5" customHeight="1">
      <c r="B230" s="33"/>
      <c r="C230" s="128" t="s">
        <v>457</v>
      </c>
      <c r="D230" s="128" t="s">
        <v>141</v>
      </c>
      <c r="E230" s="129" t="s">
        <v>4039</v>
      </c>
      <c r="F230" s="130" t="s">
        <v>207</v>
      </c>
      <c r="G230" s="131" t="s">
        <v>144</v>
      </c>
      <c r="H230" s="132">
        <v>36.96</v>
      </c>
      <c r="I230" s="133"/>
      <c r="J230" s="134">
        <f t="shared" si="50"/>
        <v>0</v>
      </c>
      <c r="K230" s="135"/>
      <c r="L230" s="33"/>
      <c r="M230" s="136" t="s">
        <v>1</v>
      </c>
      <c r="N230" s="137" t="s">
        <v>47</v>
      </c>
      <c r="P230" s="138">
        <f t="shared" si="51"/>
        <v>0</v>
      </c>
      <c r="Q230" s="138">
        <v>0</v>
      </c>
      <c r="R230" s="138">
        <f t="shared" si="52"/>
        <v>0</v>
      </c>
      <c r="S230" s="138">
        <v>0</v>
      </c>
      <c r="T230" s="139">
        <f t="shared" si="53"/>
        <v>0</v>
      </c>
      <c r="AR230" s="140" t="s">
        <v>145</v>
      </c>
      <c r="AT230" s="140" t="s">
        <v>141</v>
      </c>
      <c r="AU230" s="140" t="s">
        <v>92</v>
      </c>
      <c r="AY230" s="17" t="s">
        <v>140</v>
      </c>
      <c r="BE230" s="141">
        <f t="shared" si="54"/>
        <v>0</v>
      </c>
      <c r="BF230" s="141">
        <f t="shared" si="55"/>
        <v>0</v>
      </c>
      <c r="BG230" s="141">
        <f t="shared" si="56"/>
        <v>0</v>
      </c>
      <c r="BH230" s="141">
        <f t="shared" si="57"/>
        <v>0</v>
      </c>
      <c r="BI230" s="141">
        <f t="shared" si="58"/>
        <v>0</v>
      </c>
      <c r="BJ230" s="17" t="s">
        <v>90</v>
      </c>
      <c r="BK230" s="141">
        <f t="shared" si="59"/>
        <v>0</v>
      </c>
      <c r="BL230" s="17" t="s">
        <v>145</v>
      </c>
      <c r="BM230" s="140" t="s">
        <v>4040</v>
      </c>
    </row>
    <row r="231" spans="2:65" s="1" customFormat="1" ht="16.5" customHeight="1">
      <c r="B231" s="33"/>
      <c r="C231" s="128" t="s">
        <v>330</v>
      </c>
      <c r="D231" s="128" t="s">
        <v>141</v>
      </c>
      <c r="E231" s="129" t="s">
        <v>4041</v>
      </c>
      <c r="F231" s="130" t="s">
        <v>4042</v>
      </c>
      <c r="G231" s="131" t="s">
        <v>150</v>
      </c>
      <c r="H231" s="132">
        <v>12</v>
      </c>
      <c r="I231" s="133"/>
      <c r="J231" s="134">
        <f t="shared" si="50"/>
        <v>0</v>
      </c>
      <c r="K231" s="135"/>
      <c r="L231" s="33"/>
      <c r="M231" s="136" t="s">
        <v>1</v>
      </c>
      <c r="N231" s="137" t="s">
        <v>47</v>
      </c>
      <c r="P231" s="138">
        <f t="shared" si="51"/>
        <v>0</v>
      </c>
      <c r="Q231" s="138">
        <v>0</v>
      </c>
      <c r="R231" s="138">
        <f t="shared" si="52"/>
        <v>0</v>
      </c>
      <c r="S231" s="138">
        <v>0</v>
      </c>
      <c r="T231" s="139">
        <f t="shared" si="53"/>
        <v>0</v>
      </c>
      <c r="AR231" s="140" t="s">
        <v>145</v>
      </c>
      <c r="AT231" s="140" t="s">
        <v>141</v>
      </c>
      <c r="AU231" s="140" t="s">
        <v>92</v>
      </c>
      <c r="AY231" s="17" t="s">
        <v>140</v>
      </c>
      <c r="BE231" s="141">
        <f t="shared" si="54"/>
        <v>0</v>
      </c>
      <c r="BF231" s="141">
        <f t="shared" si="55"/>
        <v>0</v>
      </c>
      <c r="BG231" s="141">
        <f t="shared" si="56"/>
        <v>0</v>
      </c>
      <c r="BH231" s="141">
        <f t="shared" si="57"/>
        <v>0</v>
      </c>
      <c r="BI231" s="141">
        <f t="shared" si="58"/>
        <v>0</v>
      </c>
      <c r="BJ231" s="17" t="s">
        <v>90</v>
      </c>
      <c r="BK231" s="141">
        <f t="shared" si="59"/>
        <v>0</v>
      </c>
      <c r="BL231" s="17" t="s">
        <v>145</v>
      </c>
      <c r="BM231" s="140" t="s">
        <v>4043</v>
      </c>
    </row>
    <row r="232" spans="2:65" s="1" customFormat="1" ht="24.2" customHeight="1">
      <c r="B232" s="33"/>
      <c r="C232" s="128" t="s">
        <v>464</v>
      </c>
      <c r="D232" s="128" t="s">
        <v>141</v>
      </c>
      <c r="E232" s="129" t="s">
        <v>4044</v>
      </c>
      <c r="F232" s="130" t="s">
        <v>4045</v>
      </c>
      <c r="G232" s="131" t="s">
        <v>157</v>
      </c>
      <c r="H232" s="132">
        <v>2</v>
      </c>
      <c r="I232" s="133"/>
      <c r="J232" s="134">
        <f t="shared" si="50"/>
        <v>0</v>
      </c>
      <c r="K232" s="135"/>
      <c r="L232" s="33"/>
      <c r="M232" s="136" t="s">
        <v>1</v>
      </c>
      <c r="N232" s="137" t="s">
        <v>47</v>
      </c>
      <c r="P232" s="138">
        <f t="shared" si="51"/>
        <v>0</v>
      </c>
      <c r="Q232" s="138">
        <v>0</v>
      </c>
      <c r="R232" s="138">
        <f t="shared" si="52"/>
        <v>0</v>
      </c>
      <c r="S232" s="138">
        <v>0</v>
      </c>
      <c r="T232" s="139">
        <f t="shared" si="53"/>
        <v>0</v>
      </c>
      <c r="AR232" s="140" t="s">
        <v>145</v>
      </c>
      <c r="AT232" s="140" t="s">
        <v>141</v>
      </c>
      <c r="AU232" s="140" t="s">
        <v>92</v>
      </c>
      <c r="AY232" s="17" t="s">
        <v>140</v>
      </c>
      <c r="BE232" s="141">
        <f t="shared" si="54"/>
        <v>0</v>
      </c>
      <c r="BF232" s="141">
        <f t="shared" si="55"/>
        <v>0</v>
      </c>
      <c r="BG232" s="141">
        <f t="shared" si="56"/>
        <v>0</v>
      </c>
      <c r="BH232" s="141">
        <f t="shared" si="57"/>
        <v>0</v>
      </c>
      <c r="BI232" s="141">
        <f t="shared" si="58"/>
        <v>0</v>
      </c>
      <c r="BJ232" s="17" t="s">
        <v>90</v>
      </c>
      <c r="BK232" s="141">
        <f t="shared" si="59"/>
        <v>0</v>
      </c>
      <c r="BL232" s="17" t="s">
        <v>145</v>
      </c>
      <c r="BM232" s="140" t="s">
        <v>4046</v>
      </c>
    </row>
    <row r="233" spans="2:65" s="1" customFormat="1" ht="21.75" customHeight="1">
      <c r="B233" s="33"/>
      <c r="C233" s="128" t="s">
        <v>333</v>
      </c>
      <c r="D233" s="128" t="s">
        <v>141</v>
      </c>
      <c r="E233" s="129" t="s">
        <v>4047</v>
      </c>
      <c r="F233" s="130" t="s">
        <v>4048</v>
      </c>
      <c r="G233" s="131" t="s">
        <v>163</v>
      </c>
      <c r="H233" s="132">
        <v>31.146999999999998</v>
      </c>
      <c r="I233" s="133"/>
      <c r="J233" s="134">
        <f t="shared" si="50"/>
        <v>0</v>
      </c>
      <c r="K233" s="135"/>
      <c r="L233" s="33"/>
      <c r="M233" s="136" t="s">
        <v>1</v>
      </c>
      <c r="N233" s="137" t="s">
        <v>47</v>
      </c>
      <c r="P233" s="138">
        <f t="shared" si="51"/>
        <v>0</v>
      </c>
      <c r="Q233" s="138">
        <v>0</v>
      </c>
      <c r="R233" s="138">
        <f t="shared" si="52"/>
        <v>0</v>
      </c>
      <c r="S233" s="138">
        <v>0</v>
      </c>
      <c r="T233" s="139">
        <f t="shared" si="53"/>
        <v>0</v>
      </c>
      <c r="AR233" s="140" t="s">
        <v>145</v>
      </c>
      <c r="AT233" s="140" t="s">
        <v>141</v>
      </c>
      <c r="AU233" s="140" t="s">
        <v>92</v>
      </c>
      <c r="AY233" s="17" t="s">
        <v>140</v>
      </c>
      <c r="BE233" s="141">
        <f t="shared" si="54"/>
        <v>0</v>
      </c>
      <c r="BF233" s="141">
        <f t="shared" si="55"/>
        <v>0</v>
      </c>
      <c r="BG233" s="141">
        <f t="shared" si="56"/>
        <v>0</v>
      </c>
      <c r="BH233" s="141">
        <f t="shared" si="57"/>
        <v>0</v>
      </c>
      <c r="BI233" s="141">
        <f t="shared" si="58"/>
        <v>0</v>
      </c>
      <c r="BJ233" s="17" t="s">
        <v>90</v>
      </c>
      <c r="BK233" s="141">
        <f t="shared" si="59"/>
        <v>0</v>
      </c>
      <c r="BL233" s="17" t="s">
        <v>145</v>
      </c>
      <c r="BM233" s="140" t="s">
        <v>4049</v>
      </c>
    </row>
    <row r="234" spans="2:65" s="11" customFormat="1">
      <c r="B234" s="142"/>
      <c r="D234" s="143" t="s">
        <v>146</v>
      </c>
      <c r="E234" s="144" t="s">
        <v>1</v>
      </c>
      <c r="F234" s="145" t="s">
        <v>4050</v>
      </c>
      <c r="H234" s="146">
        <v>31.146999999999998</v>
      </c>
      <c r="I234" s="147"/>
      <c r="L234" s="142"/>
      <c r="M234" s="148"/>
      <c r="T234" s="149"/>
      <c r="AT234" s="144" t="s">
        <v>146</v>
      </c>
      <c r="AU234" s="144" t="s">
        <v>92</v>
      </c>
      <c r="AV234" s="11" t="s">
        <v>92</v>
      </c>
      <c r="AW234" s="11" t="s">
        <v>38</v>
      </c>
      <c r="AX234" s="11" t="s">
        <v>90</v>
      </c>
      <c r="AY234" s="144" t="s">
        <v>140</v>
      </c>
    </row>
    <row r="235" spans="2:65" s="1" customFormat="1" ht="24.2" customHeight="1">
      <c r="B235" s="33"/>
      <c r="C235" s="128" t="s">
        <v>472</v>
      </c>
      <c r="D235" s="128" t="s">
        <v>141</v>
      </c>
      <c r="E235" s="129" t="s">
        <v>4051</v>
      </c>
      <c r="F235" s="130" t="s">
        <v>4052</v>
      </c>
      <c r="G235" s="131" t="s">
        <v>163</v>
      </c>
      <c r="H235" s="132">
        <v>591.79300000000001</v>
      </c>
      <c r="I235" s="133"/>
      <c r="J235" s="134">
        <f>ROUND(I235*H235,2)</f>
        <v>0</v>
      </c>
      <c r="K235" s="135"/>
      <c r="L235" s="33"/>
      <c r="M235" s="136" t="s">
        <v>1</v>
      </c>
      <c r="N235" s="137" t="s">
        <v>47</v>
      </c>
      <c r="P235" s="138">
        <f>O235*H235</f>
        <v>0</v>
      </c>
      <c r="Q235" s="138">
        <v>0</v>
      </c>
      <c r="R235" s="138">
        <f>Q235*H235</f>
        <v>0</v>
      </c>
      <c r="S235" s="138">
        <v>0</v>
      </c>
      <c r="T235" s="139">
        <f>S235*H235</f>
        <v>0</v>
      </c>
      <c r="AR235" s="140" t="s">
        <v>145</v>
      </c>
      <c r="AT235" s="140" t="s">
        <v>141</v>
      </c>
      <c r="AU235" s="140" t="s">
        <v>92</v>
      </c>
      <c r="AY235" s="17" t="s">
        <v>140</v>
      </c>
      <c r="BE235" s="141">
        <f>IF(N235="základní",J235,0)</f>
        <v>0</v>
      </c>
      <c r="BF235" s="141">
        <f>IF(N235="snížená",J235,0)</f>
        <v>0</v>
      </c>
      <c r="BG235" s="141">
        <f>IF(N235="zákl. přenesená",J235,0)</f>
        <v>0</v>
      </c>
      <c r="BH235" s="141">
        <f>IF(N235="sníž. přenesená",J235,0)</f>
        <v>0</v>
      </c>
      <c r="BI235" s="141">
        <f>IF(N235="nulová",J235,0)</f>
        <v>0</v>
      </c>
      <c r="BJ235" s="17" t="s">
        <v>90</v>
      </c>
      <c r="BK235" s="141">
        <f>ROUND(I235*H235,2)</f>
        <v>0</v>
      </c>
      <c r="BL235" s="17" t="s">
        <v>145</v>
      </c>
      <c r="BM235" s="140" t="s">
        <v>4053</v>
      </c>
    </row>
    <row r="236" spans="2:65" s="1" customFormat="1" ht="19.5">
      <c r="B236" s="33"/>
      <c r="D236" s="143" t="s">
        <v>179</v>
      </c>
      <c r="F236" s="150" t="s">
        <v>589</v>
      </c>
      <c r="I236" s="151"/>
      <c r="L236" s="33"/>
      <c r="M236" s="152"/>
      <c r="T236" s="57"/>
      <c r="AT236" s="17" t="s">
        <v>179</v>
      </c>
      <c r="AU236" s="17" t="s">
        <v>92</v>
      </c>
    </row>
    <row r="237" spans="2:65" s="11" customFormat="1">
      <c r="B237" s="142"/>
      <c r="D237" s="143" t="s">
        <v>146</v>
      </c>
      <c r="E237" s="144" t="s">
        <v>1</v>
      </c>
      <c r="F237" s="145" t="s">
        <v>4054</v>
      </c>
      <c r="H237" s="146">
        <v>31.146999999999998</v>
      </c>
      <c r="I237" s="147"/>
      <c r="L237" s="142"/>
      <c r="M237" s="148"/>
      <c r="T237" s="149"/>
      <c r="AT237" s="144" t="s">
        <v>146</v>
      </c>
      <c r="AU237" s="144" t="s">
        <v>92</v>
      </c>
      <c r="AV237" s="11" t="s">
        <v>92</v>
      </c>
      <c r="AW237" s="11" t="s">
        <v>38</v>
      </c>
      <c r="AX237" s="11" t="s">
        <v>90</v>
      </c>
      <c r="AY237" s="144" t="s">
        <v>140</v>
      </c>
    </row>
    <row r="238" spans="2:65" s="11" customFormat="1">
      <c r="B238" s="142"/>
      <c r="D238" s="143" t="s">
        <v>146</v>
      </c>
      <c r="F238" s="145" t="s">
        <v>4055</v>
      </c>
      <c r="H238" s="146">
        <v>591.79300000000001</v>
      </c>
      <c r="I238" s="147"/>
      <c r="L238" s="142"/>
      <c r="M238" s="148"/>
      <c r="T238" s="149"/>
      <c r="AT238" s="144" t="s">
        <v>146</v>
      </c>
      <c r="AU238" s="144" t="s">
        <v>92</v>
      </c>
      <c r="AV238" s="11" t="s">
        <v>92</v>
      </c>
      <c r="AW238" s="11" t="s">
        <v>4</v>
      </c>
      <c r="AX238" s="11" t="s">
        <v>90</v>
      </c>
      <c r="AY238" s="144" t="s">
        <v>140</v>
      </c>
    </row>
    <row r="239" spans="2:65" s="1" customFormat="1" ht="21.75" customHeight="1">
      <c r="B239" s="33"/>
      <c r="C239" s="128" t="s">
        <v>338</v>
      </c>
      <c r="D239" s="128" t="s">
        <v>141</v>
      </c>
      <c r="E239" s="129" t="s">
        <v>4056</v>
      </c>
      <c r="F239" s="130" t="s">
        <v>4057</v>
      </c>
      <c r="G239" s="131" t="s">
        <v>163</v>
      </c>
      <c r="H239" s="132">
        <v>2.46</v>
      </c>
      <c r="I239" s="133"/>
      <c r="J239" s="134">
        <f>ROUND(I239*H239,2)</f>
        <v>0</v>
      </c>
      <c r="K239" s="135"/>
      <c r="L239" s="33"/>
      <c r="M239" s="136" t="s">
        <v>1</v>
      </c>
      <c r="N239" s="137" t="s">
        <v>47</v>
      </c>
      <c r="P239" s="138">
        <f>O239*H239</f>
        <v>0</v>
      </c>
      <c r="Q239" s="138">
        <v>0</v>
      </c>
      <c r="R239" s="138">
        <f>Q239*H239</f>
        <v>0</v>
      </c>
      <c r="S239" s="138">
        <v>0</v>
      </c>
      <c r="T239" s="139">
        <f>S239*H239</f>
        <v>0</v>
      </c>
      <c r="AR239" s="140" t="s">
        <v>145</v>
      </c>
      <c r="AT239" s="140" t="s">
        <v>141</v>
      </c>
      <c r="AU239" s="140" t="s">
        <v>92</v>
      </c>
      <c r="AY239" s="17" t="s">
        <v>140</v>
      </c>
      <c r="BE239" s="141">
        <f>IF(N239="základní",J239,0)</f>
        <v>0</v>
      </c>
      <c r="BF239" s="141">
        <f>IF(N239="snížená",J239,0)</f>
        <v>0</v>
      </c>
      <c r="BG239" s="141">
        <f>IF(N239="zákl. přenesená",J239,0)</f>
        <v>0</v>
      </c>
      <c r="BH239" s="141">
        <f>IF(N239="sníž. přenesená",J239,0)</f>
        <v>0</v>
      </c>
      <c r="BI239" s="141">
        <f>IF(N239="nulová",J239,0)</f>
        <v>0</v>
      </c>
      <c r="BJ239" s="17" t="s">
        <v>90</v>
      </c>
      <c r="BK239" s="141">
        <f>ROUND(I239*H239,2)</f>
        <v>0</v>
      </c>
      <c r="BL239" s="17" t="s">
        <v>145</v>
      </c>
      <c r="BM239" s="140" t="s">
        <v>4058</v>
      </c>
    </row>
    <row r="240" spans="2:65" s="1" customFormat="1" ht="24.2" customHeight="1">
      <c r="B240" s="33"/>
      <c r="C240" s="128" t="s">
        <v>479</v>
      </c>
      <c r="D240" s="128" t="s">
        <v>141</v>
      </c>
      <c r="E240" s="129" t="s">
        <v>4059</v>
      </c>
      <c r="F240" s="130" t="s">
        <v>4060</v>
      </c>
      <c r="G240" s="131" t="s">
        <v>163</v>
      </c>
      <c r="H240" s="132">
        <v>46.74</v>
      </c>
      <c r="I240" s="133"/>
      <c r="J240" s="134">
        <f>ROUND(I240*H240,2)</f>
        <v>0</v>
      </c>
      <c r="K240" s="135"/>
      <c r="L240" s="33"/>
      <c r="M240" s="136" t="s">
        <v>1</v>
      </c>
      <c r="N240" s="137" t="s">
        <v>47</v>
      </c>
      <c r="P240" s="138">
        <f>O240*H240</f>
        <v>0</v>
      </c>
      <c r="Q240" s="138">
        <v>0</v>
      </c>
      <c r="R240" s="138">
        <f>Q240*H240</f>
        <v>0</v>
      </c>
      <c r="S240" s="138">
        <v>0</v>
      </c>
      <c r="T240" s="139">
        <f>S240*H240</f>
        <v>0</v>
      </c>
      <c r="AR240" s="140" t="s">
        <v>145</v>
      </c>
      <c r="AT240" s="140" t="s">
        <v>141</v>
      </c>
      <c r="AU240" s="140" t="s">
        <v>92</v>
      </c>
      <c r="AY240" s="17" t="s">
        <v>140</v>
      </c>
      <c r="BE240" s="141">
        <f>IF(N240="základní",J240,0)</f>
        <v>0</v>
      </c>
      <c r="BF240" s="141">
        <f>IF(N240="snížená",J240,0)</f>
        <v>0</v>
      </c>
      <c r="BG240" s="141">
        <f>IF(N240="zákl. přenesená",J240,0)</f>
        <v>0</v>
      </c>
      <c r="BH240" s="141">
        <f>IF(N240="sníž. přenesená",J240,0)</f>
        <v>0</v>
      </c>
      <c r="BI240" s="141">
        <f>IF(N240="nulová",J240,0)</f>
        <v>0</v>
      </c>
      <c r="BJ240" s="17" t="s">
        <v>90</v>
      </c>
      <c r="BK240" s="141">
        <f>ROUND(I240*H240,2)</f>
        <v>0</v>
      </c>
      <c r="BL240" s="17" t="s">
        <v>145</v>
      </c>
      <c r="BM240" s="140" t="s">
        <v>4061</v>
      </c>
    </row>
    <row r="241" spans="2:65" s="11" customFormat="1">
      <c r="B241" s="142"/>
      <c r="D241" s="143" t="s">
        <v>146</v>
      </c>
      <c r="E241" s="144" t="s">
        <v>1</v>
      </c>
      <c r="F241" s="145" t="s">
        <v>4062</v>
      </c>
      <c r="H241" s="146">
        <v>2.46</v>
      </c>
      <c r="I241" s="147"/>
      <c r="L241" s="142"/>
      <c r="M241" s="148"/>
      <c r="T241" s="149"/>
      <c r="AT241" s="144" t="s">
        <v>146</v>
      </c>
      <c r="AU241" s="144" t="s">
        <v>92</v>
      </c>
      <c r="AV241" s="11" t="s">
        <v>92</v>
      </c>
      <c r="AW241" s="11" t="s">
        <v>38</v>
      </c>
      <c r="AX241" s="11" t="s">
        <v>90</v>
      </c>
      <c r="AY241" s="144" t="s">
        <v>140</v>
      </c>
    </row>
    <row r="242" spans="2:65" s="11" customFormat="1">
      <c r="B242" s="142"/>
      <c r="D242" s="143" t="s">
        <v>146</v>
      </c>
      <c r="F242" s="145" t="s">
        <v>4063</v>
      </c>
      <c r="H242" s="146">
        <v>46.74</v>
      </c>
      <c r="I242" s="147"/>
      <c r="L242" s="142"/>
      <c r="M242" s="148"/>
      <c r="T242" s="149"/>
      <c r="AT242" s="144" t="s">
        <v>146</v>
      </c>
      <c r="AU242" s="144" t="s">
        <v>92</v>
      </c>
      <c r="AV242" s="11" t="s">
        <v>92</v>
      </c>
      <c r="AW242" s="11" t="s">
        <v>4</v>
      </c>
      <c r="AX242" s="11" t="s">
        <v>90</v>
      </c>
      <c r="AY242" s="144" t="s">
        <v>140</v>
      </c>
    </row>
    <row r="243" spans="2:65" s="1" customFormat="1" ht="44.25" customHeight="1">
      <c r="B243" s="33"/>
      <c r="C243" s="128" t="s">
        <v>341</v>
      </c>
      <c r="D243" s="128" t="s">
        <v>141</v>
      </c>
      <c r="E243" s="129" t="s">
        <v>4064</v>
      </c>
      <c r="F243" s="130" t="s">
        <v>4065</v>
      </c>
      <c r="G243" s="131" t="s">
        <v>163</v>
      </c>
      <c r="H243" s="132">
        <v>13.608000000000001</v>
      </c>
      <c r="I243" s="133"/>
      <c r="J243" s="134">
        <f>ROUND(I243*H243,2)</f>
        <v>0</v>
      </c>
      <c r="K243" s="135"/>
      <c r="L243" s="33"/>
      <c r="M243" s="136" t="s">
        <v>1</v>
      </c>
      <c r="N243" s="137" t="s">
        <v>47</v>
      </c>
      <c r="P243" s="138">
        <f>O243*H243</f>
        <v>0</v>
      </c>
      <c r="Q243" s="138">
        <v>0</v>
      </c>
      <c r="R243" s="138">
        <f>Q243*H243</f>
        <v>0</v>
      </c>
      <c r="S243" s="138">
        <v>0</v>
      </c>
      <c r="T243" s="139">
        <f>S243*H243</f>
        <v>0</v>
      </c>
      <c r="AR243" s="140" t="s">
        <v>145</v>
      </c>
      <c r="AT243" s="140" t="s">
        <v>141</v>
      </c>
      <c r="AU243" s="140" t="s">
        <v>92</v>
      </c>
      <c r="AY243" s="17" t="s">
        <v>140</v>
      </c>
      <c r="BE243" s="141">
        <f>IF(N243="základní",J243,0)</f>
        <v>0</v>
      </c>
      <c r="BF243" s="141">
        <f>IF(N243="snížená",J243,0)</f>
        <v>0</v>
      </c>
      <c r="BG243" s="141">
        <f>IF(N243="zákl. přenesená",J243,0)</f>
        <v>0</v>
      </c>
      <c r="BH243" s="141">
        <f>IF(N243="sníž. přenesená",J243,0)</f>
        <v>0</v>
      </c>
      <c r="BI243" s="141">
        <f>IF(N243="nulová",J243,0)</f>
        <v>0</v>
      </c>
      <c r="BJ243" s="17" t="s">
        <v>90</v>
      </c>
      <c r="BK243" s="141">
        <f>ROUND(I243*H243,2)</f>
        <v>0</v>
      </c>
      <c r="BL243" s="17" t="s">
        <v>145</v>
      </c>
      <c r="BM243" s="140" t="s">
        <v>4066</v>
      </c>
    </row>
    <row r="244" spans="2:65" s="1" customFormat="1" ht="37.9" customHeight="1">
      <c r="B244" s="33"/>
      <c r="C244" s="128" t="s">
        <v>486</v>
      </c>
      <c r="D244" s="128" t="s">
        <v>141</v>
      </c>
      <c r="E244" s="129" t="s">
        <v>4067</v>
      </c>
      <c r="F244" s="130" t="s">
        <v>4068</v>
      </c>
      <c r="G244" s="131" t="s">
        <v>163</v>
      </c>
      <c r="H244" s="132">
        <v>2.46</v>
      </c>
      <c r="I244" s="133"/>
      <c r="J244" s="134">
        <f>ROUND(I244*H244,2)</f>
        <v>0</v>
      </c>
      <c r="K244" s="135"/>
      <c r="L244" s="33"/>
      <c r="M244" s="136" t="s">
        <v>1</v>
      </c>
      <c r="N244" s="137" t="s">
        <v>47</v>
      </c>
      <c r="P244" s="138">
        <f>O244*H244</f>
        <v>0</v>
      </c>
      <c r="Q244" s="138">
        <v>0</v>
      </c>
      <c r="R244" s="138">
        <f>Q244*H244</f>
        <v>0</v>
      </c>
      <c r="S244" s="138">
        <v>0</v>
      </c>
      <c r="T244" s="139">
        <f>S244*H244</f>
        <v>0</v>
      </c>
      <c r="AR244" s="140" t="s">
        <v>145</v>
      </c>
      <c r="AT244" s="140" t="s">
        <v>141</v>
      </c>
      <c r="AU244" s="140" t="s">
        <v>92</v>
      </c>
      <c r="AY244" s="17" t="s">
        <v>140</v>
      </c>
      <c r="BE244" s="141">
        <f>IF(N244="základní",J244,0)</f>
        <v>0</v>
      </c>
      <c r="BF244" s="141">
        <f>IF(N244="snížená",J244,0)</f>
        <v>0</v>
      </c>
      <c r="BG244" s="141">
        <f>IF(N244="zákl. přenesená",J244,0)</f>
        <v>0</v>
      </c>
      <c r="BH244" s="141">
        <f>IF(N244="sníž. přenesená",J244,0)</f>
        <v>0</v>
      </c>
      <c r="BI244" s="141">
        <f>IF(N244="nulová",J244,0)</f>
        <v>0</v>
      </c>
      <c r="BJ244" s="17" t="s">
        <v>90</v>
      </c>
      <c r="BK244" s="141">
        <f>ROUND(I244*H244,2)</f>
        <v>0</v>
      </c>
      <c r="BL244" s="17" t="s">
        <v>145</v>
      </c>
      <c r="BM244" s="140" t="s">
        <v>4069</v>
      </c>
    </row>
    <row r="245" spans="2:65" s="1" customFormat="1" ht="44.25" customHeight="1">
      <c r="B245" s="33"/>
      <c r="C245" s="128" t="s">
        <v>345</v>
      </c>
      <c r="D245" s="128" t="s">
        <v>141</v>
      </c>
      <c r="E245" s="129" t="s">
        <v>4070</v>
      </c>
      <c r="F245" s="130" t="s">
        <v>4071</v>
      </c>
      <c r="G245" s="131" t="s">
        <v>163</v>
      </c>
      <c r="H245" s="132">
        <v>17.539000000000001</v>
      </c>
      <c r="I245" s="133"/>
      <c r="J245" s="134">
        <f>ROUND(I245*H245,2)</f>
        <v>0</v>
      </c>
      <c r="K245" s="135"/>
      <c r="L245" s="33"/>
      <c r="M245" s="136" t="s">
        <v>1</v>
      </c>
      <c r="N245" s="137" t="s">
        <v>47</v>
      </c>
      <c r="P245" s="138">
        <f>O245*H245</f>
        <v>0</v>
      </c>
      <c r="Q245" s="138">
        <v>0</v>
      </c>
      <c r="R245" s="138">
        <f>Q245*H245</f>
        <v>0</v>
      </c>
      <c r="S245" s="138">
        <v>0</v>
      </c>
      <c r="T245" s="139">
        <f>S245*H245</f>
        <v>0</v>
      </c>
      <c r="AR245" s="140" t="s">
        <v>145</v>
      </c>
      <c r="AT245" s="140" t="s">
        <v>141</v>
      </c>
      <c r="AU245" s="140" t="s">
        <v>92</v>
      </c>
      <c r="AY245" s="17" t="s">
        <v>140</v>
      </c>
      <c r="BE245" s="141">
        <f>IF(N245="základní",J245,0)</f>
        <v>0</v>
      </c>
      <c r="BF245" s="141">
        <f>IF(N245="snížená",J245,0)</f>
        <v>0</v>
      </c>
      <c r="BG245" s="141">
        <f>IF(N245="zákl. přenesená",J245,0)</f>
        <v>0</v>
      </c>
      <c r="BH245" s="141">
        <f>IF(N245="sníž. přenesená",J245,0)</f>
        <v>0</v>
      </c>
      <c r="BI245" s="141">
        <f>IF(N245="nulová",J245,0)</f>
        <v>0</v>
      </c>
      <c r="BJ245" s="17" t="s">
        <v>90</v>
      </c>
      <c r="BK245" s="141">
        <f>ROUND(I245*H245,2)</f>
        <v>0</v>
      </c>
      <c r="BL245" s="17" t="s">
        <v>145</v>
      </c>
      <c r="BM245" s="140" t="s">
        <v>4072</v>
      </c>
    </row>
    <row r="246" spans="2:65" s="10" customFormat="1" ht="25.9" customHeight="1">
      <c r="B246" s="118"/>
      <c r="D246" s="119" t="s">
        <v>81</v>
      </c>
      <c r="E246" s="120" t="s">
        <v>4073</v>
      </c>
      <c r="F246" s="120" t="s">
        <v>4074</v>
      </c>
      <c r="I246" s="121"/>
      <c r="J246" s="122">
        <f>BK246</f>
        <v>0</v>
      </c>
      <c r="L246" s="118"/>
      <c r="M246" s="123"/>
      <c r="P246" s="124">
        <f>SUM(P247:P248)</f>
        <v>0</v>
      </c>
      <c r="R246" s="124">
        <f>SUM(R247:R248)</f>
        <v>0</v>
      </c>
      <c r="T246" s="125">
        <f>SUM(T247:T248)</f>
        <v>0</v>
      </c>
      <c r="AR246" s="119" t="s">
        <v>145</v>
      </c>
      <c r="AT246" s="126" t="s">
        <v>81</v>
      </c>
      <c r="AU246" s="126" t="s">
        <v>82</v>
      </c>
      <c r="AY246" s="119" t="s">
        <v>140</v>
      </c>
      <c r="BK246" s="127">
        <f>SUM(BK247:BK248)</f>
        <v>0</v>
      </c>
    </row>
    <row r="247" spans="2:65" s="1" customFormat="1" ht="16.5" customHeight="1">
      <c r="B247" s="33"/>
      <c r="C247" s="128" t="s">
        <v>493</v>
      </c>
      <c r="D247" s="128" t="s">
        <v>141</v>
      </c>
      <c r="E247" s="129" t="s">
        <v>4075</v>
      </c>
      <c r="F247" s="130" t="s">
        <v>4076</v>
      </c>
      <c r="G247" s="131" t="s">
        <v>3872</v>
      </c>
      <c r="H247" s="132">
        <v>16</v>
      </c>
      <c r="I247" s="133"/>
      <c r="J247" s="134">
        <f>ROUND(I247*H247,2)</f>
        <v>0</v>
      </c>
      <c r="K247" s="135"/>
      <c r="L247" s="33"/>
      <c r="M247" s="136" t="s">
        <v>1</v>
      </c>
      <c r="N247" s="137" t="s">
        <v>47</v>
      </c>
      <c r="P247" s="138">
        <f>O247*H247</f>
        <v>0</v>
      </c>
      <c r="Q247" s="138">
        <v>0</v>
      </c>
      <c r="R247" s="138">
        <f>Q247*H247</f>
        <v>0</v>
      </c>
      <c r="S247" s="138">
        <v>0</v>
      </c>
      <c r="T247" s="139">
        <f>S247*H247</f>
        <v>0</v>
      </c>
      <c r="AR247" s="140" t="s">
        <v>145</v>
      </c>
      <c r="AT247" s="140" t="s">
        <v>141</v>
      </c>
      <c r="AU247" s="140" t="s">
        <v>90</v>
      </c>
      <c r="AY247" s="17" t="s">
        <v>140</v>
      </c>
      <c r="BE247" s="141">
        <f>IF(N247="základní",J247,0)</f>
        <v>0</v>
      </c>
      <c r="BF247" s="141">
        <f>IF(N247="snížená",J247,0)</f>
        <v>0</v>
      </c>
      <c r="BG247" s="141">
        <f>IF(N247="zákl. přenesená",J247,0)</f>
        <v>0</v>
      </c>
      <c r="BH247" s="141">
        <f>IF(N247="sníž. přenesená",J247,0)</f>
        <v>0</v>
      </c>
      <c r="BI247" s="141">
        <f>IF(N247="nulová",J247,0)</f>
        <v>0</v>
      </c>
      <c r="BJ247" s="17" t="s">
        <v>90</v>
      </c>
      <c r="BK247" s="141">
        <f>ROUND(I247*H247,2)</f>
        <v>0</v>
      </c>
      <c r="BL247" s="17" t="s">
        <v>145</v>
      </c>
      <c r="BM247" s="140" t="s">
        <v>4077</v>
      </c>
    </row>
    <row r="248" spans="2:65" s="1" customFormat="1" ht="16.5" customHeight="1">
      <c r="B248" s="33"/>
      <c r="C248" s="128" t="s">
        <v>349</v>
      </c>
      <c r="D248" s="128" t="s">
        <v>141</v>
      </c>
      <c r="E248" s="129" t="s">
        <v>4078</v>
      </c>
      <c r="F248" s="130" t="s">
        <v>4079</v>
      </c>
      <c r="G248" s="131" t="s">
        <v>3763</v>
      </c>
      <c r="H248" s="132">
        <v>20</v>
      </c>
      <c r="I248" s="133"/>
      <c r="J248" s="134">
        <f>ROUND(I248*H248,2)</f>
        <v>0</v>
      </c>
      <c r="K248" s="135"/>
      <c r="L248" s="33"/>
      <c r="M248" s="174" t="s">
        <v>1</v>
      </c>
      <c r="N248" s="175" t="s">
        <v>47</v>
      </c>
      <c r="O248" s="176"/>
      <c r="P248" s="177">
        <f>O248*H248</f>
        <v>0</v>
      </c>
      <c r="Q248" s="177">
        <v>0</v>
      </c>
      <c r="R248" s="177">
        <f>Q248*H248</f>
        <v>0</v>
      </c>
      <c r="S248" s="177">
        <v>0</v>
      </c>
      <c r="T248" s="178">
        <f>S248*H248</f>
        <v>0</v>
      </c>
      <c r="AR248" s="140" t="s">
        <v>145</v>
      </c>
      <c r="AT248" s="140" t="s">
        <v>141</v>
      </c>
      <c r="AU248" s="140" t="s">
        <v>90</v>
      </c>
      <c r="AY248" s="17" t="s">
        <v>140</v>
      </c>
      <c r="BE248" s="141">
        <f>IF(N248="základní",J248,0)</f>
        <v>0</v>
      </c>
      <c r="BF248" s="141">
        <f>IF(N248="snížená",J248,0)</f>
        <v>0</v>
      </c>
      <c r="BG248" s="141">
        <f>IF(N248="zákl. přenesená",J248,0)</f>
        <v>0</v>
      </c>
      <c r="BH248" s="141">
        <f>IF(N248="sníž. přenesená",J248,0)</f>
        <v>0</v>
      </c>
      <c r="BI248" s="141">
        <f>IF(N248="nulová",J248,0)</f>
        <v>0</v>
      </c>
      <c r="BJ248" s="17" t="s">
        <v>90</v>
      </c>
      <c r="BK248" s="141">
        <f>ROUND(I248*H248,2)</f>
        <v>0</v>
      </c>
      <c r="BL248" s="17" t="s">
        <v>145</v>
      </c>
      <c r="BM248" s="140" t="s">
        <v>4080</v>
      </c>
    </row>
    <row r="249" spans="2:65" s="1" customFormat="1" ht="6.95" customHeight="1">
      <c r="B249" s="45"/>
      <c r="C249" s="46"/>
      <c r="D249" s="46"/>
      <c r="E249" s="46"/>
      <c r="F249" s="46"/>
      <c r="G249" s="46"/>
      <c r="H249" s="46"/>
      <c r="I249" s="46"/>
      <c r="J249" s="46"/>
      <c r="K249" s="46"/>
      <c r="L249" s="33"/>
    </row>
  </sheetData>
  <sheetProtection algorithmName="SHA-512" hashValue="G2fVZ/azPttByLwFezHVjHxihpp7ZoBLFLfPI+Z4zX06P3GNp7pbOJczP63DGSz3BI5E2bxZET7byGbuH2wjXA==" saltValue="/05VYPhy4GWogWbmX8qtRr3XS3PUcsdvMeESPwVZzEI6wxAyVyhL6c02/lCm8cj3MoGe1v1GUOronS/65QVX+g==" spinCount="100000" sheet="1" objects="1" scenarios="1" formatColumns="0" formatRows="0" autoFilter="0"/>
  <autoFilter ref="C129:K248" xr:uid="{00000000-0009-0000-0000-000005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8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7" t="s">
        <v>106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5" customHeight="1">
      <c r="B4" s="20"/>
      <c r="D4" s="21" t="s">
        <v>110</v>
      </c>
      <c r="L4" s="20"/>
      <c r="M4" s="89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0" t="str">
        <f>'Rekapitulace stavby'!K6</f>
        <v>Realizace úspor energie - OA a Jazyková škola s právem SJZ Pardubice</v>
      </c>
      <c r="F7" s="241"/>
      <c r="G7" s="241"/>
      <c r="H7" s="241"/>
      <c r="L7" s="20"/>
    </row>
    <row r="8" spans="2:46" s="1" customFormat="1" ht="12" customHeight="1">
      <c r="B8" s="33"/>
      <c r="D8" s="27" t="s">
        <v>111</v>
      </c>
      <c r="L8" s="33"/>
    </row>
    <row r="9" spans="2:46" s="1" customFormat="1" ht="16.5" customHeight="1">
      <c r="B9" s="33"/>
      <c r="E9" s="230" t="s">
        <v>4081</v>
      </c>
      <c r="F9" s="239"/>
      <c r="G9" s="239"/>
      <c r="H9" s="239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1</v>
      </c>
      <c r="L11" s="33"/>
    </row>
    <row r="12" spans="2:46" s="1" customFormat="1" ht="12" customHeight="1">
      <c r="B12" s="33"/>
      <c r="D12" s="27" t="s">
        <v>22</v>
      </c>
      <c r="F12" s="25" t="s">
        <v>23</v>
      </c>
      <c r="I12" s="27" t="s">
        <v>24</v>
      </c>
      <c r="J12" s="53" t="str">
        <f>'Rekapitulace stavby'!AN8</f>
        <v>16. 6. 2024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7" t="s">
        <v>30</v>
      </c>
      <c r="I14" s="27" t="s">
        <v>31</v>
      </c>
      <c r="J14" s="25" t="s">
        <v>1</v>
      </c>
      <c r="L14" s="33"/>
    </row>
    <row r="15" spans="2:46" s="1" customFormat="1" ht="18" customHeight="1">
      <c r="B15" s="33"/>
      <c r="E15" s="25" t="s">
        <v>32</v>
      </c>
      <c r="I15" s="27" t="s">
        <v>33</v>
      </c>
      <c r="J15" s="25" t="s">
        <v>1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7" t="s">
        <v>34</v>
      </c>
      <c r="I17" s="27" t="s">
        <v>31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242" t="str">
        <f>'Rekapitulace stavby'!E14</f>
        <v>Vyplň údaj</v>
      </c>
      <c r="F18" s="212"/>
      <c r="G18" s="212"/>
      <c r="H18" s="212"/>
      <c r="I18" s="27" t="s">
        <v>33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36</v>
      </c>
      <c r="I20" s="27" t="s">
        <v>31</v>
      </c>
      <c r="J20" s="25" t="s">
        <v>1</v>
      </c>
      <c r="L20" s="33"/>
    </row>
    <row r="21" spans="2:12" s="1" customFormat="1" ht="18" customHeight="1">
      <c r="B21" s="33"/>
      <c r="E21" s="25" t="s">
        <v>37</v>
      </c>
      <c r="I21" s="27" t="s">
        <v>33</v>
      </c>
      <c r="J21" s="25" t="s">
        <v>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39</v>
      </c>
      <c r="I23" s="27" t="s">
        <v>31</v>
      </c>
      <c r="J23" s="25" t="str">
        <f>IF('Rekapitulace stavby'!AN19="","",'Rekapitulace stavby'!AN19)</f>
        <v/>
      </c>
      <c r="L23" s="33"/>
    </row>
    <row r="24" spans="2:12" s="1" customFormat="1" ht="18" customHeight="1">
      <c r="B24" s="33"/>
      <c r="E24" s="25" t="str">
        <f>IF('Rekapitulace stavby'!E20="","",'Rekapitulace stavby'!E20)</f>
        <v xml:space="preserve"> </v>
      </c>
      <c r="I24" s="27" t="s">
        <v>33</v>
      </c>
      <c r="J24" s="25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41</v>
      </c>
      <c r="L26" s="33"/>
    </row>
    <row r="27" spans="2:12" s="7" customFormat="1" ht="16.5" customHeight="1">
      <c r="B27" s="90"/>
      <c r="E27" s="216" t="s">
        <v>1</v>
      </c>
      <c r="F27" s="216"/>
      <c r="G27" s="216"/>
      <c r="H27" s="216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42</v>
      </c>
      <c r="J30" s="67">
        <f>ROUND(J127,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45" customHeight="1">
      <c r="B33" s="33"/>
      <c r="D33" s="56" t="s">
        <v>46</v>
      </c>
      <c r="E33" s="27" t="s">
        <v>47</v>
      </c>
      <c r="F33" s="92">
        <f>ROUND((SUM(BE127:BE283)),  2)</f>
        <v>0</v>
      </c>
      <c r="I33" s="93">
        <v>0.21</v>
      </c>
      <c r="J33" s="92">
        <f>ROUND(((SUM(BE127:BE283))*I33),  2)</f>
        <v>0</v>
      </c>
      <c r="L33" s="33"/>
    </row>
    <row r="34" spans="2:12" s="1" customFormat="1" ht="14.45" customHeight="1">
      <c r="B34" s="33"/>
      <c r="E34" s="27" t="s">
        <v>48</v>
      </c>
      <c r="F34" s="92">
        <f>ROUND((SUM(BF127:BF283)),  2)</f>
        <v>0</v>
      </c>
      <c r="I34" s="93">
        <v>0.12</v>
      </c>
      <c r="J34" s="92">
        <f>ROUND(((SUM(BF127:BF283))*I34),  2)</f>
        <v>0</v>
      </c>
      <c r="L34" s="33"/>
    </row>
    <row r="35" spans="2:12" s="1" customFormat="1" ht="14.45" hidden="1" customHeight="1">
      <c r="B35" s="33"/>
      <c r="E35" s="27" t="s">
        <v>49</v>
      </c>
      <c r="F35" s="92">
        <f>ROUND((SUM(BG127:BG283)),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7" t="s">
        <v>50</v>
      </c>
      <c r="F36" s="92">
        <f>ROUND((SUM(BH127:BH283)),  2)</f>
        <v>0</v>
      </c>
      <c r="I36" s="93">
        <v>0.12</v>
      </c>
      <c r="J36" s="92">
        <f>0</f>
        <v>0</v>
      </c>
      <c r="L36" s="33"/>
    </row>
    <row r="37" spans="2:12" s="1" customFormat="1" ht="14.45" hidden="1" customHeight="1">
      <c r="B37" s="33"/>
      <c r="E37" s="27" t="s">
        <v>51</v>
      </c>
      <c r="F37" s="92">
        <f>ROUND((SUM(BI127:BI283)),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52</v>
      </c>
      <c r="E39" s="58"/>
      <c r="F39" s="58"/>
      <c r="G39" s="96" t="s">
        <v>53</v>
      </c>
      <c r="H39" s="97" t="s">
        <v>54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55</v>
      </c>
      <c r="E50" s="43"/>
      <c r="F50" s="43"/>
      <c r="G50" s="42" t="s">
        <v>56</v>
      </c>
      <c r="H50" s="43"/>
      <c r="I50" s="43"/>
      <c r="J50" s="43"/>
      <c r="K50" s="43"/>
      <c r="L50" s="33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3"/>
      <c r="D61" s="44" t="s">
        <v>57</v>
      </c>
      <c r="E61" s="35"/>
      <c r="F61" s="100" t="s">
        <v>58</v>
      </c>
      <c r="G61" s="44" t="s">
        <v>57</v>
      </c>
      <c r="H61" s="35"/>
      <c r="I61" s="35"/>
      <c r="J61" s="101" t="s">
        <v>58</v>
      </c>
      <c r="K61" s="35"/>
      <c r="L61" s="33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3"/>
      <c r="D65" s="42" t="s">
        <v>59</v>
      </c>
      <c r="E65" s="43"/>
      <c r="F65" s="43"/>
      <c r="G65" s="42" t="s">
        <v>60</v>
      </c>
      <c r="H65" s="43"/>
      <c r="I65" s="43"/>
      <c r="J65" s="43"/>
      <c r="K65" s="43"/>
      <c r="L65" s="33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3"/>
      <c r="D76" s="44" t="s">
        <v>57</v>
      </c>
      <c r="E76" s="35"/>
      <c r="F76" s="100" t="s">
        <v>58</v>
      </c>
      <c r="G76" s="44" t="s">
        <v>57</v>
      </c>
      <c r="H76" s="35"/>
      <c r="I76" s="35"/>
      <c r="J76" s="101" t="s">
        <v>58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1" t="s">
        <v>113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7" t="s">
        <v>16</v>
      </c>
      <c r="L84" s="33"/>
    </row>
    <row r="85" spans="2:47" s="1" customFormat="1" ht="26.25" customHeight="1">
      <c r="B85" s="33"/>
      <c r="E85" s="240" t="str">
        <f>E7</f>
        <v>Realizace úspor energie - OA a Jazyková škola s právem SJZ Pardubice</v>
      </c>
      <c r="F85" s="241"/>
      <c r="G85" s="241"/>
      <c r="H85" s="241"/>
      <c r="L85" s="33"/>
    </row>
    <row r="86" spans="2:47" s="1" customFormat="1" ht="12" customHeight="1">
      <c r="B86" s="33"/>
      <c r="C86" s="27" t="s">
        <v>111</v>
      </c>
      <c r="L86" s="33"/>
    </row>
    <row r="87" spans="2:47" s="1" customFormat="1" ht="16.5" customHeight="1">
      <c r="B87" s="33"/>
      <c r="E87" s="230" t="str">
        <f>E9</f>
        <v>VS - Výměníková stanice</v>
      </c>
      <c r="F87" s="239"/>
      <c r="G87" s="239"/>
      <c r="H87" s="239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7" t="s">
        <v>22</v>
      </c>
      <c r="F89" s="25" t="str">
        <f>F12</f>
        <v>Štefánikova 325, 530 02 Pardubice I</v>
      </c>
      <c r="I89" s="27" t="s">
        <v>24</v>
      </c>
      <c r="J89" s="53" t="str">
        <f>IF(J12="","",J12)</f>
        <v>16. 6. 2024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7" t="s">
        <v>30</v>
      </c>
      <c r="F91" s="25" t="str">
        <f>E15</f>
        <v>Pardubický kraj</v>
      </c>
      <c r="I91" s="27" t="s">
        <v>36</v>
      </c>
      <c r="J91" s="31" t="str">
        <f>E21</f>
        <v>AZ Optimal s.r.o.</v>
      </c>
      <c r="L91" s="33"/>
    </row>
    <row r="92" spans="2:47" s="1" customFormat="1" ht="15.2" customHeight="1">
      <c r="B92" s="33"/>
      <c r="C92" s="27" t="s">
        <v>34</v>
      </c>
      <c r="F92" s="25" t="str">
        <f>IF(E18="","",E18)</f>
        <v>Vyplň údaj</v>
      </c>
      <c r="I92" s="27" t="s">
        <v>39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114</v>
      </c>
      <c r="D94" s="94"/>
      <c r="E94" s="94"/>
      <c r="F94" s="94"/>
      <c r="G94" s="94"/>
      <c r="H94" s="94"/>
      <c r="I94" s="94"/>
      <c r="J94" s="103" t="s">
        <v>115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116</v>
      </c>
      <c r="J96" s="67">
        <f>J127</f>
        <v>0</v>
      </c>
      <c r="L96" s="33"/>
      <c r="AU96" s="17" t="s">
        <v>117</v>
      </c>
    </row>
    <row r="97" spans="2:12" s="8" customFormat="1" ht="24.95" customHeight="1">
      <c r="B97" s="105"/>
      <c r="D97" s="106" t="s">
        <v>4082</v>
      </c>
      <c r="E97" s="107"/>
      <c r="F97" s="107"/>
      <c r="G97" s="107"/>
      <c r="H97" s="107"/>
      <c r="I97" s="107"/>
      <c r="J97" s="108">
        <f>J128</f>
        <v>0</v>
      </c>
      <c r="L97" s="105"/>
    </row>
    <row r="98" spans="2:12" s="8" customFormat="1" ht="24.95" customHeight="1">
      <c r="B98" s="105"/>
      <c r="D98" s="106" t="s">
        <v>4083</v>
      </c>
      <c r="E98" s="107"/>
      <c r="F98" s="107"/>
      <c r="G98" s="107"/>
      <c r="H98" s="107"/>
      <c r="I98" s="107"/>
      <c r="J98" s="108">
        <f>J131</f>
        <v>0</v>
      </c>
      <c r="L98" s="105"/>
    </row>
    <row r="99" spans="2:12" s="8" customFormat="1" ht="24.95" customHeight="1">
      <c r="B99" s="105"/>
      <c r="D99" s="106" t="s">
        <v>548</v>
      </c>
      <c r="E99" s="107"/>
      <c r="F99" s="107"/>
      <c r="G99" s="107"/>
      <c r="H99" s="107"/>
      <c r="I99" s="107"/>
      <c r="J99" s="108">
        <f>J133</f>
        <v>0</v>
      </c>
      <c r="L99" s="105"/>
    </row>
    <row r="100" spans="2:12" s="15" customFormat="1" ht="19.899999999999999" customHeight="1">
      <c r="B100" s="179"/>
      <c r="D100" s="180" t="s">
        <v>551</v>
      </c>
      <c r="E100" s="181"/>
      <c r="F100" s="181"/>
      <c r="G100" s="181"/>
      <c r="H100" s="181"/>
      <c r="I100" s="181"/>
      <c r="J100" s="182">
        <f>J134</f>
        <v>0</v>
      </c>
      <c r="L100" s="179"/>
    </row>
    <row r="101" spans="2:12" s="15" customFormat="1" ht="19.899999999999999" customHeight="1">
      <c r="B101" s="179"/>
      <c r="D101" s="180" t="s">
        <v>4084</v>
      </c>
      <c r="E101" s="181"/>
      <c r="F101" s="181"/>
      <c r="G101" s="181"/>
      <c r="H101" s="181"/>
      <c r="I101" s="181"/>
      <c r="J101" s="182">
        <f>J139</f>
        <v>0</v>
      </c>
      <c r="L101" s="179"/>
    </row>
    <row r="102" spans="2:12" s="15" customFormat="1" ht="19.899999999999999" customHeight="1">
      <c r="B102" s="179"/>
      <c r="D102" s="180" t="s">
        <v>4085</v>
      </c>
      <c r="E102" s="181"/>
      <c r="F102" s="181"/>
      <c r="G102" s="181"/>
      <c r="H102" s="181"/>
      <c r="I102" s="181"/>
      <c r="J102" s="182">
        <f>J141</f>
        <v>0</v>
      </c>
      <c r="L102" s="179"/>
    </row>
    <row r="103" spans="2:12" s="15" customFormat="1" ht="19.899999999999999" customHeight="1">
      <c r="B103" s="179"/>
      <c r="D103" s="180" t="s">
        <v>4086</v>
      </c>
      <c r="E103" s="181"/>
      <c r="F103" s="181"/>
      <c r="G103" s="181"/>
      <c r="H103" s="181"/>
      <c r="I103" s="181"/>
      <c r="J103" s="182">
        <f>J174</f>
        <v>0</v>
      </c>
      <c r="L103" s="179"/>
    </row>
    <row r="104" spans="2:12" s="15" customFormat="1" ht="19.899999999999999" customHeight="1">
      <c r="B104" s="179"/>
      <c r="D104" s="180" t="s">
        <v>4087</v>
      </c>
      <c r="E104" s="181"/>
      <c r="F104" s="181"/>
      <c r="G104" s="181"/>
      <c r="H104" s="181"/>
      <c r="I104" s="181"/>
      <c r="J104" s="182">
        <f>J204</f>
        <v>0</v>
      </c>
      <c r="L104" s="179"/>
    </row>
    <row r="105" spans="2:12" s="15" customFormat="1" ht="19.899999999999999" customHeight="1">
      <c r="B105" s="179"/>
      <c r="D105" s="180" t="s">
        <v>560</v>
      </c>
      <c r="E105" s="181"/>
      <c r="F105" s="181"/>
      <c r="G105" s="181"/>
      <c r="H105" s="181"/>
      <c r="I105" s="181"/>
      <c r="J105" s="182">
        <f>J276</f>
        <v>0</v>
      </c>
      <c r="L105" s="179"/>
    </row>
    <row r="106" spans="2:12" s="15" customFormat="1" ht="19.899999999999999" customHeight="1">
      <c r="B106" s="179"/>
      <c r="D106" s="180" t="s">
        <v>4088</v>
      </c>
      <c r="E106" s="181"/>
      <c r="F106" s="181"/>
      <c r="G106" s="181"/>
      <c r="H106" s="181"/>
      <c r="I106" s="181"/>
      <c r="J106" s="182">
        <f>J279</f>
        <v>0</v>
      </c>
      <c r="L106" s="179"/>
    </row>
    <row r="107" spans="2:12" s="8" customFormat="1" ht="24.95" customHeight="1">
      <c r="B107" s="105"/>
      <c r="D107" s="106" t="s">
        <v>4089</v>
      </c>
      <c r="E107" s="107"/>
      <c r="F107" s="107"/>
      <c r="G107" s="107"/>
      <c r="H107" s="107"/>
      <c r="I107" s="107"/>
      <c r="J107" s="108">
        <f>J282</f>
        <v>0</v>
      </c>
      <c r="L107" s="105"/>
    </row>
    <row r="108" spans="2:12" s="1" customFormat="1" ht="21.75" customHeight="1">
      <c r="B108" s="33"/>
      <c r="L108" s="33"/>
    </row>
    <row r="109" spans="2:12" s="1" customFormat="1" ht="6.95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3"/>
    </row>
    <row r="113" spans="2:63" s="1" customFormat="1" ht="6.95" customHeight="1"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33"/>
    </row>
    <row r="114" spans="2:63" s="1" customFormat="1" ht="24.95" customHeight="1">
      <c r="B114" s="33"/>
      <c r="C114" s="21" t="s">
        <v>126</v>
      </c>
      <c r="L114" s="33"/>
    </row>
    <row r="115" spans="2:63" s="1" customFormat="1" ht="6.95" customHeight="1">
      <c r="B115" s="33"/>
      <c r="L115" s="33"/>
    </row>
    <row r="116" spans="2:63" s="1" customFormat="1" ht="12" customHeight="1">
      <c r="B116" s="33"/>
      <c r="C116" s="27" t="s">
        <v>16</v>
      </c>
      <c r="L116" s="33"/>
    </row>
    <row r="117" spans="2:63" s="1" customFormat="1" ht="26.25" customHeight="1">
      <c r="B117" s="33"/>
      <c r="E117" s="240" t="str">
        <f>E7</f>
        <v>Realizace úspor energie - OA a Jazyková škola s právem SJZ Pardubice</v>
      </c>
      <c r="F117" s="241"/>
      <c r="G117" s="241"/>
      <c r="H117" s="241"/>
      <c r="L117" s="33"/>
    </row>
    <row r="118" spans="2:63" s="1" customFormat="1" ht="12" customHeight="1">
      <c r="B118" s="33"/>
      <c r="C118" s="27" t="s">
        <v>111</v>
      </c>
      <c r="L118" s="33"/>
    </row>
    <row r="119" spans="2:63" s="1" customFormat="1" ht="16.5" customHeight="1">
      <c r="B119" s="33"/>
      <c r="E119" s="230" t="str">
        <f>E9</f>
        <v>VS - Výměníková stanice</v>
      </c>
      <c r="F119" s="239"/>
      <c r="G119" s="239"/>
      <c r="H119" s="239"/>
      <c r="L119" s="33"/>
    </row>
    <row r="120" spans="2:63" s="1" customFormat="1" ht="6.95" customHeight="1">
      <c r="B120" s="33"/>
      <c r="L120" s="33"/>
    </row>
    <row r="121" spans="2:63" s="1" customFormat="1" ht="12" customHeight="1">
      <c r="B121" s="33"/>
      <c r="C121" s="27" t="s">
        <v>22</v>
      </c>
      <c r="F121" s="25" t="str">
        <f>F12</f>
        <v>Štefánikova 325, 530 02 Pardubice I</v>
      </c>
      <c r="I121" s="27" t="s">
        <v>24</v>
      </c>
      <c r="J121" s="53" t="str">
        <f>IF(J12="","",J12)</f>
        <v>16. 6. 2024</v>
      </c>
      <c r="L121" s="33"/>
    </row>
    <row r="122" spans="2:63" s="1" customFormat="1" ht="6.95" customHeight="1">
      <c r="B122" s="33"/>
      <c r="L122" s="33"/>
    </row>
    <row r="123" spans="2:63" s="1" customFormat="1" ht="15.2" customHeight="1">
      <c r="B123" s="33"/>
      <c r="C123" s="27" t="s">
        <v>30</v>
      </c>
      <c r="F123" s="25" t="str">
        <f>E15</f>
        <v>Pardubický kraj</v>
      </c>
      <c r="I123" s="27" t="s">
        <v>36</v>
      </c>
      <c r="J123" s="31" t="str">
        <f>E21</f>
        <v>AZ Optimal s.r.o.</v>
      </c>
      <c r="L123" s="33"/>
    </row>
    <row r="124" spans="2:63" s="1" customFormat="1" ht="15.2" customHeight="1">
      <c r="B124" s="33"/>
      <c r="C124" s="27" t="s">
        <v>34</v>
      </c>
      <c r="F124" s="25" t="str">
        <f>IF(E18="","",E18)</f>
        <v>Vyplň údaj</v>
      </c>
      <c r="I124" s="27" t="s">
        <v>39</v>
      </c>
      <c r="J124" s="31" t="str">
        <f>E24</f>
        <v xml:space="preserve"> </v>
      </c>
      <c r="L124" s="33"/>
    </row>
    <row r="125" spans="2:63" s="1" customFormat="1" ht="10.35" customHeight="1">
      <c r="B125" s="33"/>
      <c r="L125" s="33"/>
    </row>
    <row r="126" spans="2:63" s="9" customFormat="1" ht="29.25" customHeight="1">
      <c r="B126" s="109"/>
      <c r="C126" s="110" t="s">
        <v>127</v>
      </c>
      <c r="D126" s="111" t="s">
        <v>67</v>
      </c>
      <c r="E126" s="111" t="s">
        <v>63</v>
      </c>
      <c r="F126" s="111" t="s">
        <v>64</v>
      </c>
      <c r="G126" s="111" t="s">
        <v>128</v>
      </c>
      <c r="H126" s="111" t="s">
        <v>129</v>
      </c>
      <c r="I126" s="111" t="s">
        <v>130</v>
      </c>
      <c r="J126" s="112" t="s">
        <v>115</v>
      </c>
      <c r="K126" s="113" t="s">
        <v>131</v>
      </c>
      <c r="L126" s="109"/>
      <c r="M126" s="60" t="s">
        <v>1</v>
      </c>
      <c r="N126" s="61" t="s">
        <v>46</v>
      </c>
      <c r="O126" s="61" t="s">
        <v>132</v>
      </c>
      <c r="P126" s="61" t="s">
        <v>133</v>
      </c>
      <c r="Q126" s="61" t="s">
        <v>134</v>
      </c>
      <c r="R126" s="61" t="s">
        <v>135</v>
      </c>
      <c r="S126" s="61" t="s">
        <v>136</v>
      </c>
      <c r="T126" s="62" t="s">
        <v>137</v>
      </c>
    </row>
    <row r="127" spans="2:63" s="1" customFormat="1" ht="22.9" customHeight="1">
      <c r="B127" s="33"/>
      <c r="C127" s="65" t="s">
        <v>138</v>
      </c>
      <c r="J127" s="114">
        <f>BK127</f>
        <v>0</v>
      </c>
      <c r="L127" s="33"/>
      <c r="M127" s="63"/>
      <c r="N127" s="54"/>
      <c r="O127" s="54"/>
      <c r="P127" s="115">
        <f>P128+P131+P133+P282</f>
        <v>0</v>
      </c>
      <c r="Q127" s="54"/>
      <c r="R127" s="115">
        <f>R128+R131+R133+R282</f>
        <v>0</v>
      </c>
      <c r="S127" s="54"/>
      <c r="T127" s="116">
        <f>T128+T131+T133+T282</f>
        <v>0</v>
      </c>
      <c r="AT127" s="17" t="s">
        <v>81</v>
      </c>
      <c r="AU127" s="17" t="s">
        <v>117</v>
      </c>
      <c r="BK127" s="117">
        <f>BK128+BK131+BK133+BK282</f>
        <v>0</v>
      </c>
    </row>
    <row r="128" spans="2:63" s="10" customFormat="1" ht="25.9" customHeight="1">
      <c r="B128" s="118"/>
      <c r="D128" s="119" t="s">
        <v>81</v>
      </c>
      <c r="E128" s="120" t="s">
        <v>338</v>
      </c>
      <c r="F128" s="120" t="s">
        <v>4090</v>
      </c>
      <c r="I128" s="121"/>
      <c r="J128" s="122">
        <f>BK128</f>
        <v>0</v>
      </c>
      <c r="L128" s="118"/>
      <c r="M128" s="123"/>
      <c r="P128" s="124">
        <f>SUM(P129:P130)</f>
        <v>0</v>
      </c>
      <c r="R128" s="124">
        <f>SUM(R129:R130)</f>
        <v>0</v>
      </c>
      <c r="T128" s="125">
        <f>SUM(T129:T130)</f>
        <v>0</v>
      </c>
      <c r="AR128" s="119" t="s">
        <v>90</v>
      </c>
      <c r="AT128" s="126" t="s">
        <v>81</v>
      </c>
      <c r="AU128" s="126" t="s">
        <v>82</v>
      </c>
      <c r="AY128" s="119" t="s">
        <v>140</v>
      </c>
      <c r="BK128" s="127">
        <f>SUM(BK129:BK130)</f>
        <v>0</v>
      </c>
    </row>
    <row r="129" spans="2:65" s="1" customFormat="1" ht="16.5" customHeight="1">
      <c r="B129" s="33"/>
      <c r="C129" s="128" t="s">
        <v>90</v>
      </c>
      <c r="D129" s="128" t="s">
        <v>141</v>
      </c>
      <c r="E129" s="129" t="s">
        <v>4075</v>
      </c>
      <c r="F129" s="130" t="s">
        <v>4076</v>
      </c>
      <c r="G129" s="131" t="s">
        <v>3872</v>
      </c>
      <c r="H129" s="132">
        <v>8</v>
      </c>
      <c r="I129" s="133"/>
      <c r="J129" s="134">
        <f>ROUND(I129*H129,2)</f>
        <v>0</v>
      </c>
      <c r="K129" s="135"/>
      <c r="L129" s="33"/>
      <c r="M129" s="136" t="s">
        <v>1</v>
      </c>
      <c r="N129" s="137" t="s">
        <v>47</v>
      </c>
      <c r="P129" s="138">
        <f>O129*H129</f>
        <v>0</v>
      </c>
      <c r="Q129" s="138">
        <v>0</v>
      </c>
      <c r="R129" s="138">
        <f>Q129*H129</f>
        <v>0</v>
      </c>
      <c r="S129" s="138">
        <v>0</v>
      </c>
      <c r="T129" s="139">
        <f>S129*H129</f>
        <v>0</v>
      </c>
      <c r="AR129" s="140" t="s">
        <v>145</v>
      </c>
      <c r="AT129" s="140" t="s">
        <v>141</v>
      </c>
      <c r="AU129" s="140" t="s">
        <v>90</v>
      </c>
      <c r="AY129" s="17" t="s">
        <v>140</v>
      </c>
      <c r="BE129" s="141">
        <f>IF(N129="základní",J129,0)</f>
        <v>0</v>
      </c>
      <c r="BF129" s="141">
        <f>IF(N129="snížená",J129,0)</f>
        <v>0</v>
      </c>
      <c r="BG129" s="141">
        <f>IF(N129="zákl. přenesená",J129,0)</f>
        <v>0</v>
      </c>
      <c r="BH129" s="141">
        <f>IF(N129="sníž. přenesená",J129,0)</f>
        <v>0</v>
      </c>
      <c r="BI129" s="141">
        <f>IF(N129="nulová",J129,0)</f>
        <v>0</v>
      </c>
      <c r="BJ129" s="17" t="s">
        <v>90</v>
      </c>
      <c r="BK129" s="141">
        <f>ROUND(I129*H129,2)</f>
        <v>0</v>
      </c>
      <c r="BL129" s="17" t="s">
        <v>145</v>
      </c>
      <c r="BM129" s="140" t="s">
        <v>4091</v>
      </c>
    </row>
    <row r="130" spans="2:65" s="1" customFormat="1" ht="16.5" customHeight="1">
      <c r="B130" s="33"/>
      <c r="C130" s="128" t="s">
        <v>92</v>
      </c>
      <c r="D130" s="128" t="s">
        <v>141</v>
      </c>
      <c r="E130" s="129" t="s">
        <v>4078</v>
      </c>
      <c r="F130" s="130" t="s">
        <v>4079</v>
      </c>
      <c r="G130" s="131" t="s">
        <v>3763</v>
      </c>
      <c r="H130" s="132">
        <v>10</v>
      </c>
      <c r="I130" s="133"/>
      <c r="J130" s="134">
        <f>ROUND(I130*H130,2)</f>
        <v>0</v>
      </c>
      <c r="K130" s="135"/>
      <c r="L130" s="33"/>
      <c r="M130" s="136" t="s">
        <v>1</v>
      </c>
      <c r="N130" s="137" t="s">
        <v>47</v>
      </c>
      <c r="P130" s="138">
        <f>O130*H130</f>
        <v>0</v>
      </c>
      <c r="Q130" s="138">
        <v>0</v>
      </c>
      <c r="R130" s="138">
        <f>Q130*H130</f>
        <v>0</v>
      </c>
      <c r="S130" s="138">
        <v>0</v>
      </c>
      <c r="T130" s="139">
        <f>S130*H130</f>
        <v>0</v>
      </c>
      <c r="AR130" s="140" t="s">
        <v>145</v>
      </c>
      <c r="AT130" s="140" t="s">
        <v>141</v>
      </c>
      <c r="AU130" s="140" t="s">
        <v>90</v>
      </c>
      <c r="AY130" s="17" t="s">
        <v>140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7" t="s">
        <v>90</v>
      </c>
      <c r="BK130" s="141">
        <f>ROUND(I130*H130,2)</f>
        <v>0</v>
      </c>
      <c r="BL130" s="17" t="s">
        <v>145</v>
      </c>
      <c r="BM130" s="140" t="s">
        <v>4092</v>
      </c>
    </row>
    <row r="131" spans="2:65" s="10" customFormat="1" ht="25.9" customHeight="1">
      <c r="B131" s="118"/>
      <c r="D131" s="119" t="s">
        <v>81</v>
      </c>
      <c r="E131" s="120" t="s">
        <v>507</v>
      </c>
      <c r="F131" s="120" t="s">
        <v>4093</v>
      </c>
      <c r="I131" s="121"/>
      <c r="J131" s="122">
        <f>BK131</f>
        <v>0</v>
      </c>
      <c r="L131" s="118"/>
      <c r="M131" s="123"/>
      <c r="P131" s="124">
        <f>P132</f>
        <v>0</v>
      </c>
      <c r="R131" s="124">
        <f>R132</f>
        <v>0</v>
      </c>
      <c r="T131" s="125">
        <f>T132</f>
        <v>0</v>
      </c>
      <c r="AR131" s="119" t="s">
        <v>90</v>
      </c>
      <c r="AT131" s="126" t="s">
        <v>81</v>
      </c>
      <c r="AU131" s="126" t="s">
        <v>82</v>
      </c>
      <c r="AY131" s="119" t="s">
        <v>140</v>
      </c>
      <c r="BK131" s="127">
        <f>BK132</f>
        <v>0</v>
      </c>
    </row>
    <row r="132" spans="2:65" s="1" customFormat="1" ht="21.75" customHeight="1">
      <c r="B132" s="33"/>
      <c r="C132" s="128" t="s">
        <v>151</v>
      </c>
      <c r="D132" s="128" t="s">
        <v>141</v>
      </c>
      <c r="E132" s="129" t="s">
        <v>3874</v>
      </c>
      <c r="F132" s="130" t="s">
        <v>3875</v>
      </c>
      <c r="G132" s="131" t="s">
        <v>163</v>
      </c>
      <c r="H132" s="132">
        <v>0.64100000000000001</v>
      </c>
      <c r="I132" s="133"/>
      <c r="J132" s="134">
        <f>ROUND(I132*H132,2)</f>
        <v>0</v>
      </c>
      <c r="K132" s="135"/>
      <c r="L132" s="33"/>
      <c r="M132" s="136" t="s">
        <v>1</v>
      </c>
      <c r="N132" s="137" t="s">
        <v>47</v>
      </c>
      <c r="P132" s="138">
        <f>O132*H132</f>
        <v>0</v>
      </c>
      <c r="Q132" s="138">
        <v>0</v>
      </c>
      <c r="R132" s="138">
        <f>Q132*H132</f>
        <v>0</v>
      </c>
      <c r="S132" s="138">
        <v>0</v>
      </c>
      <c r="T132" s="139">
        <f>S132*H132</f>
        <v>0</v>
      </c>
      <c r="AR132" s="140" t="s">
        <v>145</v>
      </c>
      <c r="AT132" s="140" t="s">
        <v>141</v>
      </c>
      <c r="AU132" s="140" t="s">
        <v>90</v>
      </c>
      <c r="AY132" s="17" t="s">
        <v>140</v>
      </c>
      <c r="BE132" s="141">
        <f>IF(N132="základní",J132,0)</f>
        <v>0</v>
      </c>
      <c r="BF132" s="141">
        <f>IF(N132="snížená",J132,0)</f>
        <v>0</v>
      </c>
      <c r="BG132" s="141">
        <f>IF(N132="zákl. přenesená",J132,0)</f>
        <v>0</v>
      </c>
      <c r="BH132" s="141">
        <f>IF(N132="sníž. přenesená",J132,0)</f>
        <v>0</v>
      </c>
      <c r="BI132" s="141">
        <f>IF(N132="nulová",J132,0)</f>
        <v>0</v>
      </c>
      <c r="BJ132" s="17" t="s">
        <v>90</v>
      </c>
      <c r="BK132" s="141">
        <f>ROUND(I132*H132,2)</f>
        <v>0</v>
      </c>
      <c r="BL132" s="17" t="s">
        <v>145</v>
      </c>
      <c r="BM132" s="140" t="s">
        <v>4094</v>
      </c>
    </row>
    <row r="133" spans="2:65" s="10" customFormat="1" ht="25.9" customHeight="1">
      <c r="B133" s="118"/>
      <c r="D133" s="119" t="s">
        <v>81</v>
      </c>
      <c r="E133" s="120" t="s">
        <v>1420</v>
      </c>
      <c r="F133" s="120" t="s">
        <v>1421</v>
      </c>
      <c r="I133" s="121"/>
      <c r="J133" s="122">
        <f>BK133</f>
        <v>0</v>
      </c>
      <c r="L133" s="118"/>
      <c r="M133" s="123"/>
      <c r="P133" s="124">
        <f>P134+P139+P141+P174+P204+P276+P279</f>
        <v>0</v>
      </c>
      <c r="R133" s="124">
        <f>R134+R139+R141+R174+R204+R276+R279</f>
        <v>0</v>
      </c>
      <c r="T133" s="125">
        <f>T134+T139+T141+T174+T204+T276+T279</f>
        <v>0</v>
      </c>
      <c r="AR133" s="119" t="s">
        <v>92</v>
      </c>
      <c r="AT133" s="126" t="s">
        <v>81</v>
      </c>
      <c r="AU133" s="126" t="s">
        <v>82</v>
      </c>
      <c r="AY133" s="119" t="s">
        <v>140</v>
      </c>
      <c r="BK133" s="127">
        <f>BK134+BK139+BK141+BK174+BK204+BK276+BK279</f>
        <v>0</v>
      </c>
    </row>
    <row r="134" spans="2:65" s="10" customFormat="1" ht="22.9" customHeight="1">
      <c r="B134" s="118"/>
      <c r="D134" s="119" t="s">
        <v>81</v>
      </c>
      <c r="E134" s="183" t="s">
        <v>1552</v>
      </c>
      <c r="F134" s="183" t="s">
        <v>1553</v>
      </c>
      <c r="I134" s="121"/>
      <c r="J134" s="184">
        <f>BK134</f>
        <v>0</v>
      </c>
      <c r="L134" s="118"/>
      <c r="M134" s="123"/>
      <c r="P134" s="124">
        <f>SUM(P135:P138)</f>
        <v>0</v>
      </c>
      <c r="R134" s="124">
        <f>SUM(R135:R138)</f>
        <v>0</v>
      </c>
      <c r="T134" s="125">
        <f>SUM(T135:T138)</f>
        <v>0</v>
      </c>
      <c r="AR134" s="119" t="s">
        <v>92</v>
      </c>
      <c r="AT134" s="126" t="s">
        <v>81</v>
      </c>
      <c r="AU134" s="126" t="s">
        <v>90</v>
      </c>
      <c r="AY134" s="119" t="s">
        <v>140</v>
      </c>
      <c r="BK134" s="127">
        <f>SUM(BK135:BK138)</f>
        <v>0</v>
      </c>
    </row>
    <row r="135" spans="2:65" s="1" customFormat="1" ht="16.5" customHeight="1">
      <c r="B135" s="33"/>
      <c r="C135" s="128" t="s">
        <v>145</v>
      </c>
      <c r="D135" s="128" t="s">
        <v>141</v>
      </c>
      <c r="E135" s="129" t="s">
        <v>4095</v>
      </c>
      <c r="F135" s="130" t="s">
        <v>4096</v>
      </c>
      <c r="G135" s="131" t="s">
        <v>144</v>
      </c>
      <c r="H135" s="132">
        <v>45.6</v>
      </c>
      <c r="I135" s="133"/>
      <c r="J135" s="134">
        <f>ROUND(I135*H135,2)</f>
        <v>0</v>
      </c>
      <c r="K135" s="135"/>
      <c r="L135" s="33"/>
      <c r="M135" s="136" t="s">
        <v>1</v>
      </c>
      <c r="N135" s="137" t="s">
        <v>47</v>
      </c>
      <c r="P135" s="138">
        <f>O135*H135</f>
        <v>0</v>
      </c>
      <c r="Q135" s="138">
        <v>0</v>
      </c>
      <c r="R135" s="138">
        <f>Q135*H135</f>
        <v>0</v>
      </c>
      <c r="S135" s="138">
        <v>0</v>
      </c>
      <c r="T135" s="139">
        <f>S135*H135</f>
        <v>0</v>
      </c>
      <c r="AR135" s="140" t="s">
        <v>173</v>
      </c>
      <c r="AT135" s="140" t="s">
        <v>141</v>
      </c>
      <c r="AU135" s="140" t="s">
        <v>92</v>
      </c>
      <c r="AY135" s="17" t="s">
        <v>140</v>
      </c>
      <c r="BE135" s="141">
        <f>IF(N135="základní",J135,0)</f>
        <v>0</v>
      </c>
      <c r="BF135" s="141">
        <f>IF(N135="snížená",J135,0)</f>
        <v>0</v>
      </c>
      <c r="BG135" s="141">
        <f>IF(N135="zákl. přenesená",J135,0)</f>
        <v>0</v>
      </c>
      <c r="BH135" s="141">
        <f>IF(N135="sníž. přenesená",J135,0)</f>
        <v>0</v>
      </c>
      <c r="BI135" s="141">
        <f>IF(N135="nulová",J135,0)</f>
        <v>0</v>
      </c>
      <c r="BJ135" s="17" t="s">
        <v>90</v>
      </c>
      <c r="BK135" s="141">
        <f>ROUND(I135*H135,2)</f>
        <v>0</v>
      </c>
      <c r="BL135" s="17" t="s">
        <v>173</v>
      </c>
      <c r="BM135" s="140" t="s">
        <v>4097</v>
      </c>
    </row>
    <row r="136" spans="2:65" s="1" customFormat="1" ht="16.5" customHeight="1">
      <c r="B136" s="33"/>
      <c r="C136" s="128" t="s">
        <v>160</v>
      </c>
      <c r="D136" s="128" t="s">
        <v>141</v>
      </c>
      <c r="E136" s="129" t="s">
        <v>4098</v>
      </c>
      <c r="F136" s="130" t="s">
        <v>4099</v>
      </c>
      <c r="G136" s="131" t="s">
        <v>144</v>
      </c>
      <c r="H136" s="132">
        <v>45.6</v>
      </c>
      <c r="I136" s="133"/>
      <c r="J136" s="134">
        <f>ROUND(I136*H136,2)</f>
        <v>0</v>
      </c>
      <c r="K136" s="135"/>
      <c r="L136" s="33"/>
      <c r="M136" s="136" t="s">
        <v>1</v>
      </c>
      <c r="N136" s="137" t="s">
        <v>47</v>
      </c>
      <c r="P136" s="138">
        <f>O136*H136</f>
        <v>0</v>
      </c>
      <c r="Q136" s="138">
        <v>0</v>
      </c>
      <c r="R136" s="138">
        <f>Q136*H136</f>
        <v>0</v>
      </c>
      <c r="S136" s="138">
        <v>0</v>
      </c>
      <c r="T136" s="139">
        <f>S136*H136</f>
        <v>0</v>
      </c>
      <c r="AR136" s="140" t="s">
        <v>173</v>
      </c>
      <c r="AT136" s="140" t="s">
        <v>141</v>
      </c>
      <c r="AU136" s="140" t="s">
        <v>92</v>
      </c>
      <c r="AY136" s="17" t="s">
        <v>140</v>
      </c>
      <c r="BE136" s="141">
        <f>IF(N136="základní",J136,0)</f>
        <v>0</v>
      </c>
      <c r="BF136" s="141">
        <f>IF(N136="snížená",J136,0)</f>
        <v>0</v>
      </c>
      <c r="BG136" s="141">
        <f>IF(N136="zákl. přenesená",J136,0)</f>
        <v>0</v>
      </c>
      <c r="BH136" s="141">
        <f>IF(N136="sníž. přenesená",J136,0)</f>
        <v>0</v>
      </c>
      <c r="BI136" s="141">
        <f>IF(N136="nulová",J136,0)</f>
        <v>0</v>
      </c>
      <c r="BJ136" s="17" t="s">
        <v>90</v>
      </c>
      <c r="BK136" s="141">
        <f>ROUND(I136*H136,2)</f>
        <v>0</v>
      </c>
      <c r="BL136" s="17" t="s">
        <v>173</v>
      </c>
      <c r="BM136" s="140" t="s">
        <v>4100</v>
      </c>
    </row>
    <row r="137" spans="2:65" s="1" customFormat="1" ht="24.2" customHeight="1">
      <c r="B137" s="33"/>
      <c r="C137" s="128" t="s">
        <v>154</v>
      </c>
      <c r="D137" s="128" t="s">
        <v>141</v>
      </c>
      <c r="E137" s="129" t="s">
        <v>4101</v>
      </c>
      <c r="F137" s="130" t="s">
        <v>4102</v>
      </c>
      <c r="G137" s="131" t="s">
        <v>144</v>
      </c>
      <c r="H137" s="132">
        <v>0.4</v>
      </c>
      <c r="I137" s="133"/>
      <c r="J137" s="134">
        <f>ROUND(I137*H137,2)</f>
        <v>0</v>
      </c>
      <c r="K137" s="135"/>
      <c r="L137" s="33"/>
      <c r="M137" s="136" t="s">
        <v>1</v>
      </c>
      <c r="N137" s="137" t="s">
        <v>47</v>
      </c>
      <c r="P137" s="138">
        <f>O137*H137</f>
        <v>0</v>
      </c>
      <c r="Q137" s="138">
        <v>0</v>
      </c>
      <c r="R137" s="138">
        <f>Q137*H137</f>
        <v>0</v>
      </c>
      <c r="S137" s="138">
        <v>0</v>
      </c>
      <c r="T137" s="139">
        <f>S137*H137</f>
        <v>0</v>
      </c>
      <c r="AR137" s="140" t="s">
        <v>173</v>
      </c>
      <c r="AT137" s="140" t="s">
        <v>141</v>
      </c>
      <c r="AU137" s="140" t="s">
        <v>92</v>
      </c>
      <c r="AY137" s="17" t="s">
        <v>140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7" t="s">
        <v>90</v>
      </c>
      <c r="BK137" s="141">
        <f>ROUND(I137*H137,2)</f>
        <v>0</v>
      </c>
      <c r="BL137" s="17" t="s">
        <v>173</v>
      </c>
      <c r="BM137" s="140" t="s">
        <v>4103</v>
      </c>
    </row>
    <row r="138" spans="2:65" s="1" customFormat="1" ht="24.2" customHeight="1">
      <c r="B138" s="33"/>
      <c r="C138" s="128" t="s">
        <v>167</v>
      </c>
      <c r="D138" s="128" t="s">
        <v>141</v>
      </c>
      <c r="E138" s="129" t="s">
        <v>4104</v>
      </c>
      <c r="F138" s="130" t="s">
        <v>4105</v>
      </c>
      <c r="G138" s="131" t="s">
        <v>144</v>
      </c>
      <c r="H138" s="132">
        <v>45.22</v>
      </c>
      <c r="I138" s="133"/>
      <c r="J138" s="134">
        <f>ROUND(I138*H138,2)</f>
        <v>0</v>
      </c>
      <c r="K138" s="135"/>
      <c r="L138" s="33"/>
      <c r="M138" s="136" t="s">
        <v>1</v>
      </c>
      <c r="N138" s="137" t="s">
        <v>47</v>
      </c>
      <c r="P138" s="138">
        <f>O138*H138</f>
        <v>0</v>
      </c>
      <c r="Q138" s="138">
        <v>0</v>
      </c>
      <c r="R138" s="138">
        <f>Q138*H138</f>
        <v>0</v>
      </c>
      <c r="S138" s="138">
        <v>0</v>
      </c>
      <c r="T138" s="139">
        <f>S138*H138</f>
        <v>0</v>
      </c>
      <c r="AR138" s="140" t="s">
        <v>173</v>
      </c>
      <c r="AT138" s="140" t="s">
        <v>141</v>
      </c>
      <c r="AU138" s="140" t="s">
        <v>92</v>
      </c>
      <c r="AY138" s="17" t="s">
        <v>140</v>
      </c>
      <c r="BE138" s="141">
        <f>IF(N138="základní",J138,0)</f>
        <v>0</v>
      </c>
      <c r="BF138" s="141">
        <f>IF(N138="snížená",J138,0)</f>
        <v>0</v>
      </c>
      <c r="BG138" s="141">
        <f>IF(N138="zákl. přenesená",J138,0)</f>
        <v>0</v>
      </c>
      <c r="BH138" s="141">
        <f>IF(N138="sníž. přenesená",J138,0)</f>
        <v>0</v>
      </c>
      <c r="BI138" s="141">
        <f>IF(N138="nulová",J138,0)</f>
        <v>0</v>
      </c>
      <c r="BJ138" s="17" t="s">
        <v>90</v>
      </c>
      <c r="BK138" s="141">
        <f>ROUND(I138*H138,2)</f>
        <v>0</v>
      </c>
      <c r="BL138" s="17" t="s">
        <v>173</v>
      </c>
      <c r="BM138" s="140" t="s">
        <v>4106</v>
      </c>
    </row>
    <row r="139" spans="2:65" s="10" customFormat="1" ht="22.9" customHeight="1">
      <c r="B139" s="118"/>
      <c r="D139" s="119" t="s">
        <v>81</v>
      </c>
      <c r="E139" s="183" t="s">
        <v>4107</v>
      </c>
      <c r="F139" s="183" t="s">
        <v>4108</v>
      </c>
      <c r="I139" s="121"/>
      <c r="J139" s="184">
        <f>BK139</f>
        <v>0</v>
      </c>
      <c r="L139" s="118"/>
      <c r="M139" s="123"/>
      <c r="P139" s="124">
        <f>P140</f>
        <v>0</v>
      </c>
      <c r="R139" s="124">
        <f>R140</f>
        <v>0</v>
      </c>
      <c r="T139" s="125">
        <f>T140</f>
        <v>0</v>
      </c>
      <c r="AR139" s="119" t="s">
        <v>92</v>
      </c>
      <c r="AT139" s="126" t="s">
        <v>81</v>
      </c>
      <c r="AU139" s="126" t="s">
        <v>90</v>
      </c>
      <c r="AY139" s="119" t="s">
        <v>140</v>
      </c>
      <c r="BK139" s="127">
        <f>BK140</f>
        <v>0</v>
      </c>
    </row>
    <row r="140" spans="2:65" s="1" customFormat="1" ht="16.5" customHeight="1">
      <c r="B140" s="33"/>
      <c r="C140" s="128" t="s">
        <v>158</v>
      </c>
      <c r="D140" s="128" t="s">
        <v>141</v>
      </c>
      <c r="E140" s="129" t="s">
        <v>4109</v>
      </c>
      <c r="F140" s="130" t="s">
        <v>4110</v>
      </c>
      <c r="G140" s="131" t="s">
        <v>157</v>
      </c>
      <c r="H140" s="132">
        <v>1</v>
      </c>
      <c r="I140" s="133"/>
      <c r="J140" s="134">
        <f>ROUND(I140*H140,2)</f>
        <v>0</v>
      </c>
      <c r="K140" s="135"/>
      <c r="L140" s="33"/>
      <c r="M140" s="136" t="s">
        <v>1</v>
      </c>
      <c r="N140" s="137" t="s">
        <v>47</v>
      </c>
      <c r="P140" s="138">
        <f>O140*H140</f>
        <v>0</v>
      </c>
      <c r="Q140" s="138">
        <v>0</v>
      </c>
      <c r="R140" s="138">
        <f>Q140*H140</f>
        <v>0</v>
      </c>
      <c r="S140" s="138">
        <v>0</v>
      </c>
      <c r="T140" s="139">
        <f>S140*H140</f>
        <v>0</v>
      </c>
      <c r="AR140" s="140" t="s">
        <v>173</v>
      </c>
      <c r="AT140" s="140" t="s">
        <v>141</v>
      </c>
      <c r="AU140" s="140" t="s">
        <v>92</v>
      </c>
      <c r="AY140" s="17" t="s">
        <v>140</v>
      </c>
      <c r="BE140" s="141">
        <f>IF(N140="základní",J140,0)</f>
        <v>0</v>
      </c>
      <c r="BF140" s="141">
        <f>IF(N140="snížená",J140,0)</f>
        <v>0</v>
      </c>
      <c r="BG140" s="141">
        <f>IF(N140="zákl. přenesená",J140,0)</f>
        <v>0</v>
      </c>
      <c r="BH140" s="141">
        <f>IF(N140="sníž. přenesená",J140,0)</f>
        <v>0</v>
      </c>
      <c r="BI140" s="141">
        <f>IF(N140="nulová",J140,0)</f>
        <v>0</v>
      </c>
      <c r="BJ140" s="17" t="s">
        <v>90</v>
      </c>
      <c r="BK140" s="141">
        <f>ROUND(I140*H140,2)</f>
        <v>0</v>
      </c>
      <c r="BL140" s="17" t="s">
        <v>173</v>
      </c>
      <c r="BM140" s="140" t="s">
        <v>4111</v>
      </c>
    </row>
    <row r="141" spans="2:65" s="10" customFormat="1" ht="22.9" customHeight="1">
      <c r="B141" s="118"/>
      <c r="D141" s="119" t="s">
        <v>81</v>
      </c>
      <c r="E141" s="183" t="s">
        <v>4112</v>
      </c>
      <c r="F141" s="183" t="s">
        <v>4113</v>
      </c>
      <c r="I141" s="121"/>
      <c r="J141" s="184">
        <f>BK141</f>
        <v>0</v>
      </c>
      <c r="L141" s="118"/>
      <c r="M141" s="123"/>
      <c r="P141" s="124">
        <f>SUM(P142:P173)</f>
        <v>0</v>
      </c>
      <c r="R141" s="124">
        <f>SUM(R142:R173)</f>
        <v>0</v>
      </c>
      <c r="T141" s="125">
        <f>SUM(T142:T173)</f>
        <v>0</v>
      </c>
      <c r="AR141" s="119" t="s">
        <v>92</v>
      </c>
      <c r="AT141" s="126" t="s">
        <v>81</v>
      </c>
      <c r="AU141" s="126" t="s">
        <v>90</v>
      </c>
      <c r="AY141" s="119" t="s">
        <v>140</v>
      </c>
      <c r="BK141" s="127">
        <f>SUM(BK142:BK173)</f>
        <v>0</v>
      </c>
    </row>
    <row r="142" spans="2:65" s="1" customFormat="1" ht="24.2" customHeight="1">
      <c r="B142" s="33"/>
      <c r="C142" s="128" t="s">
        <v>174</v>
      </c>
      <c r="D142" s="128" t="s">
        <v>141</v>
      </c>
      <c r="E142" s="129" t="s">
        <v>4114</v>
      </c>
      <c r="F142" s="130" t="s">
        <v>4115</v>
      </c>
      <c r="G142" s="131" t="s">
        <v>157</v>
      </c>
      <c r="H142" s="132">
        <v>1</v>
      </c>
      <c r="I142" s="133"/>
      <c r="J142" s="134">
        <f t="shared" ref="J142:J173" si="0">ROUND(I142*H142,2)</f>
        <v>0</v>
      </c>
      <c r="K142" s="135"/>
      <c r="L142" s="33"/>
      <c r="M142" s="136" t="s">
        <v>1</v>
      </c>
      <c r="N142" s="137" t="s">
        <v>47</v>
      </c>
      <c r="P142" s="138">
        <f t="shared" ref="P142:P173" si="1">O142*H142</f>
        <v>0</v>
      </c>
      <c r="Q142" s="138">
        <v>0</v>
      </c>
      <c r="R142" s="138">
        <f t="shared" ref="R142:R173" si="2">Q142*H142</f>
        <v>0</v>
      </c>
      <c r="S142" s="138">
        <v>0</v>
      </c>
      <c r="T142" s="139">
        <f t="shared" ref="T142:T173" si="3">S142*H142</f>
        <v>0</v>
      </c>
      <c r="AR142" s="140" t="s">
        <v>173</v>
      </c>
      <c r="AT142" s="140" t="s">
        <v>141</v>
      </c>
      <c r="AU142" s="140" t="s">
        <v>92</v>
      </c>
      <c r="AY142" s="17" t="s">
        <v>140</v>
      </c>
      <c r="BE142" s="141">
        <f t="shared" ref="BE142:BE173" si="4">IF(N142="základní",J142,0)</f>
        <v>0</v>
      </c>
      <c r="BF142" s="141">
        <f t="shared" ref="BF142:BF173" si="5">IF(N142="snížená",J142,0)</f>
        <v>0</v>
      </c>
      <c r="BG142" s="141">
        <f t="shared" ref="BG142:BG173" si="6">IF(N142="zákl. přenesená",J142,0)</f>
        <v>0</v>
      </c>
      <c r="BH142" s="141">
        <f t="shared" ref="BH142:BH173" si="7">IF(N142="sníž. přenesená",J142,0)</f>
        <v>0</v>
      </c>
      <c r="BI142" s="141">
        <f t="shared" ref="BI142:BI173" si="8">IF(N142="nulová",J142,0)</f>
        <v>0</v>
      </c>
      <c r="BJ142" s="17" t="s">
        <v>90</v>
      </c>
      <c r="BK142" s="141">
        <f t="shared" ref="BK142:BK173" si="9">ROUND(I142*H142,2)</f>
        <v>0</v>
      </c>
      <c r="BL142" s="17" t="s">
        <v>173</v>
      </c>
      <c r="BM142" s="140" t="s">
        <v>4116</v>
      </c>
    </row>
    <row r="143" spans="2:65" s="1" customFormat="1" ht="16.5" customHeight="1">
      <c r="B143" s="33"/>
      <c r="C143" s="128" t="s">
        <v>164</v>
      </c>
      <c r="D143" s="128" t="s">
        <v>141</v>
      </c>
      <c r="E143" s="129" t="s">
        <v>4117</v>
      </c>
      <c r="F143" s="130" t="s">
        <v>4118</v>
      </c>
      <c r="G143" s="131" t="s">
        <v>157</v>
      </c>
      <c r="H143" s="132">
        <v>2</v>
      </c>
      <c r="I143" s="133"/>
      <c r="J143" s="134">
        <f t="shared" si="0"/>
        <v>0</v>
      </c>
      <c r="K143" s="135"/>
      <c r="L143" s="33"/>
      <c r="M143" s="136" t="s">
        <v>1</v>
      </c>
      <c r="N143" s="137" t="s">
        <v>47</v>
      </c>
      <c r="P143" s="138">
        <f t="shared" si="1"/>
        <v>0</v>
      </c>
      <c r="Q143" s="138">
        <v>0</v>
      </c>
      <c r="R143" s="138">
        <f t="shared" si="2"/>
        <v>0</v>
      </c>
      <c r="S143" s="138">
        <v>0</v>
      </c>
      <c r="T143" s="139">
        <f t="shared" si="3"/>
        <v>0</v>
      </c>
      <c r="AR143" s="140" t="s">
        <v>173</v>
      </c>
      <c r="AT143" s="140" t="s">
        <v>141</v>
      </c>
      <c r="AU143" s="140" t="s">
        <v>92</v>
      </c>
      <c r="AY143" s="17" t="s">
        <v>140</v>
      </c>
      <c r="BE143" s="141">
        <f t="shared" si="4"/>
        <v>0</v>
      </c>
      <c r="BF143" s="141">
        <f t="shared" si="5"/>
        <v>0</v>
      </c>
      <c r="BG143" s="141">
        <f t="shared" si="6"/>
        <v>0</v>
      </c>
      <c r="BH143" s="141">
        <f t="shared" si="7"/>
        <v>0</v>
      </c>
      <c r="BI143" s="141">
        <f t="shared" si="8"/>
        <v>0</v>
      </c>
      <c r="BJ143" s="17" t="s">
        <v>90</v>
      </c>
      <c r="BK143" s="141">
        <f t="shared" si="9"/>
        <v>0</v>
      </c>
      <c r="BL143" s="17" t="s">
        <v>173</v>
      </c>
      <c r="BM143" s="140" t="s">
        <v>4119</v>
      </c>
    </row>
    <row r="144" spans="2:65" s="1" customFormat="1" ht="16.5" customHeight="1">
      <c r="B144" s="33"/>
      <c r="C144" s="128" t="s">
        <v>184</v>
      </c>
      <c r="D144" s="128" t="s">
        <v>141</v>
      </c>
      <c r="E144" s="129" t="s">
        <v>4120</v>
      </c>
      <c r="F144" s="130" t="s">
        <v>4121</v>
      </c>
      <c r="G144" s="131" t="s">
        <v>157</v>
      </c>
      <c r="H144" s="132">
        <v>1</v>
      </c>
      <c r="I144" s="133"/>
      <c r="J144" s="134">
        <f t="shared" si="0"/>
        <v>0</v>
      </c>
      <c r="K144" s="135"/>
      <c r="L144" s="33"/>
      <c r="M144" s="136" t="s">
        <v>1</v>
      </c>
      <c r="N144" s="137" t="s">
        <v>47</v>
      </c>
      <c r="P144" s="138">
        <f t="shared" si="1"/>
        <v>0</v>
      </c>
      <c r="Q144" s="138">
        <v>0</v>
      </c>
      <c r="R144" s="138">
        <f t="shared" si="2"/>
        <v>0</v>
      </c>
      <c r="S144" s="138">
        <v>0</v>
      </c>
      <c r="T144" s="139">
        <f t="shared" si="3"/>
        <v>0</v>
      </c>
      <c r="AR144" s="140" t="s">
        <v>173</v>
      </c>
      <c r="AT144" s="140" t="s">
        <v>141</v>
      </c>
      <c r="AU144" s="140" t="s">
        <v>92</v>
      </c>
      <c r="AY144" s="17" t="s">
        <v>140</v>
      </c>
      <c r="BE144" s="141">
        <f t="shared" si="4"/>
        <v>0</v>
      </c>
      <c r="BF144" s="141">
        <f t="shared" si="5"/>
        <v>0</v>
      </c>
      <c r="BG144" s="141">
        <f t="shared" si="6"/>
        <v>0</v>
      </c>
      <c r="BH144" s="141">
        <f t="shared" si="7"/>
        <v>0</v>
      </c>
      <c r="BI144" s="141">
        <f t="shared" si="8"/>
        <v>0</v>
      </c>
      <c r="BJ144" s="17" t="s">
        <v>90</v>
      </c>
      <c r="BK144" s="141">
        <f t="shared" si="9"/>
        <v>0</v>
      </c>
      <c r="BL144" s="17" t="s">
        <v>173</v>
      </c>
      <c r="BM144" s="140" t="s">
        <v>4122</v>
      </c>
    </row>
    <row r="145" spans="2:65" s="1" customFormat="1" ht="16.5" customHeight="1">
      <c r="B145" s="33"/>
      <c r="C145" s="128" t="s">
        <v>8</v>
      </c>
      <c r="D145" s="128" t="s">
        <v>141</v>
      </c>
      <c r="E145" s="129" t="s">
        <v>4123</v>
      </c>
      <c r="F145" s="130" t="s">
        <v>4124</v>
      </c>
      <c r="G145" s="131" t="s">
        <v>157</v>
      </c>
      <c r="H145" s="132">
        <v>2</v>
      </c>
      <c r="I145" s="133"/>
      <c r="J145" s="134">
        <f t="shared" si="0"/>
        <v>0</v>
      </c>
      <c r="K145" s="135"/>
      <c r="L145" s="33"/>
      <c r="M145" s="136" t="s">
        <v>1</v>
      </c>
      <c r="N145" s="137" t="s">
        <v>47</v>
      </c>
      <c r="P145" s="138">
        <f t="shared" si="1"/>
        <v>0</v>
      </c>
      <c r="Q145" s="138">
        <v>0</v>
      </c>
      <c r="R145" s="138">
        <f t="shared" si="2"/>
        <v>0</v>
      </c>
      <c r="S145" s="138">
        <v>0</v>
      </c>
      <c r="T145" s="139">
        <f t="shared" si="3"/>
        <v>0</v>
      </c>
      <c r="AR145" s="140" t="s">
        <v>173</v>
      </c>
      <c r="AT145" s="140" t="s">
        <v>141</v>
      </c>
      <c r="AU145" s="140" t="s">
        <v>92</v>
      </c>
      <c r="AY145" s="17" t="s">
        <v>140</v>
      </c>
      <c r="BE145" s="141">
        <f t="shared" si="4"/>
        <v>0</v>
      </c>
      <c r="BF145" s="141">
        <f t="shared" si="5"/>
        <v>0</v>
      </c>
      <c r="BG145" s="141">
        <f t="shared" si="6"/>
        <v>0</v>
      </c>
      <c r="BH145" s="141">
        <f t="shared" si="7"/>
        <v>0</v>
      </c>
      <c r="BI145" s="141">
        <f t="shared" si="8"/>
        <v>0</v>
      </c>
      <c r="BJ145" s="17" t="s">
        <v>90</v>
      </c>
      <c r="BK145" s="141">
        <f t="shared" si="9"/>
        <v>0</v>
      </c>
      <c r="BL145" s="17" t="s">
        <v>173</v>
      </c>
      <c r="BM145" s="140" t="s">
        <v>4125</v>
      </c>
    </row>
    <row r="146" spans="2:65" s="1" customFormat="1" ht="21.75" customHeight="1">
      <c r="B146" s="33"/>
      <c r="C146" s="128" t="s">
        <v>191</v>
      </c>
      <c r="D146" s="128" t="s">
        <v>141</v>
      </c>
      <c r="E146" s="129" t="s">
        <v>4126</v>
      </c>
      <c r="F146" s="130" t="s">
        <v>4127</v>
      </c>
      <c r="G146" s="131" t="s">
        <v>157</v>
      </c>
      <c r="H146" s="132">
        <v>1</v>
      </c>
      <c r="I146" s="133"/>
      <c r="J146" s="134">
        <f t="shared" si="0"/>
        <v>0</v>
      </c>
      <c r="K146" s="135"/>
      <c r="L146" s="33"/>
      <c r="M146" s="136" t="s">
        <v>1</v>
      </c>
      <c r="N146" s="137" t="s">
        <v>47</v>
      </c>
      <c r="P146" s="138">
        <f t="shared" si="1"/>
        <v>0</v>
      </c>
      <c r="Q146" s="138">
        <v>0</v>
      </c>
      <c r="R146" s="138">
        <f t="shared" si="2"/>
        <v>0</v>
      </c>
      <c r="S146" s="138">
        <v>0</v>
      </c>
      <c r="T146" s="139">
        <f t="shared" si="3"/>
        <v>0</v>
      </c>
      <c r="AR146" s="140" t="s">
        <v>173</v>
      </c>
      <c r="AT146" s="140" t="s">
        <v>141</v>
      </c>
      <c r="AU146" s="140" t="s">
        <v>92</v>
      </c>
      <c r="AY146" s="17" t="s">
        <v>140</v>
      </c>
      <c r="BE146" s="141">
        <f t="shared" si="4"/>
        <v>0</v>
      </c>
      <c r="BF146" s="141">
        <f t="shared" si="5"/>
        <v>0</v>
      </c>
      <c r="BG146" s="141">
        <f t="shared" si="6"/>
        <v>0</v>
      </c>
      <c r="BH146" s="141">
        <f t="shared" si="7"/>
        <v>0</v>
      </c>
      <c r="BI146" s="141">
        <f t="shared" si="8"/>
        <v>0</v>
      </c>
      <c r="BJ146" s="17" t="s">
        <v>90</v>
      </c>
      <c r="BK146" s="141">
        <f t="shared" si="9"/>
        <v>0</v>
      </c>
      <c r="BL146" s="17" t="s">
        <v>173</v>
      </c>
      <c r="BM146" s="140" t="s">
        <v>4128</v>
      </c>
    </row>
    <row r="147" spans="2:65" s="1" customFormat="1" ht="16.5" customHeight="1">
      <c r="B147" s="33"/>
      <c r="C147" s="128" t="s">
        <v>170</v>
      </c>
      <c r="D147" s="128" t="s">
        <v>141</v>
      </c>
      <c r="E147" s="129" t="s">
        <v>4129</v>
      </c>
      <c r="F147" s="130" t="s">
        <v>4130</v>
      </c>
      <c r="G147" s="131" t="s">
        <v>157</v>
      </c>
      <c r="H147" s="132">
        <v>1</v>
      </c>
      <c r="I147" s="133"/>
      <c r="J147" s="134">
        <f t="shared" si="0"/>
        <v>0</v>
      </c>
      <c r="K147" s="135"/>
      <c r="L147" s="33"/>
      <c r="M147" s="136" t="s">
        <v>1</v>
      </c>
      <c r="N147" s="137" t="s">
        <v>47</v>
      </c>
      <c r="P147" s="138">
        <f t="shared" si="1"/>
        <v>0</v>
      </c>
      <c r="Q147" s="138">
        <v>0</v>
      </c>
      <c r="R147" s="138">
        <f t="shared" si="2"/>
        <v>0</v>
      </c>
      <c r="S147" s="138">
        <v>0</v>
      </c>
      <c r="T147" s="139">
        <f t="shared" si="3"/>
        <v>0</v>
      </c>
      <c r="AR147" s="140" t="s">
        <v>173</v>
      </c>
      <c r="AT147" s="140" t="s">
        <v>141</v>
      </c>
      <c r="AU147" s="140" t="s">
        <v>92</v>
      </c>
      <c r="AY147" s="17" t="s">
        <v>140</v>
      </c>
      <c r="BE147" s="141">
        <f t="shared" si="4"/>
        <v>0</v>
      </c>
      <c r="BF147" s="141">
        <f t="shared" si="5"/>
        <v>0</v>
      </c>
      <c r="BG147" s="141">
        <f t="shared" si="6"/>
        <v>0</v>
      </c>
      <c r="BH147" s="141">
        <f t="shared" si="7"/>
        <v>0</v>
      </c>
      <c r="BI147" s="141">
        <f t="shared" si="8"/>
        <v>0</v>
      </c>
      <c r="BJ147" s="17" t="s">
        <v>90</v>
      </c>
      <c r="BK147" s="141">
        <f t="shared" si="9"/>
        <v>0</v>
      </c>
      <c r="BL147" s="17" t="s">
        <v>173</v>
      </c>
      <c r="BM147" s="140" t="s">
        <v>4131</v>
      </c>
    </row>
    <row r="148" spans="2:65" s="1" customFormat="1" ht="16.5" customHeight="1">
      <c r="B148" s="33"/>
      <c r="C148" s="128" t="s">
        <v>198</v>
      </c>
      <c r="D148" s="128" t="s">
        <v>141</v>
      </c>
      <c r="E148" s="129" t="s">
        <v>4132</v>
      </c>
      <c r="F148" s="130" t="s">
        <v>4133</v>
      </c>
      <c r="G148" s="131" t="s">
        <v>157</v>
      </c>
      <c r="H148" s="132">
        <v>1</v>
      </c>
      <c r="I148" s="133"/>
      <c r="J148" s="134">
        <f t="shared" si="0"/>
        <v>0</v>
      </c>
      <c r="K148" s="135"/>
      <c r="L148" s="33"/>
      <c r="M148" s="136" t="s">
        <v>1</v>
      </c>
      <c r="N148" s="137" t="s">
        <v>47</v>
      </c>
      <c r="P148" s="138">
        <f t="shared" si="1"/>
        <v>0</v>
      </c>
      <c r="Q148" s="138">
        <v>0</v>
      </c>
      <c r="R148" s="138">
        <f t="shared" si="2"/>
        <v>0</v>
      </c>
      <c r="S148" s="138">
        <v>0</v>
      </c>
      <c r="T148" s="139">
        <f t="shared" si="3"/>
        <v>0</v>
      </c>
      <c r="AR148" s="140" t="s">
        <v>173</v>
      </c>
      <c r="AT148" s="140" t="s">
        <v>141</v>
      </c>
      <c r="AU148" s="140" t="s">
        <v>92</v>
      </c>
      <c r="AY148" s="17" t="s">
        <v>140</v>
      </c>
      <c r="BE148" s="141">
        <f t="shared" si="4"/>
        <v>0</v>
      </c>
      <c r="BF148" s="141">
        <f t="shared" si="5"/>
        <v>0</v>
      </c>
      <c r="BG148" s="141">
        <f t="shared" si="6"/>
        <v>0</v>
      </c>
      <c r="BH148" s="141">
        <f t="shared" si="7"/>
        <v>0</v>
      </c>
      <c r="BI148" s="141">
        <f t="shared" si="8"/>
        <v>0</v>
      </c>
      <c r="BJ148" s="17" t="s">
        <v>90</v>
      </c>
      <c r="BK148" s="141">
        <f t="shared" si="9"/>
        <v>0</v>
      </c>
      <c r="BL148" s="17" t="s">
        <v>173</v>
      </c>
      <c r="BM148" s="140" t="s">
        <v>4134</v>
      </c>
    </row>
    <row r="149" spans="2:65" s="1" customFormat="1" ht="21.75" customHeight="1">
      <c r="B149" s="33"/>
      <c r="C149" s="128" t="s">
        <v>173</v>
      </c>
      <c r="D149" s="128" t="s">
        <v>141</v>
      </c>
      <c r="E149" s="129" t="s">
        <v>4135</v>
      </c>
      <c r="F149" s="130" t="s">
        <v>4136</v>
      </c>
      <c r="G149" s="131" t="s">
        <v>157</v>
      </c>
      <c r="H149" s="132">
        <v>2</v>
      </c>
      <c r="I149" s="133"/>
      <c r="J149" s="134">
        <f t="shared" si="0"/>
        <v>0</v>
      </c>
      <c r="K149" s="135"/>
      <c r="L149" s="33"/>
      <c r="M149" s="136" t="s">
        <v>1</v>
      </c>
      <c r="N149" s="137" t="s">
        <v>47</v>
      </c>
      <c r="P149" s="138">
        <f t="shared" si="1"/>
        <v>0</v>
      </c>
      <c r="Q149" s="138">
        <v>0</v>
      </c>
      <c r="R149" s="138">
        <f t="shared" si="2"/>
        <v>0</v>
      </c>
      <c r="S149" s="138">
        <v>0</v>
      </c>
      <c r="T149" s="139">
        <f t="shared" si="3"/>
        <v>0</v>
      </c>
      <c r="AR149" s="140" t="s">
        <v>173</v>
      </c>
      <c r="AT149" s="140" t="s">
        <v>141</v>
      </c>
      <c r="AU149" s="140" t="s">
        <v>92</v>
      </c>
      <c r="AY149" s="17" t="s">
        <v>140</v>
      </c>
      <c r="BE149" s="141">
        <f t="shared" si="4"/>
        <v>0</v>
      </c>
      <c r="BF149" s="141">
        <f t="shared" si="5"/>
        <v>0</v>
      </c>
      <c r="BG149" s="141">
        <f t="shared" si="6"/>
        <v>0</v>
      </c>
      <c r="BH149" s="141">
        <f t="shared" si="7"/>
        <v>0</v>
      </c>
      <c r="BI149" s="141">
        <f t="shared" si="8"/>
        <v>0</v>
      </c>
      <c r="BJ149" s="17" t="s">
        <v>90</v>
      </c>
      <c r="BK149" s="141">
        <f t="shared" si="9"/>
        <v>0</v>
      </c>
      <c r="BL149" s="17" t="s">
        <v>173</v>
      </c>
      <c r="BM149" s="140" t="s">
        <v>4137</v>
      </c>
    </row>
    <row r="150" spans="2:65" s="1" customFormat="1" ht="21.75" customHeight="1">
      <c r="B150" s="33"/>
      <c r="C150" s="128" t="s">
        <v>205</v>
      </c>
      <c r="D150" s="128" t="s">
        <v>141</v>
      </c>
      <c r="E150" s="129" t="s">
        <v>4138</v>
      </c>
      <c r="F150" s="130" t="s">
        <v>4139</v>
      </c>
      <c r="G150" s="131" t="s">
        <v>157</v>
      </c>
      <c r="H150" s="132">
        <v>2</v>
      </c>
      <c r="I150" s="133"/>
      <c r="J150" s="134">
        <f t="shared" si="0"/>
        <v>0</v>
      </c>
      <c r="K150" s="135"/>
      <c r="L150" s="33"/>
      <c r="M150" s="136" t="s">
        <v>1</v>
      </c>
      <c r="N150" s="137" t="s">
        <v>47</v>
      </c>
      <c r="P150" s="138">
        <f t="shared" si="1"/>
        <v>0</v>
      </c>
      <c r="Q150" s="138">
        <v>0</v>
      </c>
      <c r="R150" s="138">
        <f t="shared" si="2"/>
        <v>0</v>
      </c>
      <c r="S150" s="138">
        <v>0</v>
      </c>
      <c r="T150" s="139">
        <f t="shared" si="3"/>
        <v>0</v>
      </c>
      <c r="AR150" s="140" t="s">
        <v>173</v>
      </c>
      <c r="AT150" s="140" t="s">
        <v>141</v>
      </c>
      <c r="AU150" s="140" t="s">
        <v>92</v>
      </c>
      <c r="AY150" s="17" t="s">
        <v>140</v>
      </c>
      <c r="BE150" s="141">
        <f t="shared" si="4"/>
        <v>0</v>
      </c>
      <c r="BF150" s="141">
        <f t="shared" si="5"/>
        <v>0</v>
      </c>
      <c r="BG150" s="141">
        <f t="shared" si="6"/>
        <v>0</v>
      </c>
      <c r="BH150" s="141">
        <f t="shared" si="7"/>
        <v>0</v>
      </c>
      <c r="BI150" s="141">
        <f t="shared" si="8"/>
        <v>0</v>
      </c>
      <c r="BJ150" s="17" t="s">
        <v>90</v>
      </c>
      <c r="BK150" s="141">
        <f t="shared" si="9"/>
        <v>0</v>
      </c>
      <c r="BL150" s="17" t="s">
        <v>173</v>
      </c>
      <c r="BM150" s="140" t="s">
        <v>4140</v>
      </c>
    </row>
    <row r="151" spans="2:65" s="1" customFormat="1" ht="21.75" customHeight="1">
      <c r="B151" s="33"/>
      <c r="C151" s="128" t="s">
        <v>178</v>
      </c>
      <c r="D151" s="128" t="s">
        <v>141</v>
      </c>
      <c r="E151" s="129" t="s">
        <v>4141</v>
      </c>
      <c r="F151" s="130" t="s">
        <v>4142</v>
      </c>
      <c r="G151" s="131" t="s">
        <v>157</v>
      </c>
      <c r="H151" s="132">
        <v>4</v>
      </c>
      <c r="I151" s="133"/>
      <c r="J151" s="134">
        <f t="shared" si="0"/>
        <v>0</v>
      </c>
      <c r="K151" s="135"/>
      <c r="L151" s="33"/>
      <c r="M151" s="136" t="s">
        <v>1</v>
      </c>
      <c r="N151" s="137" t="s">
        <v>47</v>
      </c>
      <c r="P151" s="138">
        <f t="shared" si="1"/>
        <v>0</v>
      </c>
      <c r="Q151" s="138">
        <v>0</v>
      </c>
      <c r="R151" s="138">
        <f t="shared" si="2"/>
        <v>0</v>
      </c>
      <c r="S151" s="138">
        <v>0</v>
      </c>
      <c r="T151" s="139">
        <f t="shared" si="3"/>
        <v>0</v>
      </c>
      <c r="AR151" s="140" t="s">
        <v>173</v>
      </c>
      <c r="AT151" s="140" t="s">
        <v>141</v>
      </c>
      <c r="AU151" s="140" t="s">
        <v>92</v>
      </c>
      <c r="AY151" s="17" t="s">
        <v>140</v>
      </c>
      <c r="BE151" s="141">
        <f t="shared" si="4"/>
        <v>0</v>
      </c>
      <c r="BF151" s="141">
        <f t="shared" si="5"/>
        <v>0</v>
      </c>
      <c r="BG151" s="141">
        <f t="shared" si="6"/>
        <v>0</v>
      </c>
      <c r="BH151" s="141">
        <f t="shared" si="7"/>
        <v>0</v>
      </c>
      <c r="BI151" s="141">
        <f t="shared" si="8"/>
        <v>0</v>
      </c>
      <c r="BJ151" s="17" t="s">
        <v>90</v>
      </c>
      <c r="BK151" s="141">
        <f t="shared" si="9"/>
        <v>0</v>
      </c>
      <c r="BL151" s="17" t="s">
        <v>173</v>
      </c>
      <c r="BM151" s="140" t="s">
        <v>4143</v>
      </c>
    </row>
    <row r="152" spans="2:65" s="1" customFormat="1" ht="21.75" customHeight="1">
      <c r="B152" s="33"/>
      <c r="C152" s="128" t="s">
        <v>212</v>
      </c>
      <c r="D152" s="128" t="s">
        <v>141</v>
      </c>
      <c r="E152" s="129" t="s">
        <v>4144</v>
      </c>
      <c r="F152" s="130" t="s">
        <v>4145</v>
      </c>
      <c r="G152" s="131" t="s">
        <v>157</v>
      </c>
      <c r="H152" s="132">
        <v>2</v>
      </c>
      <c r="I152" s="133"/>
      <c r="J152" s="134">
        <f t="shared" si="0"/>
        <v>0</v>
      </c>
      <c r="K152" s="135"/>
      <c r="L152" s="33"/>
      <c r="M152" s="136" t="s">
        <v>1</v>
      </c>
      <c r="N152" s="137" t="s">
        <v>47</v>
      </c>
      <c r="P152" s="138">
        <f t="shared" si="1"/>
        <v>0</v>
      </c>
      <c r="Q152" s="138">
        <v>0</v>
      </c>
      <c r="R152" s="138">
        <f t="shared" si="2"/>
        <v>0</v>
      </c>
      <c r="S152" s="138">
        <v>0</v>
      </c>
      <c r="T152" s="139">
        <f t="shared" si="3"/>
        <v>0</v>
      </c>
      <c r="AR152" s="140" t="s">
        <v>173</v>
      </c>
      <c r="AT152" s="140" t="s">
        <v>141</v>
      </c>
      <c r="AU152" s="140" t="s">
        <v>92</v>
      </c>
      <c r="AY152" s="17" t="s">
        <v>140</v>
      </c>
      <c r="BE152" s="141">
        <f t="shared" si="4"/>
        <v>0</v>
      </c>
      <c r="BF152" s="141">
        <f t="shared" si="5"/>
        <v>0</v>
      </c>
      <c r="BG152" s="141">
        <f t="shared" si="6"/>
        <v>0</v>
      </c>
      <c r="BH152" s="141">
        <f t="shared" si="7"/>
        <v>0</v>
      </c>
      <c r="BI152" s="141">
        <f t="shared" si="8"/>
        <v>0</v>
      </c>
      <c r="BJ152" s="17" t="s">
        <v>90</v>
      </c>
      <c r="BK152" s="141">
        <f t="shared" si="9"/>
        <v>0</v>
      </c>
      <c r="BL152" s="17" t="s">
        <v>173</v>
      </c>
      <c r="BM152" s="140" t="s">
        <v>4146</v>
      </c>
    </row>
    <row r="153" spans="2:65" s="1" customFormat="1" ht="24.2" customHeight="1">
      <c r="B153" s="33"/>
      <c r="C153" s="128" t="s">
        <v>183</v>
      </c>
      <c r="D153" s="128" t="s">
        <v>141</v>
      </c>
      <c r="E153" s="129" t="s">
        <v>4147</v>
      </c>
      <c r="F153" s="130" t="s">
        <v>4148</v>
      </c>
      <c r="G153" s="131" t="s">
        <v>157</v>
      </c>
      <c r="H153" s="132">
        <v>1</v>
      </c>
      <c r="I153" s="133"/>
      <c r="J153" s="134">
        <f t="shared" si="0"/>
        <v>0</v>
      </c>
      <c r="K153" s="135"/>
      <c r="L153" s="33"/>
      <c r="M153" s="136" t="s">
        <v>1</v>
      </c>
      <c r="N153" s="137" t="s">
        <v>47</v>
      </c>
      <c r="P153" s="138">
        <f t="shared" si="1"/>
        <v>0</v>
      </c>
      <c r="Q153" s="138">
        <v>0</v>
      </c>
      <c r="R153" s="138">
        <f t="shared" si="2"/>
        <v>0</v>
      </c>
      <c r="S153" s="138">
        <v>0</v>
      </c>
      <c r="T153" s="139">
        <f t="shared" si="3"/>
        <v>0</v>
      </c>
      <c r="AR153" s="140" t="s">
        <v>173</v>
      </c>
      <c r="AT153" s="140" t="s">
        <v>141</v>
      </c>
      <c r="AU153" s="140" t="s">
        <v>92</v>
      </c>
      <c r="AY153" s="17" t="s">
        <v>140</v>
      </c>
      <c r="BE153" s="141">
        <f t="shared" si="4"/>
        <v>0</v>
      </c>
      <c r="BF153" s="141">
        <f t="shared" si="5"/>
        <v>0</v>
      </c>
      <c r="BG153" s="141">
        <f t="shared" si="6"/>
        <v>0</v>
      </c>
      <c r="BH153" s="141">
        <f t="shared" si="7"/>
        <v>0</v>
      </c>
      <c r="BI153" s="141">
        <f t="shared" si="8"/>
        <v>0</v>
      </c>
      <c r="BJ153" s="17" t="s">
        <v>90</v>
      </c>
      <c r="BK153" s="141">
        <f t="shared" si="9"/>
        <v>0</v>
      </c>
      <c r="BL153" s="17" t="s">
        <v>173</v>
      </c>
      <c r="BM153" s="140" t="s">
        <v>4149</v>
      </c>
    </row>
    <row r="154" spans="2:65" s="1" customFormat="1" ht="16.5" customHeight="1">
      <c r="B154" s="33"/>
      <c r="C154" s="128" t="s">
        <v>7</v>
      </c>
      <c r="D154" s="128" t="s">
        <v>141</v>
      </c>
      <c r="E154" s="129" t="s">
        <v>4150</v>
      </c>
      <c r="F154" s="130" t="s">
        <v>4151</v>
      </c>
      <c r="G154" s="131" t="s">
        <v>157</v>
      </c>
      <c r="H154" s="132">
        <v>2</v>
      </c>
      <c r="I154" s="133"/>
      <c r="J154" s="134">
        <f t="shared" si="0"/>
        <v>0</v>
      </c>
      <c r="K154" s="135"/>
      <c r="L154" s="33"/>
      <c r="M154" s="136" t="s">
        <v>1</v>
      </c>
      <c r="N154" s="137" t="s">
        <v>47</v>
      </c>
      <c r="P154" s="138">
        <f t="shared" si="1"/>
        <v>0</v>
      </c>
      <c r="Q154" s="138">
        <v>0</v>
      </c>
      <c r="R154" s="138">
        <f t="shared" si="2"/>
        <v>0</v>
      </c>
      <c r="S154" s="138">
        <v>0</v>
      </c>
      <c r="T154" s="139">
        <f t="shared" si="3"/>
        <v>0</v>
      </c>
      <c r="AR154" s="140" t="s">
        <v>173</v>
      </c>
      <c r="AT154" s="140" t="s">
        <v>141</v>
      </c>
      <c r="AU154" s="140" t="s">
        <v>92</v>
      </c>
      <c r="AY154" s="17" t="s">
        <v>140</v>
      </c>
      <c r="BE154" s="141">
        <f t="shared" si="4"/>
        <v>0</v>
      </c>
      <c r="BF154" s="141">
        <f t="shared" si="5"/>
        <v>0</v>
      </c>
      <c r="BG154" s="141">
        <f t="shared" si="6"/>
        <v>0</v>
      </c>
      <c r="BH154" s="141">
        <f t="shared" si="7"/>
        <v>0</v>
      </c>
      <c r="BI154" s="141">
        <f t="shared" si="8"/>
        <v>0</v>
      </c>
      <c r="BJ154" s="17" t="s">
        <v>90</v>
      </c>
      <c r="BK154" s="141">
        <f t="shared" si="9"/>
        <v>0</v>
      </c>
      <c r="BL154" s="17" t="s">
        <v>173</v>
      </c>
      <c r="BM154" s="140" t="s">
        <v>4152</v>
      </c>
    </row>
    <row r="155" spans="2:65" s="1" customFormat="1" ht="16.5" customHeight="1">
      <c r="B155" s="33"/>
      <c r="C155" s="128" t="s">
        <v>187</v>
      </c>
      <c r="D155" s="128" t="s">
        <v>141</v>
      </c>
      <c r="E155" s="129" t="s">
        <v>4153</v>
      </c>
      <c r="F155" s="130" t="s">
        <v>4154</v>
      </c>
      <c r="G155" s="131" t="s">
        <v>1653</v>
      </c>
      <c r="H155" s="132">
        <v>28</v>
      </c>
      <c r="I155" s="133"/>
      <c r="J155" s="134">
        <f t="shared" si="0"/>
        <v>0</v>
      </c>
      <c r="K155" s="135"/>
      <c r="L155" s="33"/>
      <c r="M155" s="136" t="s">
        <v>1</v>
      </c>
      <c r="N155" s="137" t="s">
        <v>47</v>
      </c>
      <c r="P155" s="138">
        <f t="shared" si="1"/>
        <v>0</v>
      </c>
      <c r="Q155" s="138">
        <v>0</v>
      </c>
      <c r="R155" s="138">
        <f t="shared" si="2"/>
        <v>0</v>
      </c>
      <c r="S155" s="138">
        <v>0</v>
      </c>
      <c r="T155" s="139">
        <f t="shared" si="3"/>
        <v>0</v>
      </c>
      <c r="AR155" s="140" t="s">
        <v>173</v>
      </c>
      <c r="AT155" s="140" t="s">
        <v>141</v>
      </c>
      <c r="AU155" s="140" t="s">
        <v>92</v>
      </c>
      <c r="AY155" s="17" t="s">
        <v>140</v>
      </c>
      <c r="BE155" s="141">
        <f t="shared" si="4"/>
        <v>0</v>
      </c>
      <c r="BF155" s="141">
        <f t="shared" si="5"/>
        <v>0</v>
      </c>
      <c r="BG155" s="141">
        <f t="shared" si="6"/>
        <v>0</v>
      </c>
      <c r="BH155" s="141">
        <f t="shared" si="7"/>
        <v>0</v>
      </c>
      <c r="BI155" s="141">
        <f t="shared" si="8"/>
        <v>0</v>
      </c>
      <c r="BJ155" s="17" t="s">
        <v>90</v>
      </c>
      <c r="BK155" s="141">
        <f t="shared" si="9"/>
        <v>0</v>
      </c>
      <c r="BL155" s="17" t="s">
        <v>173</v>
      </c>
      <c r="BM155" s="140" t="s">
        <v>4155</v>
      </c>
    </row>
    <row r="156" spans="2:65" s="1" customFormat="1" ht="21.75" customHeight="1">
      <c r="B156" s="33"/>
      <c r="C156" s="128" t="s">
        <v>227</v>
      </c>
      <c r="D156" s="128" t="s">
        <v>141</v>
      </c>
      <c r="E156" s="129" t="s">
        <v>4156</v>
      </c>
      <c r="F156" s="130" t="s">
        <v>4157</v>
      </c>
      <c r="G156" s="131" t="s">
        <v>1653</v>
      </c>
      <c r="H156" s="132">
        <v>1</v>
      </c>
      <c r="I156" s="133"/>
      <c r="J156" s="134">
        <f t="shared" si="0"/>
        <v>0</v>
      </c>
      <c r="K156" s="135"/>
      <c r="L156" s="33"/>
      <c r="M156" s="136" t="s">
        <v>1</v>
      </c>
      <c r="N156" s="137" t="s">
        <v>47</v>
      </c>
      <c r="P156" s="138">
        <f t="shared" si="1"/>
        <v>0</v>
      </c>
      <c r="Q156" s="138">
        <v>0</v>
      </c>
      <c r="R156" s="138">
        <f t="shared" si="2"/>
        <v>0</v>
      </c>
      <c r="S156" s="138">
        <v>0</v>
      </c>
      <c r="T156" s="139">
        <f t="shared" si="3"/>
        <v>0</v>
      </c>
      <c r="AR156" s="140" t="s">
        <v>173</v>
      </c>
      <c r="AT156" s="140" t="s">
        <v>141</v>
      </c>
      <c r="AU156" s="140" t="s">
        <v>92</v>
      </c>
      <c r="AY156" s="17" t="s">
        <v>140</v>
      </c>
      <c r="BE156" s="141">
        <f t="shared" si="4"/>
        <v>0</v>
      </c>
      <c r="BF156" s="141">
        <f t="shared" si="5"/>
        <v>0</v>
      </c>
      <c r="BG156" s="141">
        <f t="shared" si="6"/>
        <v>0</v>
      </c>
      <c r="BH156" s="141">
        <f t="shared" si="7"/>
        <v>0</v>
      </c>
      <c r="BI156" s="141">
        <f t="shared" si="8"/>
        <v>0</v>
      </c>
      <c r="BJ156" s="17" t="s">
        <v>90</v>
      </c>
      <c r="BK156" s="141">
        <f t="shared" si="9"/>
        <v>0</v>
      </c>
      <c r="BL156" s="17" t="s">
        <v>173</v>
      </c>
      <c r="BM156" s="140" t="s">
        <v>4158</v>
      </c>
    </row>
    <row r="157" spans="2:65" s="1" customFormat="1" ht="21.75" customHeight="1">
      <c r="B157" s="33"/>
      <c r="C157" s="128" t="s">
        <v>190</v>
      </c>
      <c r="D157" s="128" t="s">
        <v>141</v>
      </c>
      <c r="E157" s="129" t="s">
        <v>4159</v>
      </c>
      <c r="F157" s="130" t="s">
        <v>4160</v>
      </c>
      <c r="G157" s="131" t="s">
        <v>1653</v>
      </c>
      <c r="H157" s="132">
        <v>1</v>
      </c>
      <c r="I157" s="133"/>
      <c r="J157" s="134">
        <f t="shared" si="0"/>
        <v>0</v>
      </c>
      <c r="K157" s="135"/>
      <c r="L157" s="33"/>
      <c r="M157" s="136" t="s">
        <v>1</v>
      </c>
      <c r="N157" s="137" t="s">
        <v>47</v>
      </c>
      <c r="P157" s="138">
        <f t="shared" si="1"/>
        <v>0</v>
      </c>
      <c r="Q157" s="138">
        <v>0</v>
      </c>
      <c r="R157" s="138">
        <f t="shared" si="2"/>
        <v>0</v>
      </c>
      <c r="S157" s="138">
        <v>0</v>
      </c>
      <c r="T157" s="139">
        <f t="shared" si="3"/>
        <v>0</v>
      </c>
      <c r="AR157" s="140" t="s">
        <v>173</v>
      </c>
      <c r="AT157" s="140" t="s">
        <v>141</v>
      </c>
      <c r="AU157" s="140" t="s">
        <v>92</v>
      </c>
      <c r="AY157" s="17" t="s">
        <v>140</v>
      </c>
      <c r="BE157" s="141">
        <f t="shared" si="4"/>
        <v>0</v>
      </c>
      <c r="BF157" s="141">
        <f t="shared" si="5"/>
        <v>0</v>
      </c>
      <c r="BG157" s="141">
        <f t="shared" si="6"/>
        <v>0</v>
      </c>
      <c r="BH157" s="141">
        <f t="shared" si="7"/>
        <v>0</v>
      </c>
      <c r="BI157" s="141">
        <f t="shared" si="8"/>
        <v>0</v>
      </c>
      <c r="BJ157" s="17" t="s">
        <v>90</v>
      </c>
      <c r="BK157" s="141">
        <f t="shared" si="9"/>
        <v>0</v>
      </c>
      <c r="BL157" s="17" t="s">
        <v>173</v>
      </c>
      <c r="BM157" s="140" t="s">
        <v>4161</v>
      </c>
    </row>
    <row r="158" spans="2:65" s="1" customFormat="1" ht="21.75" customHeight="1">
      <c r="B158" s="33"/>
      <c r="C158" s="128" t="s">
        <v>234</v>
      </c>
      <c r="D158" s="128" t="s">
        <v>141</v>
      </c>
      <c r="E158" s="129" t="s">
        <v>4162</v>
      </c>
      <c r="F158" s="130" t="s">
        <v>4163</v>
      </c>
      <c r="G158" s="131" t="s">
        <v>1653</v>
      </c>
      <c r="H158" s="132">
        <v>1</v>
      </c>
      <c r="I158" s="133"/>
      <c r="J158" s="134">
        <f t="shared" si="0"/>
        <v>0</v>
      </c>
      <c r="K158" s="135"/>
      <c r="L158" s="33"/>
      <c r="M158" s="136" t="s">
        <v>1</v>
      </c>
      <c r="N158" s="137" t="s">
        <v>47</v>
      </c>
      <c r="P158" s="138">
        <f t="shared" si="1"/>
        <v>0</v>
      </c>
      <c r="Q158" s="138">
        <v>0</v>
      </c>
      <c r="R158" s="138">
        <f t="shared" si="2"/>
        <v>0</v>
      </c>
      <c r="S158" s="138">
        <v>0</v>
      </c>
      <c r="T158" s="139">
        <f t="shared" si="3"/>
        <v>0</v>
      </c>
      <c r="AR158" s="140" t="s">
        <v>173</v>
      </c>
      <c r="AT158" s="140" t="s">
        <v>141</v>
      </c>
      <c r="AU158" s="140" t="s">
        <v>92</v>
      </c>
      <c r="AY158" s="17" t="s">
        <v>140</v>
      </c>
      <c r="BE158" s="141">
        <f t="shared" si="4"/>
        <v>0</v>
      </c>
      <c r="BF158" s="141">
        <f t="shared" si="5"/>
        <v>0</v>
      </c>
      <c r="BG158" s="141">
        <f t="shared" si="6"/>
        <v>0</v>
      </c>
      <c r="BH158" s="141">
        <f t="shared" si="7"/>
        <v>0</v>
      </c>
      <c r="BI158" s="141">
        <f t="shared" si="8"/>
        <v>0</v>
      </c>
      <c r="BJ158" s="17" t="s">
        <v>90</v>
      </c>
      <c r="BK158" s="141">
        <f t="shared" si="9"/>
        <v>0</v>
      </c>
      <c r="BL158" s="17" t="s">
        <v>173</v>
      </c>
      <c r="BM158" s="140" t="s">
        <v>4164</v>
      </c>
    </row>
    <row r="159" spans="2:65" s="1" customFormat="1" ht="21.75" customHeight="1">
      <c r="B159" s="33"/>
      <c r="C159" s="128" t="s">
        <v>194</v>
      </c>
      <c r="D159" s="128" t="s">
        <v>141</v>
      </c>
      <c r="E159" s="129" t="s">
        <v>4165</v>
      </c>
      <c r="F159" s="130" t="s">
        <v>4166</v>
      </c>
      <c r="G159" s="131" t="s">
        <v>1653</v>
      </c>
      <c r="H159" s="132">
        <v>1</v>
      </c>
      <c r="I159" s="133"/>
      <c r="J159" s="134">
        <f t="shared" si="0"/>
        <v>0</v>
      </c>
      <c r="K159" s="135"/>
      <c r="L159" s="33"/>
      <c r="M159" s="136" t="s">
        <v>1</v>
      </c>
      <c r="N159" s="137" t="s">
        <v>47</v>
      </c>
      <c r="P159" s="138">
        <f t="shared" si="1"/>
        <v>0</v>
      </c>
      <c r="Q159" s="138">
        <v>0</v>
      </c>
      <c r="R159" s="138">
        <f t="shared" si="2"/>
        <v>0</v>
      </c>
      <c r="S159" s="138">
        <v>0</v>
      </c>
      <c r="T159" s="139">
        <f t="shared" si="3"/>
        <v>0</v>
      </c>
      <c r="AR159" s="140" t="s">
        <v>173</v>
      </c>
      <c r="AT159" s="140" t="s">
        <v>141</v>
      </c>
      <c r="AU159" s="140" t="s">
        <v>92</v>
      </c>
      <c r="AY159" s="17" t="s">
        <v>140</v>
      </c>
      <c r="BE159" s="141">
        <f t="shared" si="4"/>
        <v>0</v>
      </c>
      <c r="BF159" s="141">
        <f t="shared" si="5"/>
        <v>0</v>
      </c>
      <c r="BG159" s="141">
        <f t="shared" si="6"/>
        <v>0</v>
      </c>
      <c r="BH159" s="141">
        <f t="shared" si="7"/>
        <v>0</v>
      </c>
      <c r="BI159" s="141">
        <f t="shared" si="8"/>
        <v>0</v>
      </c>
      <c r="BJ159" s="17" t="s">
        <v>90</v>
      </c>
      <c r="BK159" s="141">
        <f t="shared" si="9"/>
        <v>0</v>
      </c>
      <c r="BL159" s="17" t="s">
        <v>173</v>
      </c>
      <c r="BM159" s="140" t="s">
        <v>4167</v>
      </c>
    </row>
    <row r="160" spans="2:65" s="1" customFormat="1" ht="16.5" customHeight="1">
      <c r="B160" s="33"/>
      <c r="C160" s="128" t="s">
        <v>241</v>
      </c>
      <c r="D160" s="128" t="s">
        <v>141</v>
      </c>
      <c r="E160" s="129" t="s">
        <v>4168</v>
      </c>
      <c r="F160" s="130" t="s">
        <v>4169</v>
      </c>
      <c r="G160" s="131" t="s">
        <v>1653</v>
      </c>
      <c r="H160" s="132">
        <v>1</v>
      </c>
      <c r="I160" s="133"/>
      <c r="J160" s="134">
        <f t="shared" si="0"/>
        <v>0</v>
      </c>
      <c r="K160" s="135"/>
      <c r="L160" s="33"/>
      <c r="M160" s="136" t="s">
        <v>1</v>
      </c>
      <c r="N160" s="137" t="s">
        <v>47</v>
      </c>
      <c r="P160" s="138">
        <f t="shared" si="1"/>
        <v>0</v>
      </c>
      <c r="Q160" s="138">
        <v>0</v>
      </c>
      <c r="R160" s="138">
        <f t="shared" si="2"/>
        <v>0</v>
      </c>
      <c r="S160" s="138">
        <v>0</v>
      </c>
      <c r="T160" s="139">
        <f t="shared" si="3"/>
        <v>0</v>
      </c>
      <c r="AR160" s="140" t="s">
        <v>173</v>
      </c>
      <c r="AT160" s="140" t="s">
        <v>141</v>
      </c>
      <c r="AU160" s="140" t="s">
        <v>92</v>
      </c>
      <c r="AY160" s="17" t="s">
        <v>140</v>
      </c>
      <c r="BE160" s="141">
        <f t="shared" si="4"/>
        <v>0</v>
      </c>
      <c r="BF160" s="141">
        <f t="shared" si="5"/>
        <v>0</v>
      </c>
      <c r="BG160" s="141">
        <f t="shared" si="6"/>
        <v>0</v>
      </c>
      <c r="BH160" s="141">
        <f t="shared" si="7"/>
        <v>0</v>
      </c>
      <c r="BI160" s="141">
        <f t="shared" si="8"/>
        <v>0</v>
      </c>
      <c r="BJ160" s="17" t="s">
        <v>90</v>
      </c>
      <c r="BK160" s="141">
        <f t="shared" si="9"/>
        <v>0</v>
      </c>
      <c r="BL160" s="17" t="s">
        <v>173</v>
      </c>
      <c r="BM160" s="140" t="s">
        <v>4170</v>
      </c>
    </row>
    <row r="161" spans="2:65" s="1" customFormat="1" ht="16.5" customHeight="1">
      <c r="B161" s="33"/>
      <c r="C161" s="128" t="s">
        <v>197</v>
      </c>
      <c r="D161" s="128" t="s">
        <v>141</v>
      </c>
      <c r="E161" s="129" t="s">
        <v>4171</v>
      </c>
      <c r="F161" s="130" t="s">
        <v>4172</v>
      </c>
      <c r="G161" s="131" t="s">
        <v>1653</v>
      </c>
      <c r="H161" s="132">
        <v>1</v>
      </c>
      <c r="I161" s="133"/>
      <c r="J161" s="134">
        <f t="shared" si="0"/>
        <v>0</v>
      </c>
      <c r="K161" s="135"/>
      <c r="L161" s="33"/>
      <c r="M161" s="136" t="s">
        <v>1</v>
      </c>
      <c r="N161" s="137" t="s">
        <v>47</v>
      </c>
      <c r="P161" s="138">
        <f t="shared" si="1"/>
        <v>0</v>
      </c>
      <c r="Q161" s="138">
        <v>0</v>
      </c>
      <c r="R161" s="138">
        <f t="shared" si="2"/>
        <v>0</v>
      </c>
      <c r="S161" s="138">
        <v>0</v>
      </c>
      <c r="T161" s="139">
        <f t="shared" si="3"/>
        <v>0</v>
      </c>
      <c r="AR161" s="140" t="s">
        <v>173</v>
      </c>
      <c r="AT161" s="140" t="s">
        <v>141</v>
      </c>
      <c r="AU161" s="140" t="s">
        <v>92</v>
      </c>
      <c r="AY161" s="17" t="s">
        <v>140</v>
      </c>
      <c r="BE161" s="141">
        <f t="shared" si="4"/>
        <v>0</v>
      </c>
      <c r="BF161" s="141">
        <f t="shared" si="5"/>
        <v>0</v>
      </c>
      <c r="BG161" s="141">
        <f t="shared" si="6"/>
        <v>0</v>
      </c>
      <c r="BH161" s="141">
        <f t="shared" si="7"/>
        <v>0</v>
      </c>
      <c r="BI161" s="141">
        <f t="shared" si="8"/>
        <v>0</v>
      </c>
      <c r="BJ161" s="17" t="s">
        <v>90</v>
      </c>
      <c r="BK161" s="141">
        <f t="shared" si="9"/>
        <v>0</v>
      </c>
      <c r="BL161" s="17" t="s">
        <v>173</v>
      </c>
      <c r="BM161" s="140" t="s">
        <v>4173</v>
      </c>
    </row>
    <row r="162" spans="2:65" s="1" customFormat="1" ht="16.5" customHeight="1">
      <c r="B162" s="33"/>
      <c r="C162" s="128" t="s">
        <v>248</v>
      </c>
      <c r="D162" s="128" t="s">
        <v>141</v>
      </c>
      <c r="E162" s="129" t="s">
        <v>4174</v>
      </c>
      <c r="F162" s="130" t="s">
        <v>4175</v>
      </c>
      <c r="G162" s="131" t="s">
        <v>1653</v>
      </c>
      <c r="H162" s="132">
        <v>1</v>
      </c>
      <c r="I162" s="133"/>
      <c r="J162" s="134">
        <f t="shared" si="0"/>
        <v>0</v>
      </c>
      <c r="K162" s="135"/>
      <c r="L162" s="33"/>
      <c r="M162" s="136" t="s">
        <v>1</v>
      </c>
      <c r="N162" s="137" t="s">
        <v>47</v>
      </c>
      <c r="P162" s="138">
        <f t="shared" si="1"/>
        <v>0</v>
      </c>
      <c r="Q162" s="138">
        <v>0</v>
      </c>
      <c r="R162" s="138">
        <f t="shared" si="2"/>
        <v>0</v>
      </c>
      <c r="S162" s="138">
        <v>0</v>
      </c>
      <c r="T162" s="139">
        <f t="shared" si="3"/>
        <v>0</v>
      </c>
      <c r="AR162" s="140" t="s">
        <v>173</v>
      </c>
      <c r="AT162" s="140" t="s">
        <v>141</v>
      </c>
      <c r="AU162" s="140" t="s">
        <v>92</v>
      </c>
      <c r="AY162" s="17" t="s">
        <v>140</v>
      </c>
      <c r="BE162" s="141">
        <f t="shared" si="4"/>
        <v>0</v>
      </c>
      <c r="BF162" s="141">
        <f t="shared" si="5"/>
        <v>0</v>
      </c>
      <c r="BG162" s="141">
        <f t="shared" si="6"/>
        <v>0</v>
      </c>
      <c r="BH162" s="141">
        <f t="shared" si="7"/>
        <v>0</v>
      </c>
      <c r="BI162" s="141">
        <f t="shared" si="8"/>
        <v>0</v>
      </c>
      <c r="BJ162" s="17" t="s">
        <v>90</v>
      </c>
      <c r="BK162" s="141">
        <f t="shared" si="9"/>
        <v>0</v>
      </c>
      <c r="BL162" s="17" t="s">
        <v>173</v>
      </c>
      <c r="BM162" s="140" t="s">
        <v>4176</v>
      </c>
    </row>
    <row r="163" spans="2:65" s="1" customFormat="1" ht="16.5" customHeight="1">
      <c r="B163" s="33"/>
      <c r="C163" s="128" t="s">
        <v>201</v>
      </c>
      <c r="D163" s="128" t="s">
        <v>141</v>
      </c>
      <c r="E163" s="129" t="s">
        <v>4177</v>
      </c>
      <c r="F163" s="130" t="s">
        <v>4178</v>
      </c>
      <c r="G163" s="131" t="s">
        <v>1653</v>
      </c>
      <c r="H163" s="132">
        <v>1</v>
      </c>
      <c r="I163" s="133"/>
      <c r="J163" s="134">
        <f t="shared" si="0"/>
        <v>0</v>
      </c>
      <c r="K163" s="135"/>
      <c r="L163" s="33"/>
      <c r="M163" s="136" t="s">
        <v>1</v>
      </c>
      <c r="N163" s="137" t="s">
        <v>47</v>
      </c>
      <c r="P163" s="138">
        <f t="shared" si="1"/>
        <v>0</v>
      </c>
      <c r="Q163" s="138">
        <v>0</v>
      </c>
      <c r="R163" s="138">
        <f t="shared" si="2"/>
        <v>0</v>
      </c>
      <c r="S163" s="138">
        <v>0</v>
      </c>
      <c r="T163" s="139">
        <f t="shared" si="3"/>
        <v>0</v>
      </c>
      <c r="AR163" s="140" t="s">
        <v>173</v>
      </c>
      <c r="AT163" s="140" t="s">
        <v>141</v>
      </c>
      <c r="AU163" s="140" t="s">
        <v>92</v>
      </c>
      <c r="AY163" s="17" t="s">
        <v>140</v>
      </c>
      <c r="BE163" s="141">
        <f t="shared" si="4"/>
        <v>0</v>
      </c>
      <c r="BF163" s="141">
        <f t="shared" si="5"/>
        <v>0</v>
      </c>
      <c r="BG163" s="141">
        <f t="shared" si="6"/>
        <v>0</v>
      </c>
      <c r="BH163" s="141">
        <f t="shared" si="7"/>
        <v>0</v>
      </c>
      <c r="BI163" s="141">
        <f t="shared" si="8"/>
        <v>0</v>
      </c>
      <c r="BJ163" s="17" t="s">
        <v>90</v>
      </c>
      <c r="BK163" s="141">
        <f t="shared" si="9"/>
        <v>0</v>
      </c>
      <c r="BL163" s="17" t="s">
        <v>173</v>
      </c>
      <c r="BM163" s="140" t="s">
        <v>4179</v>
      </c>
    </row>
    <row r="164" spans="2:65" s="1" customFormat="1" ht="16.5" customHeight="1">
      <c r="B164" s="33"/>
      <c r="C164" s="128" t="s">
        <v>257</v>
      </c>
      <c r="D164" s="128" t="s">
        <v>141</v>
      </c>
      <c r="E164" s="129" t="s">
        <v>4180</v>
      </c>
      <c r="F164" s="130" t="s">
        <v>4181</v>
      </c>
      <c r="G164" s="131" t="s">
        <v>1653</v>
      </c>
      <c r="H164" s="132">
        <v>1</v>
      </c>
      <c r="I164" s="133"/>
      <c r="J164" s="134">
        <f t="shared" si="0"/>
        <v>0</v>
      </c>
      <c r="K164" s="135"/>
      <c r="L164" s="33"/>
      <c r="M164" s="136" t="s">
        <v>1</v>
      </c>
      <c r="N164" s="137" t="s">
        <v>47</v>
      </c>
      <c r="P164" s="138">
        <f t="shared" si="1"/>
        <v>0</v>
      </c>
      <c r="Q164" s="138">
        <v>0</v>
      </c>
      <c r="R164" s="138">
        <f t="shared" si="2"/>
        <v>0</v>
      </c>
      <c r="S164" s="138">
        <v>0</v>
      </c>
      <c r="T164" s="139">
        <f t="shared" si="3"/>
        <v>0</v>
      </c>
      <c r="AR164" s="140" t="s">
        <v>173</v>
      </c>
      <c r="AT164" s="140" t="s">
        <v>141</v>
      </c>
      <c r="AU164" s="140" t="s">
        <v>92</v>
      </c>
      <c r="AY164" s="17" t="s">
        <v>140</v>
      </c>
      <c r="BE164" s="141">
        <f t="shared" si="4"/>
        <v>0</v>
      </c>
      <c r="BF164" s="141">
        <f t="shared" si="5"/>
        <v>0</v>
      </c>
      <c r="BG164" s="141">
        <f t="shared" si="6"/>
        <v>0</v>
      </c>
      <c r="BH164" s="141">
        <f t="shared" si="7"/>
        <v>0</v>
      </c>
      <c r="BI164" s="141">
        <f t="shared" si="8"/>
        <v>0</v>
      </c>
      <c r="BJ164" s="17" t="s">
        <v>90</v>
      </c>
      <c r="BK164" s="141">
        <f t="shared" si="9"/>
        <v>0</v>
      </c>
      <c r="BL164" s="17" t="s">
        <v>173</v>
      </c>
      <c r="BM164" s="140" t="s">
        <v>4182</v>
      </c>
    </row>
    <row r="165" spans="2:65" s="1" customFormat="1" ht="16.5" customHeight="1">
      <c r="B165" s="33"/>
      <c r="C165" s="128" t="s">
        <v>204</v>
      </c>
      <c r="D165" s="128" t="s">
        <v>141</v>
      </c>
      <c r="E165" s="129" t="s">
        <v>4183</v>
      </c>
      <c r="F165" s="130" t="s">
        <v>4184</v>
      </c>
      <c r="G165" s="131" t="s">
        <v>1653</v>
      </c>
      <c r="H165" s="132">
        <v>1</v>
      </c>
      <c r="I165" s="133"/>
      <c r="J165" s="134">
        <f t="shared" si="0"/>
        <v>0</v>
      </c>
      <c r="K165" s="135"/>
      <c r="L165" s="33"/>
      <c r="M165" s="136" t="s">
        <v>1</v>
      </c>
      <c r="N165" s="137" t="s">
        <v>47</v>
      </c>
      <c r="P165" s="138">
        <f t="shared" si="1"/>
        <v>0</v>
      </c>
      <c r="Q165" s="138">
        <v>0</v>
      </c>
      <c r="R165" s="138">
        <f t="shared" si="2"/>
        <v>0</v>
      </c>
      <c r="S165" s="138">
        <v>0</v>
      </c>
      <c r="T165" s="139">
        <f t="shared" si="3"/>
        <v>0</v>
      </c>
      <c r="AR165" s="140" t="s">
        <v>173</v>
      </c>
      <c r="AT165" s="140" t="s">
        <v>141</v>
      </c>
      <c r="AU165" s="140" t="s">
        <v>92</v>
      </c>
      <c r="AY165" s="17" t="s">
        <v>140</v>
      </c>
      <c r="BE165" s="141">
        <f t="shared" si="4"/>
        <v>0</v>
      </c>
      <c r="BF165" s="141">
        <f t="shared" si="5"/>
        <v>0</v>
      </c>
      <c r="BG165" s="141">
        <f t="shared" si="6"/>
        <v>0</v>
      </c>
      <c r="BH165" s="141">
        <f t="shared" si="7"/>
        <v>0</v>
      </c>
      <c r="BI165" s="141">
        <f t="shared" si="8"/>
        <v>0</v>
      </c>
      <c r="BJ165" s="17" t="s">
        <v>90</v>
      </c>
      <c r="BK165" s="141">
        <f t="shared" si="9"/>
        <v>0</v>
      </c>
      <c r="BL165" s="17" t="s">
        <v>173</v>
      </c>
      <c r="BM165" s="140" t="s">
        <v>4185</v>
      </c>
    </row>
    <row r="166" spans="2:65" s="1" customFormat="1" ht="16.5" customHeight="1">
      <c r="B166" s="33"/>
      <c r="C166" s="128" t="s">
        <v>264</v>
      </c>
      <c r="D166" s="128" t="s">
        <v>141</v>
      </c>
      <c r="E166" s="129" t="s">
        <v>4186</v>
      </c>
      <c r="F166" s="130" t="s">
        <v>4187</v>
      </c>
      <c r="G166" s="131" t="s">
        <v>1653</v>
      </c>
      <c r="H166" s="132">
        <v>1</v>
      </c>
      <c r="I166" s="133"/>
      <c r="J166" s="134">
        <f t="shared" si="0"/>
        <v>0</v>
      </c>
      <c r="K166" s="135"/>
      <c r="L166" s="33"/>
      <c r="M166" s="136" t="s">
        <v>1</v>
      </c>
      <c r="N166" s="137" t="s">
        <v>47</v>
      </c>
      <c r="P166" s="138">
        <f t="shared" si="1"/>
        <v>0</v>
      </c>
      <c r="Q166" s="138">
        <v>0</v>
      </c>
      <c r="R166" s="138">
        <f t="shared" si="2"/>
        <v>0</v>
      </c>
      <c r="S166" s="138">
        <v>0</v>
      </c>
      <c r="T166" s="139">
        <f t="shared" si="3"/>
        <v>0</v>
      </c>
      <c r="AR166" s="140" t="s">
        <v>173</v>
      </c>
      <c r="AT166" s="140" t="s">
        <v>141</v>
      </c>
      <c r="AU166" s="140" t="s">
        <v>92</v>
      </c>
      <c r="AY166" s="17" t="s">
        <v>140</v>
      </c>
      <c r="BE166" s="141">
        <f t="shared" si="4"/>
        <v>0</v>
      </c>
      <c r="BF166" s="141">
        <f t="shared" si="5"/>
        <v>0</v>
      </c>
      <c r="BG166" s="141">
        <f t="shared" si="6"/>
        <v>0</v>
      </c>
      <c r="BH166" s="141">
        <f t="shared" si="7"/>
        <v>0</v>
      </c>
      <c r="BI166" s="141">
        <f t="shared" si="8"/>
        <v>0</v>
      </c>
      <c r="BJ166" s="17" t="s">
        <v>90</v>
      </c>
      <c r="BK166" s="141">
        <f t="shared" si="9"/>
        <v>0</v>
      </c>
      <c r="BL166" s="17" t="s">
        <v>173</v>
      </c>
      <c r="BM166" s="140" t="s">
        <v>4188</v>
      </c>
    </row>
    <row r="167" spans="2:65" s="1" customFormat="1" ht="16.5" customHeight="1">
      <c r="B167" s="33"/>
      <c r="C167" s="128" t="s">
        <v>208</v>
      </c>
      <c r="D167" s="128" t="s">
        <v>141</v>
      </c>
      <c r="E167" s="129" t="s">
        <v>4189</v>
      </c>
      <c r="F167" s="130" t="s">
        <v>4190</v>
      </c>
      <c r="G167" s="131" t="s">
        <v>157</v>
      </c>
      <c r="H167" s="132">
        <v>3</v>
      </c>
      <c r="I167" s="133"/>
      <c r="J167" s="134">
        <f t="shared" si="0"/>
        <v>0</v>
      </c>
      <c r="K167" s="135"/>
      <c r="L167" s="33"/>
      <c r="M167" s="136" t="s">
        <v>1</v>
      </c>
      <c r="N167" s="137" t="s">
        <v>47</v>
      </c>
      <c r="P167" s="138">
        <f t="shared" si="1"/>
        <v>0</v>
      </c>
      <c r="Q167" s="138">
        <v>0</v>
      </c>
      <c r="R167" s="138">
        <f t="shared" si="2"/>
        <v>0</v>
      </c>
      <c r="S167" s="138">
        <v>0</v>
      </c>
      <c r="T167" s="139">
        <f t="shared" si="3"/>
        <v>0</v>
      </c>
      <c r="AR167" s="140" t="s">
        <v>173</v>
      </c>
      <c r="AT167" s="140" t="s">
        <v>141</v>
      </c>
      <c r="AU167" s="140" t="s">
        <v>92</v>
      </c>
      <c r="AY167" s="17" t="s">
        <v>140</v>
      </c>
      <c r="BE167" s="141">
        <f t="shared" si="4"/>
        <v>0</v>
      </c>
      <c r="BF167" s="141">
        <f t="shared" si="5"/>
        <v>0</v>
      </c>
      <c r="BG167" s="141">
        <f t="shared" si="6"/>
        <v>0</v>
      </c>
      <c r="BH167" s="141">
        <f t="shared" si="7"/>
        <v>0</v>
      </c>
      <c r="BI167" s="141">
        <f t="shared" si="8"/>
        <v>0</v>
      </c>
      <c r="BJ167" s="17" t="s">
        <v>90</v>
      </c>
      <c r="BK167" s="141">
        <f t="shared" si="9"/>
        <v>0</v>
      </c>
      <c r="BL167" s="17" t="s">
        <v>173</v>
      </c>
      <c r="BM167" s="140" t="s">
        <v>4191</v>
      </c>
    </row>
    <row r="168" spans="2:65" s="1" customFormat="1" ht="16.5" customHeight="1">
      <c r="B168" s="33"/>
      <c r="C168" s="128" t="s">
        <v>271</v>
      </c>
      <c r="D168" s="128" t="s">
        <v>141</v>
      </c>
      <c r="E168" s="129" t="s">
        <v>4192</v>
      </c>
      <c r="F168" s="130" t="s">
        <v>4193</v>
      </c>
      <c r="G168" s="131" t="s">
        <v>157</v>
      </c>
      <c r="H168" s="132">
        <v>1</v>
      </c>
      <c r="I168" s="133"/>
      <c r="J168" s="134">
        <f t="shared" si="0"/>
        <v>0</v>
      </c>
      <c r="K168" s="135"/>
      <c r="L168" s="33"/>
      <c r="M168" s="136" t="s">
        <v>1</v>
      </c>
      <c r="N168" s="137" t="s">
        <v>47</v>
      </c>
      <c r="P168" s="138">
        <f t="shared" si="1"/>
        <v>0</v>
      </c>
      <c r="Q168" s="138">
        <v>0</v>
      </c>
      <c r="R168" s="138">
        <f t="shared" si="2"/>
        <v>0</v>
      </c>
      <c r="S168" s="138">
        <v>0</v>
      </c>
      <c r="T168" s="139">
        <f t="shared" si="3"/>
        <v>0</v>
      </c>
      <c r="AR168" s="140" t="s">
        <v>173</v>
      </c>
      <c r="AT168" s="140" t="s">
        <v>141</v>
      </c>
      <c r="AU168" s="140" t="s">
        <v>92</v>
      </c>
      <c r="AY168" s="17" t="s">
        <v>140</v>
      </c>
      <c r="BE168" s="141">
        <f t="shared" si="4"/>
        <v>0</v>
      </c>
      <c r="BF168" s="141">
        <f t="shared" si="5"/>
        <v>0</v>
      </c>
      <c r="BG168" s="141">
        <f t="shared" si="6"/>
        <v>0</v>
      </c>
      <c r="BH168" s="141">
        <f t="shared" si="7"/>
        <v>0</v>
      </c>
      <c r="BI168" s="141">
        <f t="shared" si="8"/>
        <v>0</v>
      </c>
      <c r="BJ168" s="17" t="s">
        <v>90</v>
      </c>
      <c r="BK168" s="141">
        <f t="shared" si="9"/>
        <v>0</v>
      </c>
      <c r="BL168" s="17" t="s">
        <v>173</v>
      </c>
      <c r="BM168" s="140" t="s">
        <v>4194</v>
      </c>
    </row>
    <row r="169" spans="2:65" s="1" customFormat="1" ht="16.5" customHeight="1">
      <c r="B169" s="33"/>
      <c r="C169" s="128" t="s">
        <v>275</v>
      </c>
      <c r="D169" s="128" t="s">
        <v>141</v>
      </c>
      <c r="E169" s="129" t="s">
        <v>4195</v>
      </c>
      <c r="F169" s="130" t="s">
        <v>4196</v>
      </c>
      <c r="G169" s="131" t="s">
        <v>1653</v>
      </c>
      <c r="H169" s="132">
        <v>2</v>
      </c>
      <c r="I169" s="133"/>
      <c r="J169" s="134">
        <f t="shared" si="0"/>
        <v>0</v>
      </c>
      <c r="K169" s="135"/>
      <c r="L169" s="33"/>
      <c r="M169" s="136" t="s">
        <v>1</v>
      </c>
      <c r="N169" s="137" t="s">
        <v>47</v>
      </c>
      <c r="P169" s="138">
        <f t="shared" si="1"/>
        <v>0</v>
      </c>
      <c r="Q169" s="138">
        <v>0</v>
      </c>
      <c r="R169" s="138">
        <f t="shared" si="2"/>
        <v>0</v>
      </c>
      <c r="S169" s="138">
        <v>0</v>
      </c>
      <c r="T169" s="139">
        <f t="shared" si="3"/>
        <v>0</v>
      </c>
      <c r="AR169" s="140" t="s">
        <v>173</v>
      </c>
      <c r="AT169" s="140" t="s">
        <v>141</v>
      </c>
      <c r="AU169" s="140" t="s">
        <v>92</v>
      </c>
      <c r="AY169" s="17" t="s">
        <v>140</v>
      </c>
      <c r="BE169" s="141">
        <f t="shared" si="4"/>
        <v>0</v>
      </c>
      <c r="BF169" s="141">
        <f t="shared" si="5"/>
        <v>0</v>
      </c>
      <c r="BG169" s="141">
        <f t="shared" si="6"/>
        <v>0</v>
      </c>
      <c r="BH169" s="141">
        <f t="shared" si="7"/>
        <v>0</v>
      </c>
      <c r="BI169" s="141">
        <f t="shared" si="8"/>
        <v>0</v>
      </c>
      <c r="BJ169" s="17" t="s">
        <v>90</v>
      </c>
      <c r="BK169" s="141">
        <f t="shared" si="9"/>
        <v>0</v>
      </c>
      <c r="BL169" s="17" t="s">
        <v>173</v>
      </c>
      <c r="BM169" s="140" t="s">
        <v>4197</v>
      </c>
    </row>
    <row r="170" spans="2:65" s="1" customFormat="1" ht="16.5" customHeight="1">
      <c r="B170" s="33"/>
      <c r="C170" s="128" t="s">
        <v>280</v>
      </c>
      <c r="D170" s="128" t="s">
        <v>141</v>
      </c>
      <c r="E170" s="129" t="s">
        <v>4198</v>
      </c>
      <c r="F170" s="130" t="s">
        <v>4199</v>
      </c>
      <c r="G170" s="131" t="s">
        <v>1653</v>
      </c>
      <c r="H170" s="132">
        <v>2</v>
      </c>
      <c r="I170" s="133"/>
      <c r="J170" s="134">
        <f t="shared" si="0"/>
        <v>0</v>
      </c>
      <c r="K170" s="135"/>
      <c r="L170" s="33"/>
      <c r="M170" s="136" t="s">
        <v>1</v>
      </c>
      <c r="N170" s="137" t="s">
        <v>47</v>
      </c>
      <c r="P170" s="138">
        <f t="shared" si="1"/>
        <v>0</v>
      </c>
      <c r="Q170" s="138">
        <v>0</v>
      </c>
      <c r="R170" s="138">
        <f t="shared" si="2"/>
        <v>0</v>
      </c>
      <c r="S170" s="138">
        <v>0</v>
      </c>
      <c r="T170" s="139">
        <f t="shared" si="3"/>
        <v>0</v>
      </c>
      <c r="AR170" s="140" t="s">
        <v>173</v>
      </c>
      <c r="AT170" s="140" t="s">
        <v>141</v>
      </c>
      <c r="AU170" s="140" t="s">
        <v>92</v>
      </c>
      <c r="AY170" s="17" t="s">
        <v>140</v>
      </c>
      <c r="BE170" s="141">
        <f t="shared" si="4"/>
        <v>0</v>
      </c>
      <c r="BF170" s="141">
        <f t="shared" si="5"/>
        <v>0</v>
      </c>
      <c r="BG170" s="141">
        <f t="shared" si="6"/>
        <v>0</v>
      </c>
      <c r="BH170" s="141">
        <f t="shared" si="7"/>
        <v>0</v>
      </c>
      <c r="BI170" s="141">
        <f t="shared" si="8"/>
        <v>0</v>
      </c>
      <c r="BJ170" s="17" t="s">
        <v>90</v>
      </c>
      <c r="BK170" s="141">
        <f t="shared" si="9"/>
        <v>0</v>
      </c>
      <c r="BL170" s="17" t="s">
        <v>173</v>
      </c>
      <c r="BM170" s="140" t="s">
        <v>4200</v>
      </c>
    </row>
    <row r="171" spans="2:65" s="1" customFormat="1" ht="16.5" customHeight="1">
      <c r="B171" s="33"/>
      <c r="C171" s="128" t="s">
        <v>211</v>
      </c>
      <c r="D171" s="128" t="s">
        <v>141</v>
      </c>
      <c r="E171" s="129" t="s">
        <v>4201</v>
      </c>
      <c r="F171" s="130" t="s">
        <v>4202</v>
      </c>
      <c r="G171" s="131" t="s">
        <v>1653</v>
      </c>
      <c r="H171" s="132">
        <v>2</v>
      </c>
      <c r="I171" s="133"/>
      <c r="J171" s="134">
        <f t="shared" si="0"/>
        <v>0</v>
      </c>
      <c r="K171" s="135"/>
      <c r="L171" s="33"/>
      <c r="M171" s="136" t="s">
        <v>1</v>
      </c>
      <c r="N171" s="137" t="s">
        <v>47</v>
      </c>
      <c r="P171" s="138">
        <f t="shared" si="1"/>
        <v>0</v>
      </c>
      <c r="Q171" s="138">
        <v>0</v>
      </c>
      <c r="R171" s="138">
        <f t="shared" si="2"/>
        <v>0</v>
      </c>
      <c r="S171" s="138">
        <v>0</v>
      </c>
      <c r="T171" s="139">
        <f t="shared" si="3"/>
        <v>0</v>
      </c>
      <c r="AR171" s="140" t="s">
        <v>173</v>
      </c>
      <c r="AT171" s="140" t="s">
        <v>141</v>
      </c>
      <c r="AU171" s="140" t="s">
        <v>92</v>
      </c>
      <c r="AY171" s="17" t="s">
        <v>140</v>
      </c>
      <c r="BE171" s="141">
        <f t="shared" si="4"/>
        <v>0</v>
      </c>
      <c r="BF171" s="141">
        <f t="shared" si="5"/>
        <v>0</v>
      </c>
      <c r="BG171" s="141">
        <f t="shared" si="6"/>
        <v>0</v>
      </c>
      <c r="BH171" s="141">
        <f t="shared" si="7"/>
        <v>0</v>
      </c>
      <c r="BI171" s="141">
        <f t="shared" si="8"/>
        <v>0</v>
      </c>
      <c r="BJ171" s="17" t="s">
        <v>90</v>
      </c>
      <c r="BK171" s="141">
        <f t="shared" si="9"/>
        <v>0</v>
      </c>
      <c r="BL171" s="17" t="s">
        <v>173</v>
      </c>
      <c r="BM171" s="140" t="s">
        <v>4203</v>
      </c>
    </row>
    <row r="172" spans="2:65" s="1" customFormat="1" ht="16.5" customHeight="1">
      <c r="B172" s="33"/>
      <c r="C172" s="128" t="s">
        <v>291</v>
      </c>
      <c r="D172" s="128" t="s">
        <v>141</v>
      </c>
      <c r="E172" s="129" t="s">
        <v>4204</v>
      </c>
      <c r="F172" s="130" t="s">
        <v>4205</v>
      </c>
      <c r="G172" s="131" t="s">
        <v>1653</v>
      </c>
      <c r="H172" s="132">
        <v>1</v>
      </c>
      <c r="I172" s="133"/>
      <c r="J172" s="134">
        <f t="shared" si="0"/>
        <v>0</v>
      </c>
      <c r="K172" s="135"/>
      <c r="L172" s="33"/>
      <c r="M172" s="136" t="s">
        <v>1</v>
      </c>
      <c r="N172" s="137" t="s">
        <v>47</v>
      </c>
      <c r="P172" s="138">
        <f t="shared" si="1"/>
        <v>0</v>
      </c>
      <c r="Q172" s="138">
        <v>0</v>
      </c>
      <c r="R172" s="138">
        <f t="shared" si="2"/>
        <v>0</v>
      </c>
      <c r="S172" s="138">
        <v>0</v>
      </c>
      <c r="T172" s="139">
        <f t="shared" si="3"/>
        <v>0</v>
      </c>
      <c r="AR172" s="140" t="s">
        <v>173</v>
      </c>
      <c r="AT172" s="140" t="s">
        <v>141</v>
      </c>
      <c r="AU172" s="140" t="s">
        <v>92</v>
      </c>
      <c r="AY172" s="17" t="s">
        <v>140</v>
      </c>
      <c r="BE172" s="141">
        <f t="shared" si="4"/>
        <v>0</v>
      </c>
      <c r="BF172" s="141">
        <f t="shared" si="5"/>
        <v>0</v>
      </c>
      <c r="BG172" s="141">
        <f t="shared" si="6"/>
        <v>0</v>
      </c>
      <c r="BH172" s="141">
        <f t="shared" si="7"/>
        <v>0</v>
      </c>
      <c r="BI172" s="141">
        <f t="shared" si="8"/>
        <v>0</v>
      </c>
      <c r="BJ172" s="17" t="s">
        <v>90</v>
      </c>
      <c r="BK172" s="141">
        <f t="shared" si="9"/>
        <v>0</v>
      </c>
      <c r="BL172" s="17" t="s">
        <v>173</v>
      </c>
      <c r="BM172" s="140" t="s">
        <v>4206</v>
      </c>
    </row>
    <row r="173" spans="2:65" s="1" customFormat="1" ht="16.5" customHeight="1">
      <c r="B173" s="33"/>
      <c r="C173" s="128" t="s">
        <v>225</v>
      </c>
      <c r="D173" s="128" t="s">
        <v>141</v>
      </c>
      <c r="E173" s="129" t="s">
        <v>4207</v>
      </c>
      <c r="F173" s="130" t="s">
        <v>4208</v>
      </c>
      <c r="G173" s="131" t="s">
        <v>163</v>
      </c>
      <c r="H173" s="132">
        <v>1.081</v>
      </c>
      <c r="I173" s="133"/>
      <c r="J173" s="134">
        <f t="shared" si="0"/>
        <v>0</v>
      </c>
      <c r="K173" s="135"/>
      <c r="L173" s="33"/>
      <c r="M173" s="136" t="s">
        <v>1</v>
      </c>
      <c r="N173" s="137" t="s">
        <v>47</v>
      </c>
      <c r="P173" s="138">
        <f t="shared" si="1"/>
        <v>0</v>
      </c>
      <c r="Q173" s="138">
        <v>0</v>
      </c>
      <c r="R173" s="138">
        <f t="shared" si="2"/>
        <v>0</v>
      </c>
      <c r="S173" s="138">
        <v>0</v>
      </c>
      <c r="T173" s="139">
        <f t="shared" si="3"/>
        <v>0</v>
      </c>
      <c r="AR173" s="140" t="s">
        <v>173</v>
      </c>
      <c r="AT173" s="140" t="s">
        <v>141</v>
      </c>
      <c r="AU173" s="140" t="s">
        <v>92</v>
      </c>
      <c r="AY173" s="17" t="s">
        <v>140</v>
      </c>
      <c r="BE173" s="141">
        <f t="shared" si="4"/>
        <v>0</v>
      </c>
      <c r="BF173" s="141">
        <f t="shared" si="5"/>
        <v>0</v>
      </c>
      <c r="BG173" s="141">
        <f t="shared" si="6"/>
        <v>0</v>
      </c>
      <c r="BH173" s="141">
        <f t="shared" si="7"/>
        <v>0</v>
      </c>
      <c r="BI173" s="141">
        <f t="shared" si="8"/>
        <v>0</v>
      </c>
      <c r="BJ173" s="17" t="s">
        <v>90</v>
      </c>
      <c r="BK173" s="141">
        <f t="shared" si="9"/>
        <v>0</v>
      </c>
      <c r="BL173" s="17" t="s">
        <v>173</v>
      </c>
      <c r="BM173" s="140" t="s">
        <v>4209</v>
      </c>
    </row>
    <row r="174" spans="2:65" s="10" customFormat="1" ht="22.9" customHeight="1">
      <c r="B174" s="118"/>
      <c r="D174" s="119" t="s">
        <v>81</v>
      </c>
      <c r="E174" s="183" t="s">
        <v>3877</v>
      </c>
      <c r="F174" s="183" t="s">
        <v>4210</v>
      </c>
      <c r="I174" s="121"/>
      <c r="J174" s="184">
        <f>BK174</f>
        <v>0</v>
      </c>
      <c r="L174" s="118"/>
      <c r="M174" s="123"/>
      <c r="P174" s="124">
        <f>SUM(P175:P203)</f>
        <v>0</v>
      </c>
      <c r="R174" s="124">
        <f>SUM(R175:R203)</f>
        <v>0</v>
      </c>
      <c r="T174" s="125">
        <f>SUM(T175:T203)</f>
        <v>0</v>
      </c>
      <c r="AR174" s="119" t="s">
        <v>92</v>
      </c>
      <c r="AT174" s="126" t="s">
        <v>81</v>
      </c>
      <c r="AU174" s="126" t="s">
        <v>90</v>
      </c>
      <c r="AY174" s="119" t="s">
        <v>140</v>
      </c>
      <c r="BK174" s="127">
        <f>SUM(BK175:BK203)</f>
        <v>0</v>
      </c>
    </row>
    <row r="175" spans="2:65" s="1" customFormat="1" ht="21.75" customHeight="1">
      <c r="B175" s="33"/>
      <c r="C175" s="128" t="s">
        <v>299</v>
      </c>
      <c r="D175" s="128" t="s">
        <v>141</v>
      </c>
      <c r="E175" s="129" t="s">
        <v>4211</v>
      </c>
      <c r="F175" s="130" t="s">
        <v>4212</v>
      </c>
      <c r="G175" s="131" t="s">
        <v>150</v>
      </c>
      <c r="H175" s="132">
        <v>25</v>
      </c>
      <c r="I175" s="133"/>
      <c r="J175" s="134">
        <f t="shared" ref="J175:J203" si="10">ROUND(I175*H175,2)</f>
        <v>0</v>
      </c>
      <c r="K175" s="135"/>
      <c r="L175" s="33"/>
      <c r="M175" s="136" t="s">
        <v>1</v>
      </c>
      <c r="N175" s="137" t="s">
        <v>47</v>
      </c>
      <c r="P175" s="138">
        <f t="shared" ref="P175:P203" si="11">O175*H175</f>
        <v>0</v>
      </c>
      <c r="Q175" s="138">
        <v>0</v>
      </c>
      <c r="R175" s="138">
        <f t="shared" ref="R175:R203" si="12">Q175*H175</f>
        <v>0</v>
      </c>
      <c r="S175" s="138">
        <v>0</v>
      </c>
      <c r="T175" s="139">
        <f t="shared" ref="T175:T203" si="13">S175*H175</f>
        <v>0</v>
      </c>
      <c r="AR175" s="140" t="s">
        <v>173</v>
      </c>
      <c r="AT175" s="140" t="s">
        <v>141</v>
      </c>
      <c r="AU175" s="140" t="s">
        <v>92</v>
      </c>
      <c r="AY175" s="17" t="s">
        <v>140</v>
      </c>
      <c r="BE175" s="141">
        <f t="shared" ref="BE175:BE203" si="14">IF(N175="základní",J175,0)</f>
        <v>0</v>
      </c>
      <c r="BF175" s="141">
        <f t="shared" ref="BF175:BF203" si="15">IF(N175="snížená",J175,0)</f>
        <v>0</v>
      </c>
      <c r="BG175" s="141">
        <f t="shared" ref="BG175:BG203" si="16">IF(N175="zákl. přenesená",J175,0)</f>
        <v>0</v>
      </c>
      <c r="BH175" s="141">
        <f t="shared" ref="BH175:BH203" si="17">IF(N175="sníž. přenesená",J175,0)</f>
        <v>0</v>
      </c>
      <c r="BI175" s="141">
        <f t="shared" ref="BI175:BI203" si="18">IF(N175="nulová",J175,0)</f>
        <v>0</v>
      </c>
      <c r="BJ175" s="17" t="s">
        <v>90</v>
      </c>
      <c r="BK175" s="141">
        <f t="shared" ref="BK175:BK203" si="19">ROUND(I175*H175,2)</f>
        <v>0</v>
      </c>
      <c r="BL175" s="17" t="s">
        <v>173</v>
      </c>
      <c r="BM175" s="140" t="s">
        <v>4213</v>
      </c>
    </row>
    <row r="176" spans="2:65" s="1" customFormat="1" ht="21.75" customHeight="1">
      <c r="B176" s="33"/>
      <c r="C176" s="128" t="s">
        <v>230</v>
      </c>
      <c r="D176" s="128" t="s">
        <v>141</v>
      </c>
      <c r="E176" s="129" t="s">
        <v>4214</v>
      </c>
      <c r="F176" s="130" t="s">
        <v>4215</v>
      </c>
      <c r="G176" s="131" t="s">
        <v>150</v>
      </c>
      <c r="H176" s="132">
        <v>38</v>
      </c>
      <c r="I176" s="133"/>
      <c r="J176" s="134">
        <f t="shared" si="10"/>
        <v>0</v>
      </c>
      <c r="K176" s="135"/>
      <c r="L176" s="33"/>
      <c r="M176" s="136" t="s">
        <v>1</v>
      </c>
      <c r="N176" s="137" t="s">
        <v>47</v>
      </c>
      <c r="P176" s="138">
        <f t="shared" si="11"/>
        <v>0</v>
      </c>
      <c r="Q176" s="138">
        <v>0</v>
      </c>
      <c r="R176" s="138">
        <f t="shared" si="12"/>
        <v>0</v>
      </c>
      <c r="S176" s="138">
        <v>0</v>
      </c>
      <c r="T176" s="139">
        <f t="shared" si="13"/>
        <v>0</v>
      </c>
      <c r="AR176" s="140" t="s">
        <v>173</v>
      </c>
      <c r="AT176" s="140" t="s">
        <v>141</v>
      </c>
      <c r="AU176" s="140" t="s">
        <v>92</v>
      </c>
      <c r="AY176" s="17" t="s">
        <v>140</v>
      </c>
      <c r="BE176" s="141">
        <f t="shared" si="14"/>
        <v>0</v>
      </c>
      <c r="BF176" s="141">
        <f t="shared" si="15"/>
        <v>0</v>
      </c>
      <c r="BG176" s="141">
        <f t="shared" si="16"/>
        <v>0</v>
      </c>
      <c r="BH176" s="141">
        <f t="shared" si="17"/>
        <v>0</v>
      </c>
      <c r="BI176" s="141">
        <f t="shared" si="18"/>
        <v>0</v>
      </c>
      <c r="BJ176" s="17" t="s">
        <v>90</v>
      </c>
      <c r="BK176" s="141">
        <f t="shared" si="19"/>
        <v>0</v>
      </c>
      <c r="BL176" s="17" t="s">
        <v>173</v>
      </c>
      <c r="BM176" s="140" t="s">
        <v>4216</v>
      </c>
    </row>
    <row r="177" spans="2:65" s="1" customFormat="1" ht="16.5" customHeight="1">
      <c r="B177" s="33"/>
      <c r="C177" s="128" t="s">
        <v>29</v>
      </c>
      <c r="D177" s="128" t="s">
        <v>141</v>
      </c>
      <c r="E177" s="129" t="s">
        <v>4217</v>
      </c>
      <c r="F177" s="130" t="s">
        <v>4218</v>
      </c>
      <c r="G177" s="131" t="s">
        <v>150</v>
      </c>
      <c r="H177" s="132">
        <v>5</v>
      </c>
      <c r="I177" s="133"/>
      <c r="J177" s="134">
        <f t="shared" si="10"/>
        <v>0</v>
      </c>
      <c r="K177" s="135"/>
      <c r="L177" s="33"/>
      <c r="M177" s="136" t="s">
        <v>1</v>
      </c>
      <c r="N177" s="137" t="s">
        <v>47</v>
      </c>
      <c r="P177" s="138">
        <f t="shared" si="11"/>
        <v>0</v>
      </c>
      <c r="Q177" s="138">
        <v>0</v>
      </c>
      <c r="R177" s="138">
        <f t="shared" si="12"/>
        <v>0</v>
      </c>
      <c r="S177" s="138">
        <v>0</v>
      </c>
      <c r="T177" s="139">
        <f t="shared" si="13"/>
        <v>0</v>
      </c>
      <c r="AR177" s="140" t="s">
        <v>173</v>
      </c>
      <c r="AT177" s="140" t="s">
        <v>141</v>
      </c>
      <c r="AU177" s="140" t="s">
        <v>92</v>
      </c>
      <c r="AY177" s="17" t="s">
        <v>140</v>
      </c>
      <c r="BE177" s="141">
        <f t="shared" si="14"/>
        <v>0</v>
      </c>
      <c r="BF177" s="141">
        <f t="shared" si="15"/>
        <v>0</v>
      </c>
      <c r="BG177" s="141">
        <f t="shared" si="16"/>
        <v>0</v>
      </c>
      <c r="BH177" s="141">
        <f t="shared" si="17"/>
        <v>0</v>
      </c>
      <c r="BI177" s="141">
        <f t="shared" si="18"/>
        <v>0</v>
      </c>
      <c r="BJ177" s="17" t="s">
        <v>90</v>
      </c>
      <c r="BK177" s="141">
        <f t="shared" si="19"/>
        <v>0</v>
      </c>
      <c r="BL177" s="17" t="s">
        <v>173</v>
      </c>
      <c r="BM177" s="140" t="s">
        <v>4219</v>
      </c>
    </row>
    <row r="178" spans="2:65" s="1" customFormat="1" ht="16.5" customHeight="1">
      <c r="B178" s="33"/>
      <c r="C178" s="128" t="s">
        <v>233</v>
      </c>
      <c r="D178" s="128" t="s">
        <v>141</v>
      </c>
      <c r="E178" s="129" t="s">
        <v>4220</v>
      </c>
      <c r="F178" s="130" t="s">
        <v>4221</v>
      </c>
      <c r="G178" s="131" t="s">
        <v>150</v>
      </c>
      <c r="H178" s="132">
        <v>11</v>
      </c>
      <c r="I178" s="133"/>
      <c r="J178" s="134">
        <f t="shared" si="10"/>
        <v>0</v>
      </c>
      <c r="K178" s="135"/>
      <c r="L178" s="33"/>
      <c r="M178" s="136" t="s">
        <v>1</v>
      </c>
      <c r="N178" s="137" t="s">
        <v>47</v>
      </c>
      <c r="P178" s="138">
        <f t="shared" si="11"/>
        <v>0</v>
      </c>
      <c r="Q178" s="138">
        <v>0</v>
      </c>
      <c r="R178" s="138">
        <f t="shared" si="12"/>
        <v>0</v>
      </c>
      <c r="S178" s="138">
        <v>0</v>
      </c>
      <c r="T178" s="139">
        <f t="shared" si="13"/>
        <v>0</v>
      </c>
      <c r="AR178" s="140" t="s">
        <v>173</v>
      </c>
      <c r="AT178" s="140" t="s">
        <v>141</v>
      </c>
      <c r="AU178" s="140" t="s">
        <v>92</v>
      </c>
      <c r="AY178" s="17" t="s">
        <v>140</v>
      </c>
      <c r="BE178" s="141">
        <f t="shared" si="14"/>
        <v>0</v>
      </c>
      <c r="BF178" s="141">
        <f t="shared" si="15"/>
        <v>0</v>
      </c>
      <c r="BG178" s="141">
        <f t="shared" si="16"/>
        <v>0</v>
      </c>
      <c r="BH178" s="141">
        <f t="shared" si="17"/>
        <v>0</v>
      </c>
      <c r="BI178" s="141">
        <f t="shared" si="18"/>
        <v>0</v>
      </c>
      <c r="BJ178" s="17" t="s">
        <v>90</v>
      </c>
      <c r="BK178" s="141">
        <f t="shared" si="19"/>
        <v>0</v>
      </c>
      <c r="BL178" s="17" t="s">
        <v>173</v>
      </c>
      <c r="BM178" s="140" t="s">
        <v>4222</v>
      </c>
    </row>
    <row r="179" spans="2:65" s="1" customFormat="1" ht="16.5" customHeight="1">
      <c r="B179" s="33"/>
      <c r="C179" s="128" t="s">
        <v>313</v>
      </c>
      <c r="D179" s="128" t="s">
        <v>141</v>
      </c>
      <c r="E179" s="129" t="s">
        <v>4223</v>
      </c>
      <c r="F179" s="130" t="s">
        <v>4224</v>
      </c>
      <c r="G179" s="131" t="s">
        <v>150</v>
      </c>
      <c r="H179" s="132">
        <v>23</v>
      </c>
      <c r="I179" s="133"/>
      <c r="J179" s="134">
        <f t="shared" si="10"/>
        <v>0</v>
      </c>
      <c r="K179" s="135"/>
      <c r="L179" s="33"/>
      <c r="M179" s="136" t="s">
        <v>1</v>
      </c>
      <c r="N179" s="137" t="s">
        <v>47</v>
      </c>
      <c r="P179" s="138">
        <f t="shared" si="11"/>
        <v>0</v>
      </c>
      <c r="Q179" s="138">
        <v>0</v>
      </c>
      <c r="R179" s="138">
        <f t="shared" si="12"/>
        <v>0</v>
      </c>
      <c r="S179" s="138">
        <v>0</v>
      </c>
      <c r="T179" s="139">
        <f t="shared" si="13"/>
        <v>0</v>
      </c>
      <c r="AR179" s="140" t="s">
        <v>173</v>
      </c>
      <c r="AT179" s="140" t="s">
        <v>141</v>
      </c>
      <c r="AU179" s="140" t="s">
        <v>92</v>
      </c>
      <c r="AY179" s="17" t="s">
        <v>140</v>
      </c>
      <c r="BE179" s="141">
        <f t="shared" si="14"/>
        <v>0</v>
      </c>
      <c r="BF179" s="141">
        <f t="shared" si="15"/>
        <v>0</v>
      </c>
      <c r="BG179" s="141">
        <f t="shared" si="16"/>
        <v>0</v>
      </c>
      <c r="BH179" s="141">
        <f t="shared" si="17"/>
        <v>0</v>
      </c>
      <c r="BI179" s="141">
        <f t="shared" si="18"/>
        <v>0</v>
      </c>
      <c r="BJ179" s="17" t="s">
        <v>90</v>
      </c>
      <c r="BK179" s="141">
        <f t="shared" si="19"/>
        <v>0</v>
      </c>
      <c r="BL179" s="17" t="s">
        <v>173</v>
      </c>
      <c r="BM179" s="140" t="s">
        <v>4225</v>
      </c>
    </row>
    <row r="180" spans="2:65" s="1" customFormat="1" ht="16.5" customHeight="1">
      <c r="B180" s="33"/>
      <c r="C180" s="128" t="s">
        <v>237</v>
      </c>
      <c r="D180" s="128" t="s">
        <v>141</v>
      </c>
      <c r="E180" s="129" t="s">
        <v>4226</v>
      </c>
      <c r="F180" s="130" t="s">
        <v>4227</v>
      </c>
      <c r="G180" s="131" t="s">
        <v>150</v>
      </c>
      <c r="H180" s="132">
        <v>15</v>
      </c>
      <c r="I180" s="133"/>
      <c r="J180" s="134">
        <f t="shared" si="10"/>
        <v>0</v>
      </c>
      <c r="K180" s="135"/>
      <c r="L180" s="33"/>
      <c r="M180" s="136" t="s">
        <v>1</v>
      </c>
      <c r="N180" s="137" t="s">
        <v>47</v>
      </c>
      <c r="P180" s="138">
        <f t="shared" si="11"/>
        <v>0</v>
      </c>
      <c r="Q180" s="138">
        <v>0</v>
      </c>
      <c r="R180" s="138">
        <f t="shared" si="12"/>
        <v>0</v>
      </c>
      <c r="S180" s="138">
        <v>0</v>
      </c>
      <c r="T180" s="139">
        <f t="shared" si="13"/>
        <v>0</v>
      </c>
      <c r="AR180" s="140" t="s">
        <v>173</v>
      </c>
      <c r="AT180" s="140" t="s">
        <v>141</v>
      </c>
      <c r="AU180" s="140" t="s">
        <v>92</v>
      </c>
      <c r="AY180" s="17" t="s">
        <v>140</v>
      </c>
      <c r="BE180" s="141">
        <f t="shared" si="14"/>
        <v>0</v>
      </c>
      <c r="BF180" s="141">
        <f t="shared" si="15"/>
        <v>0</v>
      </c>
      <c r="BG180" s="141">
        <f t="shared" si="16"/>
        <v>0</v>
      </c>
      <c r="BH180" s="141">
        <f t="shared" si="17"/>
        <v>0</v>
      </c>
      <c r="BI180" s="141">
        <f t="shared" si="18"/>
        <v>0</v>
      </c>
      <c r="BJ180" s="17" t="s">
        <v>90</v>
      </c>
      <c r="BK180" s="141">
        <f t="shared" si="19"/>
        <v>0</v>
      </c>
      <c r="BL180" s="17" t="s">
        <v>173</v>
      </c>
      <c r="BM180" s="140" t="s">
        <v>4228</v>
      </c>
    </row>
    <row r="181" spans="2:65" s="1" customFormat="1" ht="16.5" customHeight="1">
      <c r="B181" s="33"/>
      <c r="C181" s="128" t="s">
        <v>320</v>
      </c>
      <c r="D181" s="128" t="s">
        <v>141</v>
      </c>
      <c r="E181" s="129" t="s">
        <v>4229</v>
      </c>
      <c r="F181" s="130" t="s">
        <v>4230</v>
      </c>
      <c r="G181" s="131" t="s">
        <v>150</v>
      </c>
      <c r="H181" s="132">
        <v>18</v>
      </c>
      <c r="I181" s="133"/>
      <c r="J181" s="134">
        <f t="shared" si="10"/>
        <v>0</v>
      </c>
      <c r="K181" s="135"/>
      <c r="L181" s="33"/>
      <c r="M181" s="136" t="s">
        <v>1</v>
      </c>
      <c r="N181" s="137" t="s">
        <v>47</v>
      </c>
      <c r="P181" s="138">
        <f t="shared" si="11"/>
        <v>0</v>
      </c>
      <c r="Q181" s="138">
        <v>0</v>
      </c>
      <c r="R181" s="138">
        <f t="shared" si="12"/>
        <v>0</v>
      </c>
      <c r="S181" s="138">
        <v>0</v>
      </c>
      <c r="T181" s="139">
        <f t="shared" si="13"/>
        <v>0</v>
      </c>
      <c r="AR181" s="140" t="s">
        <v>173</v>
      </c>
      <c r="AT181" s="140" t="s">
        <v>141</v>
      </c>
      <c r="AU181" s="140" t="s">
        <v>92</v>
      </c>
      <c r="AY181" s="17" t="s">
        <v>140</v>
      </c>
      <c r="BE181" s="141">
        <f t="shared" si="14"/>
        <v>0</v>
      </c>
      <c r="BF181" s="141">
        <f t="shared" si="15"/>
        <v>0</v>
      </c>
      <c r="BG181" s="141">
        <f t="shared" si="16"/>
        <v>0</v>
      </c>
      <c r="BH181" s="141">
        <f t="shared" si="17"/>
        <v>0</v>
      </c>
      <c r="BI181" s="141">
        <f t="shared" si="18"/>
        <v>0</v>
      </c>
      <c r="BJ181" s="17" t="s">
        <v>90</v>
      </c>
      <c r="BK181" s="141">
        <f t="shared" si="19"/>
        <v>0</v>
      </c>
      <c r="BL181" s="17" t="s">
        <v>173</v>
      </c>
      <c r="BM181" s="140" t="s">
        <v>4231</v>
      </c>
    </row>
    <row r="182" spans="2:65" s="1" customFormat="1" ht="16.5" customHeight="1">
      <c r="B182" s="33"/>
      <c r="C182" s="128" t="s">
        <v>240</v>
      </c>
      <c r="D182" s="128" t="s">
        <v>141</v>
      </c>
      <c r="E182" s="129" t="s">
        <v>4232</v>
      </c>
      <c r="F182" s="130" t="s">
        <v>4233</v>
      </c>
      <c r="G182" s="131" t="s">
        <v>150</v>
      </c>
      <c r="H182" s="132">
        <v>44</v>
      </c>
      <c r="I182" s="133"/>
      <c r="J182" s="134">
        <f t="shared" si="10"/>
        <v>0</v>
      </c>
      <c r="K182" s="135"/>
      <c r="L182" s="33"/>
      <c r="M182" s="136" t="s">
        <v>1</v>
      </c>
      <c r="N182" s="137" t="s">
        <v>47</v>
      </c>
      <c r="P182" s="138">
        <f t="shared" si="11"/>
        <v>0</v>
      </c>
      <c r="Q182" s="138">
        <v>0</v>
      </c>
      <c r="R182" s="138">
        <f t="shared" si="12"/>
        <v>0</v>
      </c>
      <c r="S182" s="138">
        <v>0</v>
      </c>
      <c r="T182" s="139">
        <f t="shared" si="13"/>
        <v>0</v>
      </c>
      <c r="AR182" s="140" t="s">
        <v>173</v>
      </c>
      <c r="AT182" s="140" t="s">
        <v>141</v>
      </c>
      <c r="AU182" s="140" t="s">
        <v>92</v>
      </c>
      <c r="AY182" s="17" t="s">
        <v>140</v>
      </c>
      <c r="BE182" s="141">
        <f t="shared" si="14"/>
        <v>0</v>
      </c>
      <c r="BF182" s="141">
        <f t="shared" si="15"/>
        <v>0</v>
      </c>
      <c r="BG182" s="141">
        <f t="shared" si="16"/>
        <v>0</v>
      </c>
      <c r="BH182" s="141">
        <f t="shared" si="17"/>
        <v>0</v>
      </c>
      <c r="BI182" s="141">
        <f t="shared" si="18"/>
        <v>0</v>
      </c>
      <c r="BJ182" s="17" t="s">
        <v>90</v>
      </c>
      <c r="BK182" s="141">
        <f t="shared" si="19"/>
        <v>0</v>
      </c>
      <c r="BL182" s="17" t="s">
        <v>173</v>
      </c>
      <c r="BM182" s="140" t="s">
        <v>4234</v>
      </c>
    </row>
    <row r="183" spans="2:65" s="1" customFormat="1" ht="16.5" customHeight="1">
      <c r="B183" s="33"/>
      <c r="C183" s="128" t="s">
        <v>327</v>
      </c>
      <c r="D183" s="128" t="s">
        <v>141</v>
      </c>
      <c r="E183" s="129" t="s">
        <v>4235</v>
      </c>
      <c r="F183" s="130" t="s">
        <v>4236</v>
      </c>
      <c r="G183" s="131" t="s">
        <v>150</v>
      </c>
      <c r="H183" s="132">
        <v>240</v>
      </c>
      <c r="I183" s="133"/>
      <c r="J183" s="134">
        <f t="shared" si="10"/>
        <v>0</v>
      </c>
      <c r="K183" s="135"/>
      <c r="L183" s="33"/>
      <c r="M183" s="136" t="s">
        <v>1</v>
      </c>
      <c r="N183" s="137" t="s">
        <v>47</v>
      </c>
      <c r="P183" s="138">
        <f t="shared" si="11"/>
        <v>0</v>
      </c>
      <c r="Q183" s="138">
        <v>0</v>
      </c>
      <c r="R183" s="138">
        <f t="shared" si="12"/>
        <v>0</v>
      </c>
      <c r="S183" s="138">
        <v>0</v>
      </c>
      <c r="T183" s="139">
        <f t="shared" si="13"/>
        <v>0</v>
      </c>
      <c r="AR183" s="140" t="s">
        <v>173</v>
      </c>
      <c r="AT183" s="140" t="s">
        <v>141</v>
      </c>
      <c r="AU183" s="140" t="s">
        <v>92</v>
      </c>
      <c r="AY183" s="17" t="s">
        <v>140</v>
      </c>
      <c r="BE183" s="141">
        <f t="shared" si="14"/>
        <v>0</v>
      </c>
      <c r="BF183" s="141">
        <f t="shared" si="15"/>
        <v>0</v>
      </c>
      <c r="BG183" s="141">
        <f t="shared" si="16"/>
        <v>0</v>
      </c>
      <c r="BH183" s="141">
        <f t="shared" si="17"/>
        <v>0</v>
      </c>
      <c r="BI183" s="141">
        <f t="shared" si="18"/>
        <v>0</v>
      </c>
      <c r="BJ183" s="17" t="s">
        <v>90</v>
      </c>
      <c r="BK183" s="141">
        <f t="shared" si="19"/>
        <v>0</v>
      </c>
      <c r="BL183" s="17" t="s">
        <v>173</v>
      </c>
      <c r="BM183" s="140" t="s">
        <v>4237</v>
      </c>
    </row>
    <row r="184" spans="2:65" s="1" customFormat="1" ht="21.75" customHeight="1">
      <c r="B184" s="33"/>
      <c r="C184" s="128" t="s">
        <v>244</v>
      </c>
      <c r="D184" s="128" t="s">
        <v>141</v>
      </c>
      <c r="E184" s="129" t="s">
        <v>3879</v>
      </c>
      <c r="F184" s="130" t="s">
        <v>3880</v>
      </c>
      <c r="G184" s="131" t="s">
        <v>150</v>
      </c>
      <c r="H184" s="132">
        <v>12</v>
      </c>
      <c r="I184" s="133"/>
      <c r="J184" s="134">
        <f t="shared" si="10"/>
        <v>0</v>
      </c>
      <c r="K184" s="135"/>
      <c r="L184" s="33"/>
      <c r="M184" s="136" t="s">
        <v>1</v>
      </c>
      <c r="N184" s="137" t="s">
        <v>47</v>
      </c>
      <c r="P184" s="138">
        <f t="shared" si="11"/>
        <v>0</v>
      </c>
      <c r="Q184" s="138">
        <v>0</v>
      </c>
      <c r="R184" s="138">
        <f t="shared" si="12"/>
        <v>0</v>
      </c>
      <c r="S184" s="138">
        <v>0</v>
      </c>
      <c r="T184" s="139">
        <f t="shared" si="13"/>
        <v>0</v>
      </c>
      <c r="AR184" s="140" t="s">
        <v>173</v>
      </c>
      <c r="AT184" s="140" t="s">
        <v>141</v>
      </c>
      <c r="AU184" s="140" t="s">
        <v>92</v>
      </c>
      <c r="AY184" s="17" t="s">
        <v>140</v>
      </c>
      <c r="BE184" s="141">
        <f t="shared" si="14"/>
        <v>0</v>
      </c>
      <c r="BF184" s="141">
        <f t="shared" si="15"/>
        <v>0</v>
      </c>
      <c r="BG184" s="141">
        <f t="shared" si="16"/>
        <v>0</v>
      </c>
      <c r="BH184" s="141">
        <f t="shared" si="17"/>
        <v>0</v>
      </c>
      <c r="BI184" s="141">
        <f t="shared" si="18"/>
        <v>0</v>
      </c>
      <c r="BJ184" s="17" t="s">
        <v>90</v>
      </c>
      <c r="BK184" s="141">
        <f t="shared" si="19"/>
        <v>0</v>
      </c>
      <c r="BL184" s="17" t="s">
        <v>173</v>
      </c>
      <c r="BM184" s="140" t="s">
        <v>4238</v>
      </c>
    </row>
    <row r="185" spans="2:65" s="1" customFormat="1" ht="21.75" customHeight="1">
      <c r="B185" s="33"/>
      <c r="C185" s="128" t="s">
        <v>334</v>
      </c>
      <c r="D185" s="128" t="s">
        <v>141</v>
      </c>
      <c r="E185" s="129" t="s">
        <v>4239</v>
      </c>
      <c r="F185" s="130" t="s">
        <v>4240</v>
      </c>
      <c r="G185" s="131" t="s">
        <v>150</v>
      </c>
      <c r="H185" s="132">
        <v>32</v>
      </c>
      <c r="I185" s="133"/>
      <c r="J185" s="134">
        <f t="shared" si="10"/>
        <v>0</v>
      </c>
      <c r="K185" s="135"/>
      <c r="L185" s="33"/>
      <c r="M185" s="136" t="s">
        <v>1</v>
      </c>
      <c r="N185" s="137" t="s">
        <v>47</v>
      </c>
      <c r="P185" s="138">
        <f t="shared" si="11"/>
        <v>0</v>
      </c>
      <c r="Q185" s="138">
        <v>0</v>
      </c>
      <c r="R185" s="138">
        <f t="shared" si="12"/>
        <v>0</v>
      </c>
      <c r="S185" s="138">
        <v>0</v>
      </c>
      <c r="T185" s="139">
        <f t="shared" si="13"/>
        <v>0</v>
      </c>
      <c r="AR185" s="140" t="s">
        <v>173</v>
      </c>
      <c r="AT185" s="140" t="s">
        <v>141</v>
      </c>
      <c r="AU185" s="140" t="s">
        <v>92</v>
      </c>
      <c r="AY185" s="17" t="s">
        <v>140</v>
      </c>
      <c r="BE185" s="141">
        <f t="shared" si="14"/>
        <v>0</v>
      </c>
      <c r="BF185" s="141">
        <f t="shared" si="15"/>
        <v>0</v>
      </c>
      <c r="BG185" s="141">
        <f t="shared" si="16"/>
        <v>0</v>
      </c>
      <c r="BH185" s="141">
        <f t="shared" si="17"/>
        <v>0</v>
      </c>
      <c r="BI185" s="141">
        <f t="shared" si="18"/>
        <v>0</v>
      </c>
      <c r="BJ185" s="17" t="s">
        <v>90</v>
      </c>
      <c r="BK185" s="141">
        <f t="shared" si="19"/>
        <v>0</v>
      </c>
      <c r="BL185" s="17" t="s">
        <v>173</v>
      </c>
      <c r="BM185" s="140" t="s">
        <v>4241</v>
      </c>
    </row>
    <row r="186" spans="2:65" s="1" customFormat="1" ht="16.5" customHeight="1">
      <c r="B186" s="33"/>
      <c r="C186" s="128" t="s">
        <v>247</v>
      </c>
      <c r="D186" s="128" t="s">
        <v>141</v>
      </c>
      <c r="E186" s="129" t="s">
        <v>4242</v>
      </c>
      <c r="F186" s="130" t="s">
        <v>4243</v>
      </c>
      <c r="G186" s="131" t="s">
        <v>150</v>
      </c>
      <c r="H186" s="132">
        <v>85</v>
      </c>
      <c r="I186" s="133"/>
      <c r="J186" s="134">
        <f t="shared" si="10"/>
        <v>0</v>
      </c>
      <c r="K186" s="135"/>
      <c r="L186" s="33"/>
      <c r="M186" s="136" t="s">
        <v>1</v>
      </c>
      <c r="N186" s="137" t="s">
        <v>47</v>
      </c>
      <c r="P186" s="138">
        <f t="shared" si="11"/>
        <v>0</v>
      </c>
      <c r="Q186" s="138">
        <v>0</v>
      </c>
      <c r="R186" s="138">
        <f t="shared" si="12"/>
        <v>0</v>
      </c>
      <c r="S186" s="138">
        <v>0</v>
      </c>
      <c r="T186" s="139">
        <f t="shared" si="13"/>
        <v>0</v>
      </c>
      <c r="AR186" s="140" t="s">
        <v>173</v>
      </c>
      <c r="AT186" s="140" t="s">
        <v>141</v>
      </c>
      <c r="AU186" s="140" t="s">
        <v>92</v>
      </c>
      <c r="AY186" s="17" t="s">
        <v>140</v>
      </c>
      <c r="BE186" s="141">
        <f t="shared" si="14"/>
        <v>0</v>
      </c>
      <c r="BF186" s="141">
        <f t="shared" si="15"/>
        <v>0</v>
      </c>
      <c r="BG186" s="141">
        <f t="shared" si="16"/>
        <v>0</v>
      </c>
      <c r="BH186" s="141">
        <f t="shared" si="17"/>
        <v>0</v>
      </c>
      <c r="BI186" s="141">
        <f t="shared" si="18"/>
        <v>0</v>
      </c>
      <c r="BJ186" s="17" t="s">
        <v>90</v>
      </c>
      <c r="BK186" s="141">
        <f t="shared" si="19"/>
        <v>0</v>
      </c>
      <c r="BL186" s="17" t="s">
        <v>173</v>
      </c>
      <c r="BM186" s="140" t="s">
        <v>4244</v>
      </c>
    </row>
    <row r="187" spans="2:65" s="1" customFormat="1" ht="16.5" customHeight="1">
      <c r="B187" s="33"/>
      <c r="C187" s="128" t="s">
        <v>342</v>
      </c>
      <c r="D187" s="128" t="s">
        <v>141</v>
      </c>
      <c r="E187" s="129" t="s">
        <v>3423</v>
      </c>
      <c r="F187" s="130" t="s">
        <v>4245</v>
      </c>
      <c r="G187" s="131" t="s">
        <v>157</v>
      </c>
      <c r="H187" s="132">
        <v>2</v>
      </c>
      <c r="I187" s="133"/>
      <c r="J187" s="134">
        <f t="shared" si="10"/>
        <v>0</v>
      </c>
      <c r="K187" s="135"/>
      <c r="L187" s="33"/>
      <c r="M187" s="136" t="s">
        <v>1</v>
      </c>
      <c r="N187" s="137" t="s">
        <v>47</v>
      </c>
      <c r="P187" s="138">
        <f t="shared" si="11"/>
        <v>0</v>
      </c>
      <c r="Q187" s="138">
        <v>0</v>
      </c>
      <c r="R187" s="138">
        <f t="shared" si="12"/>
        <v>0</v>
      </c>
      <c r="S187" s="138">
        <v>0</v>
      </c>
      <c r="T187" s="139">
        <f t="shared" si="13"/>
        <v>0</v>
      </c>
      <c r="AR187" s="140" t="s">
        <v>173</v>
      </c>
      <c r="AT187" s="140" t="s">
        <v>141</v>
      </c>
      <c r="AU187" s="140" t="s">
        <v>92</v>
      </c>
      <c r="AY187" s="17" t="s">
        <v>140</v>
      </c>
      <c r="BE187" s="141">
        <f t="shared" si="14"/>
        <v>0</v>
      </c>
      <c r="BF187" s="141">
        <f t="shared" si="15"/>
        <v>0</v>
      </c>
      <c r="BG187" s="141">
        <f t="shared" si="16"/>
        <v>0</v>
      </c>
      <c r="BH187" s="141">
        <f t="shared" si="17"/>
        <v>0</v>
      </c>
      <c r="BI187" s="141">
        <f t="shared" si="18"/>
        <v>0</v>
      </c>
      <c r="BJ187" s="17" t="s">
        <v>90</v>
      </c>
      <c r="BK187" s="141">
        <f t="shared" si="19"/>
        <v>0</v>
      </c>
      <c r="BL187" s="17" t="s">
        <v>173</v>
      </c>
      <c r="BM187" s="140" t="s">
        <v>4246</v>
      </c>
    </row>
    <row r="188" spans="2:65" s="1" customFormat="1" ht="16.5" customHeight="1">
      <c r="B188" s="33"/>
      <c r="C188" s="128" t="s">
        <v>251</v>
      </c>
      <c r="D188" s="128" t="s">
        <v>141</v>
      </c>
      <c r="E188" s="129" t="s">
        <v>4247</v>
      </c>
      <c r="F188" s="130" t="s">
        <v>4248</v>
      </c>
      <c r="G188" s="131" t="s">
        <v>157</v>
      </c>
      <c r="H188" s="132">
        <v>2</v>
      </c>
      <c r="I188" s="133"/>
      <c r="J188" s="134">
        <f t="shared" si="10"/>
        <v>0</v>
      </c>
      <c r="K188" s="135"/>
      <c r="L188" s="33"/>
      <c r="M188" s="136" t="s">
        <v>1</v>
      </c>
      <c r="N188" s="137" t="s">
        <v>47</v>
      </c>
      <c r="P188" s="138">
        <f t="shared" si="11"/>
        <v>0</v>
      </c>
      <c r="Q188" s="138">
        <v>0</v>
      </c>
      <c r="R188" s="138">
        <f t="shared" si="12"/>
        <v>0</v>
      </c>
      <c r="S188" s="138">
        <v>0</v>
      </c>
      <c r="T188" s="139">
        <f t="shared" si="13"/>
        <v>0</v>
      </c>
      <c r="AR188" s="140" t="s">
        <v>173</v>
      </c>
      <c r="AT188" s="140" t="s">
        <v>141</v>
      </c>
      <c r="AU188" s="140" t="s">
        <v>92</v>
      </c>
      <c r="AY188" s="17" t="s">
        <v>140</v>
      </c>
      <c r="BE188" s="141">
        <f t="shared" si="14"/>
        <v>0</v>
      </c>
      <c r="BF188" s="141">
        <f t="shared" si="15"/>
        <v>0</v>
      </c>
      <c r="BG188" s="141">
        <f t="shared" si="16"/>
        <v>0</v>
      </c>
      <c r="BH188" s="141">
        <f t="shared" si="17"/>
        <v>0</v>
      </c>
      <c r="BI188" s="141">
        <f t="shared" si="18"/>
        <v>0</v>
      </c>
      <c r="BJ188" s="17" t="s">
        <v>90</v>
      </c>
      <c r="BK188" s="141">
        <f t="shared" si="19"/>
        <v>0</v>
      </c>
      <c r="BL188" s="17" t="s">
        <v>173</v>
      </c>
      <c r="BM188" s="140" t="s">
        <v>4249</v>
      </c>
    </row>
    <row r="189" spans="2:65" s="1" customFormat="1" ht="16.5" customHeight="1">
      <c r="B189" s="33"/>
      <c r="C189" s="128" t="s">
        <v>350</v>
      </c>
      <c r="D189" s="128" t="s">
        <v>141</v>
      </c>
      <c r="E189" s="129" t="s">
        <v>4250</v>
      </c>
      <c r="F189" s="130" t="s">
        <v>4251</v>
      </c>
      <c r="G189" s="131" t="s">
        <v>157</v>
      </c>
      <c r="H189" s="132">
        <v>4</v>
      </c>
      <c r="I189" s="133"/>
      <c r="J189" s="134">
        <f t="shared" si="10"/>
        <v>0</v>
      </c>
      <c r="K189" s="135"/>
      <c r="L189" s="33"/>
      <c r="M189" s="136" t="s">
        <v>1</v>
      </c>
      <c r="N189" s="137" t="s">
        <v>47</v>
      </c>
      <c r="P189" s="138">
        <f t="shared" si="11"/>
        <v>0</v>
      </c>
      <c r="Q189" s="138">
        <v>0</v>
      </c>
      <c r="R189" s="138">
        <f t="shared" si="12"/>
        <v>0</v>
      </c>
      <c r="S189" s="138">
        <v>0</v>
      </c>
      <c r="T189" s="139">
        <f t="shared" si="13"/>
        <v>0</v>
      </c>
      <c r="AR189" s="140" t="s">
        <v>173</v>
      </c>
      <c r="AT189" s="140" t="s">
        <v>141</v>
      </c>
      <c r="AU189" s="140" t="s">
        <v>92</v>
      </c>
      <c r="AY189" s="17" t="s">
        <v>140</v>
      </c>
      <c r="BE189" s="141">
        <f t="shared" si="14"/>
        <v>0</v>
      </c>
      <c r="BF189" s="141">
        <f t="shared" si="15"/>
        <v>0</v>
      </c>
      <c r="BG189" s="141">
        <f t="shared" si="16"/>
        <v>0</v>
      </c>
      <c r="BH189" s="141">
        <f t="shared" si="17"/>
        <v>0</v>
      </c>
      <c r="BI189" s="141">
        <f t="shared" si="18"/>
        <v>0</v>
      </c>
      <c r="BJ189" s="17" t="s">
        <v>90</v>
      </c>
      <c r="BK189" s="141">
        <f t="shared" si="19"/>
        <v>0</v>
      </c>
      <c r="BL189" s="17" t="s">
        <v>173</v>
      </c>
      <c r="BM189" s="140" t="s">
        <v>4252</v>
      </c>
    </row>
    <row r="190" spans="2:65" s="1" customFormat="1" ht="21.75" customHeight="1">
      <c r="B190" s="33"/>
      <c r="C190" s="128" t="s">
        <v>260</v>
      </c>
      <c r="D190" s="128" t="s">
        <v>141</v>
      </c>
      <c r="E190" s="129" t="s">
        <v>3882</v>
      </c>
      <c r="F190" s="130" t="s">
        <v>3883</v>
      </c>
      <c r="G190" s="131" t="s">
        <v>157</v>
      </c>
      <c r="H190" s="132">
        <v>2</v>
      </c>
      <c r="I190" s="133"/>
      <c r="J190" s="134">
        <f t="shared" si="10"/>
        <v>0</v>
      </c>
      <c r="K190" s="135"/>
      <c r="L190" s="33"/>
      <c r="M190" s="136" t="s">
        <v>1</v>
      </c>
      <c r="N190" s="137" t="s">
        <v>47</v>
      </c>
      <c r="P190" s="138">
        <f t="shared" si="11"/>
        <v>0</v>
      </c>
      <c r="Q190" s="138">
        <v>0</v>
      </c>
      <c r="R190" s="138">
        <f t="shared" si="12"/>
        <v>0</v>
      </c>
      <c r="S190" s="138">
        <v>0</v>
      </c>
      <c r="T190" s="139">
        <f t="shared" si="13"/>
        <v>0</v>
      </c>
      <c r="AR190" s="140" t="s">
        <v>173</v>
      </c>
      <c r="AT190" s="140" t="s">
        <v>141</v>
      </c>
      <c r="AU190" s="140" t="s">
        <v>92</v>
      </c>
      <c r="AY190" s="17" t="s">
        <v>140</v>
      </c>
      <c r="BE190" s="141">
        <f t="shared" si="14"/>
        <v>0</v>
      </c>
      <c r="BF190" s="141">
        <f t="shared" si="15"/>
        <v>0</v>
      </c>
      <c r="BG190" s="141">
        <f t="shared" si="16"/>
        <v>0</v>
      </c>
      <c r="BH190" s="141">
        <f t="shared" si="17"/>
        <v>0</v>
      </c>
      <c r="BI190" s="141">
        <f t="shared" si="18"/>
        <v>0</v>
      </c>
      <c r="BJ190" s="17" t="s">
        <v>90</v>
      </c>
      <c r="BK190" s="141">
        <f t="shared" si="19"/>
        <v>0</v>
      </c>
      <c r="BL190" s="17" t="s">
        <v>173</v>
      </c>
      <c r="BM190" s="140" t="s">
        <v>4253</v>
      </c>
    </row>
    <row r="191" spans="2:65" s="1" customFormat="1" ht="21.75" customHeight="1">
      <c r="B191" s="33"/>
      <c r="C191" s="128" t="s">
        <v>357</v>
      </c>
      <c r="D191" s="128" t="s">
        <v>141</v>
      </c>
      <c r="E191" s="129" t="s">
        <v>4254</v>
      </c>
      <c r="F191" s="130" t="s">
        <v>4255</v>
      </c>
      <c r="G191" s="131" t="s">
        <v>157</v>
      </c>
      <c r="H191" s="132">
        <v>2</v>
      </c>
      <c r="I191" s="133"/>
      <c r="J191" s="134">
        <f t="shared" si="10"/>
        <v>0</v>
      </c>
      <c r="K191" s="135"/>
      <c r="L191" s="33"/>
      <c r="M191" s="136" t="s">
        <v>1</v>
      </c>
      <c r="N191" s="137" t="s">
        <v>47</v>
      </c>
      <c r="P191" s="138">
        <f t="shared" si="11"/>
        <v>0</v>
      </c>
      <c r="Q191" s="138">
        <v>0</v>
      </c>
      <c r="R191" s="138">
        <f t="shared" si="12"/>
        <v>0</v>
      </c>
      <c r="S191" s="138">
        <v>0</v>
      </c>
      <c r="T191" s="139">
        <f t="shared" si="13"/>
        <v>0</v>
      </c>
      <c r="AR191" s="140" t="s">
        <v>173</v>
      </c>
      <c r="AT191" s="140" t="s">
        <v>141</v>
      </c>
      <c r="AU191" s="140" t="s">
        <v>92</v>
      </c>
      <c r="AY191" s="17" t="s">
        <v>140</v>
      </c>
      <c r="BE191" s="141">
        <f t="shared" si="14"/>
        <v>0</v>
      </c>
      <c r="BF191" s="141">
        <f t="shared" si="15"/>
        <v>0</v>
      </c>
      <c r="BG191" s="141">
        <f t="shared" si="16"/>
        <v>0</v>
      </c>
      <c r="BH191" s="141">
        <f t="shared" si="17"/>
        <v>0</v>
      </c>
      <c r="BI191" s="141">
        <f t="shared" si="18"/>
        <v>0</v>
      </c>
      <c r="BJ191" s="17" t="s">
        <v>90</v>
      </c>
      <c r="BK191" s="141">
        <f t="shared" si="19"/>
        <v>0</v>
      </c>
      <c r="BL191" s="17" t="s">
        <v>173</v>
      </c>
      <c r="BM191" s="140" t="s">
        <v>4256</v>
      </c>
    </row>
    <row r="192" spans="2:65" s="1" customFormat="1" ht="21.75" customHeight="1">
      <c r="B192" s="33"/>
      <c r="C192" s="128" t="s">
        <v>263</v>
      </c>
      <c r="D192" s="128" t="s">
        <v>141</v>
      </c>
      <c r="E192" s="129" t="s">
        <v>4257</v>
      </c>
      <c r="F192" s="130" t="s">
        <v>4258</v>
      </c>
      <c r="G192" s="131" t="s">
        <v>157</v>
      </c>
      <c r="H192" s="132">
        <v>2</v>
      </c>
      <c r="I192" s="133"/>
      <c r="J192" s="134">
        <f t="shared" si="10"/>
        <v>0</v>
      </c>
      <c r="K192" s="135"/>
      <c r="L192" s="33"/>
      <c r="M192" s="136" t="s">
        <v>1</v>
      </c>
      <c r="N192" s="137" t="s">
        <v>47</v>
      </c>
      <c r="P192" s="138">
        <f t="shared" si="11"/>
        <v>0</v>
      </c>
      <c r="Q192" s="138">
        <v>0</v>
      </c>
      <c r="R192" s="138">
        <f t="shared" si="12"/>
        <v>0</v>
      </c>
      <c r="S192" s="138">
        <v>0</v>
      </c>
      <c r="T192" s="139">
        <f t="shared" si="13"/>
        <v>0</v>
      </c>
      <c r="AR192" s="140" t="s">
        <v>173</v>
      </c>
      <c r="AT192" s="140" t="s">
        <v>141</v>
      </c>
      <c r="AU192" s="140" t="s">
        <v>92</v>
      </c>
      <c r="AY192" s="17" t="s">
        <v>140</v>
      </c>
      <c r="BE192" s="141">
        <f t="shared" si="14"/>
        <v>0</v>
      </c>
      <c r="BF192" s="141">
        <f t="shared" si="15"/>
        <v>0</v>
      </c>
      <c r="BG192" s="141">
        <f t="shared" si="16"/>
        <v>0</v>
      </c>
      <c r="BH192" s="141">
        <f t="shared" si="17"/>
        <v>0</v>
      </c>
      <c r="BI192" s="141">
        <f t="shared" si="18"/>
        <v>0</v>
      </c>
      <c r="BJ192" s="17" t="s">
        <v>90</v>
      </c>
      <c r="BK192" s="141">
        <f t="shared" si="19"/>
        <v>0</v>
      </c>
      <c r="BL192" s="17" t="s">
        <v>173</v>
      </c>
      <c r="BM192" s="140" t="s">
        <v>4259</v>
      </c>
    </row>
    <row r="193" spans="2:65" s="1" customFormat="1" ht="21.75" customHeight="1">
      <c r="B193" s="33"/>
      <c r="C193" s="128" t="s">
        <v>364</v>
      </c>
      <c r="D193" s="128" t="s">
        <v>141</v>
      </c>
      <c r="E193" s="129" t="s">
        <v>3885</v>
      </c>
      <c r="F193" s="130" t="s">
        <v>3886</v>
      </c>
      <c r="G193" s="131" t="s">
        <v>157</v>
      </c>
      <c r="H193" s="132">
        <v>2</v>
      </c>
      <c r="I193" s="133"/>
      <c r="J193" s="134">
        <f t="shared" si="10"/>
        <v>0</v>
      </c>
      <c r="K193" s="135"/>
      <c r="L193" s="33"/>
      <c r="M193" s="136" t="s">
        <v>1</v>
      </c>
      <c r="N193" s="137" t="s">
        <v>47</v>
      </c>
      <c r="P193" s="138">
        <f t="shared" si="11"/>
        <v>0</v>
      </c>
      <c r="Q193" s="138">
        <v>0</v>
      </c>
      <c r="R193" s="138">
        <f t="shared" si="12"/>
        <v>0</v>
      </c>
      <c r="S193" s="138">
        <v>0</v>
      </c>
      <c r="T193" s="139">
        <f t="shared" si="13"/>
        <v>0</v>
      </c>
      <c r="AR193" s="140" t="s">
        <v>173</v>
      </c>
      <c r="AT193" s="140" t="s">
        <v>141</v>
      </c>
      <c r="AU193" s="140" t="s">
        <v>92</v>
      </c>
      <c r="AY193" s="17" t="s">
        <v>140</v>
      </c>
      <c r="BE193" s="141">
        <f t="shared" si="14"/>
        <v>0</v>
      </c>
      <c r="BF193" s="141">
        <f t="shared" si="15"/>
        <v>0</v>
      </c>
      <c r="BG193" s="141">
        <f t="shared" si="16"/>
        <v>0</v>
      </c>
      <c r="BH193" s="141">
        <f t="shared" si="17"/>
        <v>0</v>
      </c>
      <c r="BI193" s="141">
        <f t="shared" si="18"/>
        <v>0</v>
      </c>
      <c r="BJ193" s="17" t="s">
        <v>90</v>
      </c>
      <c r="BK193" s="141">
        <f t="shared" si="19"/>
        <v>0</v>
      </c>
      <c r="BL193" s="17" t="s">
        <v>173</v>
      </c>
      <c r="BM193" s="140" t="s">
        <v>4260</v>
      </c>
    </row>
    <row r="194" spans="2:65" s="1" customFormat="1" ht="21.75" customHeight="1">
      <c r="B194" s="33"/>
      <c r="C194" s="128" t="s">
        <v>267</v>
      </c>
      <c r="D194" s="128" t="s">
        <v>141</v>
      </c>
      <c r="E194" s="129" t="s">
        <v>4261</v>
      </c>
      <c r="F194" s="130" t="s">
        <v>4262</v>
      </c>
      <c r="G194" s="131" t="s">
        <v>157</v>
      </c>
      <c r="H194" s="132">
        <v>4</v>
      </c>
      <c r="I194" s="133"/>
      <c r="J194" s="134">
        <f t="shared" si="10"/>
        <v>0</v>
      </c>
      <c r="K194" s="135"/>
      <c r="L194" s="33"/>
      <c r="M194" s="136" t="s">
        <v>1</v>
      </c>
      <c r="N194" s="137" t="s">
        <v>47</v>
      </c>
      <c r="P194" s="138">
        <f t="shared" si="11"/>
        <v>0</v>
      </c>
      <c r="Q194" s="138">
        <v>0</v>
      </c>
      <c r="R194" s="138">
        <f t="shared" si="12"/>
        <v>0</v>
      </c>
      <c r="S194" s="138">
        <v>0</v>
      </c>
      <c r="T194" s="139">
        <f t="shared" si="13"/>
        <v>0</v>
      </c>
      <c r="AR194" s="140" t="s">
        <v>173</v>
      </c>
      <c r="AT194" s="140" t="s">
        <v>141</v>
      </c>
      <c r="AU194" s="140" t="s">
        <v>92</v>
      </c>
      <c r="AY194" s="17" t="s">
        <v>140</v>
      </c>
      <c r="BE194" s="141">
        <f t="shared" si="14"/>
        <v>0</v>
      </c>
      <c r="BF194" s="141">
        <f t="shared" si="15"/>
        <v>0</v>
      </c>
      <c r="BG194" s="141">
        <f t="shared" si="16"/>
        <v>0</v>
      </c>
      <c r="BH194" s="141">
        <f t="shared" si="17"/>
        <v>0</v>
      </c>
      <c r="BI194" s="141">
        <f t="shared" si="18"/>
        <v>0</v>
      </c>
      <c r="BJ194" s="17" t="s">
        <v>90</v>
      </c>
      <c r="BK194" s="141">
        <f t="shared" si="19"/>
        <v>0</v>
      </c>
      <c r="BL194" s="17" t="s">
        <v>173</v>
      </c>
      <c r="BM194" s="140" t="s">
        <v>4263</v>
      </c>
    </row>
    <row r="195" spans="2:65" s="1" customFormat="1" ht="16.5" customHeight="1">
      <c r="B195" s="33"/>
      <c r="C195" s="128" t="s">
        <v>371</v>
      </c>
      <c r="D195" s="128" t="s">
        <v>141</v>
      </c>
      <c r="E195" s="129" t="s">
        <v>4264</v>
      </c>
      <c r="F195" s="130" t="s">
        <v>4265</v>
      </c>
      <c r="G195" s="131" t="s">
        <v>157</v>
      </c>
      <c r="H195" s="132">
        <v>6</v>
      </c>
      <c r="I195" s="133"/>
      <c r="J195" s="134">
        <f t="shared" si="10"/>
        <v>0</v>
      </c>
      <c r="K195" s="135"/>
      <c r="L195" s="33"/>
      <c r="M195" s="136" t="s">
        <v>1</v>
      </c>
      <c r="N195" s="137" t="s">
        <v>47</v>
      </c>
      <c r="P195" s="138">
        <f t="shared" si="11"/>
        <v>0</v>
      </c>
      <c r="Q195" s="138">
        <v>0</v>
      </c>
      <c r="R195" s="138">
        <f t="shared" si="12"/>
        <v>0</v>
      </c>
      <c r="S195" s="138">
        <v>0</v>
      </c>
      <c r="T195" s="139">
        <f t="shared" si="13"/>
        <v>0</v>
      </c>
      <c r="AR195" s="140" t="s">
        <v>173</v>
      </c>
      <c r="AT195" s="140" t="s">
        <v>141</v>
      </c>
      <c r="AU195" s="140" t="s">
        <v>92</v>
      </c>
      <c r="AY195" s="17" t="s">
        <v>140</v>
      </c>
      <c r="BE195" s="141">
        <f t="shared" si="14"/>
        <v>0</v>
      </c>
      <c r="BF195" s="141">
        <f t="shared" si="15"/>
        <v>0</v>
      </c>
      <c r="BG195" s="141">
        <f t="shared" si="16"/>
        <v>0</v>
      </c>
      <c r="BH195" s="141">
        <f t="shared" si="17"/>
        <v>0</v>
      </c>
      <c r="BI195" s="141">
        <f t="shared" si="18"/>
        <v>0</v>
      </c>
      <c r="BJ195" s="17" t="s">
        <v>90</v>
      </c>
      <c r="BK195" s="141">
        <f t="shared" si="19"/>
        <v>0</v>
      </c>
      <c r="BL195" s="17" t="s">
        <v>173</v>
      </c>
      <c r="BM195" s="140" t="s">
        <v>4266</v>
      </c>
    </row>
    <row r="196" spans="2:65" s="1" customFormat="1" ht="21.75" customHeight="1">
      <c r="B196" s="33"/>
      <c r="C196" s="128" t="s">
        <v>270</v>
      </c>
      <c r="D196" s="128" t="s">
        <v>141</v>
      </c>
      <c r="E196" s="129" t="s">
        <v>4267</v>
      </c>
      <c r="F196" s="130" t="s">
        <v>4268</v>
      </c>
      <c r="G196" s="131" t="s">
        <v>157</v>
      </c>
      <c r="H196" s="132">
        <v>16</v>
      </c>
      <c r="I196" s="133"/>
      <c r="J196" s="134">
        <f t="shared" si="10"/>
        <v>0</v>
      </c>
      <c r="K196" s="135"/>
      <c r="L196" s="33"/>
      <c r="M196" s="136" t="s">
        <v>1</v>
      </c>
      <c r="N196" s="137" t="s">
        <v>47</v>
      </c>
      <c r="P196" s="138">
        <f t="shared" si="11"/>
        <v>0</v>
      </c>
      <c r="Q196" s="138">
        <v>0</v>
      </c>
      <c r="R196" s="138">
        <f t="shared" si="12"/>
        <v>0</v>
      </c>
      <c r="S196" s="138">
        <v>0</v>
      </c>
      <c r="T196" s="139">
        <f t="shared" si="13"/>
        <v>0</v>
      </c>
      <c r="AR196" s="140" t="s">
        <v>173</v>
      </c>
      <c r="AT196" s="140" t="s">
        <v>141</v>
      </c>
      <c r="AU196" s="140" t="s">
        <v>92</v>
      </c>
      <c r="AY196" s="17" t="s">
        <v>140</v>
      </c>
      <c r="BE196" s="141">
        <f t="shared" si="14"/>
        <v>0</v>
      </c>
      <c r="BF196" s="141">
        <f t="shared" si="15"/>
        <v>0</v>
      </c>
      <c r="BG196" s="141">
        <f t="shared" si="16"/>
        <v>0</v>
      </c>
      <c r="BH196" s="141">
        <f t="shared" si="17"/>
        <v>0</v>
      </c>
      <c r="BI196" s="141">
        <f t="shared" si="18"/>
        <v>0</v>
      </c>
      <c r="BJ196" s="17" t="s">
        <v>90</v>
      </c>
      <c r="BK196" s="141">
        <f t="shared" si="19"/>
        <v>0</v>
      </c>
      <c r="BL196" s="17" t="s">
        <v>173</v>
      </c>
      <c r="BM196" s="140" t="s">
        <v>4269</v>
      </c>
    </row>
    <row r="197" spans="2:65" s="1" customFormat="1" ht="16.5" customHeight="1">
      <c r="B197" s="33"/>
      <c r="C197" s="128" t="s">
        <v>379</v>
      </c>
      <c r="D197" s="128" t="s">
        <v>141</v>
      </c>
      <c r="E197" s="129" t="s">
        <v>4270</v>
      </c>
      <c r="F197" s="130" t="s">
        <v>4271</v>
      </c>
      <c r="G197" s="131" t="s">
        <v>157</v>
      </c>
      <c r="H197" s="132">
        <v>26</v>
      </c>
      <c r="I197" s="133"/>
      <c r="J197" s="134">
        <f t="shared" si="10"/>
        <v>0</v>
      </c>
      <c r="K197" s="135"/>
      <c r="L197" s="33"/>
      <c r="M197" s="136" t="s">
        <v>1</v>
      </c>
      <c r="N197" s="137" t="s">
        <v>47</v>
      </c>
      <c r="P197" s="138">
        <f t="shared" si="11"/>
        <v>0</v>
      </c>
      <c r="Q197" s="138">
        <v>0</v>
      </c>
      <c r="R197" s="138">
        <f t="shared" si="12"/>
        <v>0</v>
      </c>
      <c r="S197" s="138">
        <v>0</v>
      </c>
      <c r="T197" s="139">
        <f t="shared" si="13"/>
        <v>0</v>
      </c>
      <c r="AR197" s="140" t="s">
        <v>173</v>
      </c>
      <c r="AT197" s="140" t="s">
        <v>141</v>
      </c>
      <c r="AU197" s="140" t="s">
        <v>92</v>
      </c>
      <c r="AY197" s="17" t="s">
        <v>140</v>
      </c>
      <c r="BE197" s="141">
        <f t="shared" si="14"/>
        <v>0</v>
      </c>
      <c r="BF197" s="141">
        <f t="shared" si="15"/>
        <v>0</v>
      </c>
      <c r="BG197" s="141">
        <f t="shared" si="16"/>
        <v>0</v>
      </c>
      <c r="BH197" s="141">
        <f t="shared" si="17"/>
        <v>0</v>
      </c>
      <c r="BI197" s="141">
        <f t="shared" si="18"/>
        <v>0</v>
      </c>
      <c r="BJ197" s="17" t="s">
        <v>90</v>
      </c>
      <c r="BK197" s="141">
        <f t="shared" si="19"/>
        <v>0</v>
      </c>
      <c r="BL197" s="17" t="s">
        <v>173</v>
      </c>
      <c r="BM197" s="140" t="s">
        <v>4272</v>
      </c>
    </row>
    <row r="198" spans="2:65" s="1" customFormat="1" ht="16.5" customHeight="1">
      <c r="B198" s="33"/>
      <c r="C198" s="128" t="s">
        <v>274</v>
      </c>
      <c r="D198" s="128" t="s">
        <v>141</v>
      </c>
      <c r="E198" s="129" t="s">
        <v>4273</v>
      </c>
      <c r="F198" s="130" t="s">
        <v>4274</v>
      </c>
      <c r="G198" s="131" t="s">
        <v>157</v>
      </c>
      <c r="H198" s="132">
        <v>14</v>
      </c>
      <c r="I198" s="133"/>
      <c r="J198" s="134">
        <f t="shared" si="10"/>
        <v>0</v>
      </c>
      <c r="K198" s="135"/>
      <c r="L198" s="33"/>
      <c r="M198" s="136" t="s">
        <v>1</v>
      </c>
      <c r="N198" s="137" t="s">
        <v>47</v>
      </c>
      <c r="P198" s="138">
        <f t="shared" si="11"/>
        <v>0</v>
      </c>
      <c r="Q198" s="138">
        <v>0</v>
      </c>
      <c r="R198" s="138">
        <f t="shared" si="12"/>
        <v>0</v>
      </c>
      <c r="S198" s="138">
        <v>0</v>
      </c>
      <c r="T198" s="139">
        <f t="shared" si="13"/>
        <v>0</v>
      </c>
      <c r="AR198" s="140" t="s">
        <v>173</v>
      </c>
      <c r="AT198" s="140" t="s">
        <v>141</v>
      </c>
      <c r="AU198" s="140" t="s">
        <v>92</v>
      </c>
      <c r="AY198" s="17" t="s">
        <v>140</v>
      </c>
      <c r="BE198" s="141">
        <f t="shared" si="14"/>
        <v>0</v>
      </c>
      <c r="BF198" s="141">
        <f t="shared" si="15"/>
        <v>0</v>
      </c>
      <c r="BG198" s="141">
        <f t="shared" si="16"/>
        <v>0</v>
      </c>
      <c r="BH198" s="141">
        <f t="shared" si="17"/>
        <v>0</v>
      </c>
      <c r="BI198" s="141">
        <f t="shared" si="18"/>
        <v>0</v>
      </c>
      <c r="BJ198" s="17" t="s">
        <v>90</v>
      </c>
      <c r="BK198" s="141">
        <f t="shared" si="19"/>
        <v>0</v>
      </c>
      <c r="BL198" s="17" t="s">
        <v>173</v>
      </c>
      <c r="BM198" s="140" t="s">
        <v>4275</v>
      </c>
    </row>
    <row r="199" spans="2:65" s="1" customFormat="1" ht="21.75" customHeight="1">
      <c r="B199" s="33"/>
      <c r="C199" s="128" t="s">
        <v>387</v>
      </c>
      <c r="D199" s="128" t="s">
        <v>141</v>
      </c>
      <c r="E199" s="129" t="s">
        <v>4276</v>
      </c>
      <c r="F199" s="130" t="s">
        <v>4277</v>
      </c>
      <c r="G199" s="131" t="s">
        <v>157</v>
      </c>
      <c r="H199" s="132">
        <v>10</v>
      </c>
      <c r="I199" s="133"/>
      <c r="J199" s="134">
        <f t="shared" si="10"/>
        <v>0</v>
      </c>
      <c r="K199" s="135"/>
      <c r="L199" s="33"/>
      <c r="M199" s="136" t="s">
        <v>1</v>
      </c>
      <c r="N199" s="137" t="s">
        <v>47</v>
      </c>
      <c r="P199" s="138">
        <f t="shared" si="11"/>
        <v>0</v>
      </c>
      <c r="Q199" s="138">
        <v>0</v>
      </c>
      <c r="R199" s="138">
        <f t="shared" si="12"/>
        <v>0</v>
      </c>
      <c r="S199" s="138">
        <v>0</v>
      </c>
      <c r="T199" s="139">
        <f t="shared" si="13"/>
        <v>0</v>
      </c>
      <c r="AR199" s="140" t="s">
        <v>173</v>
      </c>
      <c r="AT199" s="140" t="s">
        <v>141</v>
      </c>
      <c r="AU199" s="140" t="s">
        <v>92</v>
      </c>
      <c r="AY199" s="17" t="s">
        <v>140</v>
      </c>
      <c r="BE199" s="141">
        <f t="shared" si="14"/>
        <v>0</v>
      </c>
      <c r="BF199" s="141">
        <f t="shared" si="15"/>
        <v>0</v>
      </c>
      <c r="BG199" s="141">
        <f t="shared" si="16"/>
        <v>0</v>
      </c>
      <c r="BH199" s="141">
        <f t="shared" si="17"/>
        <v>0</v>
      </c>
      <c r="BI199" s="141">
        <f t="shared" si="18"/>
        <v>0</v>
      </c>
      <c r="BJ199" s="17" t="s">
        <v>90</v>
      </c>
      <c r="BK199" s="141">
        <f t="shared" si="19"/>
        <v>0</v>
      </c>
      <c r="BL199" s="17" t="s">
        <v>173</v>
      </c>
      <c r="BM199" s="140" t="s">
        <v>4278</v>
      </c>
    </row>
    <row r="200" spans="2:65" s="1" customFormat="1" ht="16.5" customHeight="1">
      <c r="B200" s="33"/>
      <c r="C200" s="128" t="s">
        <v>279</v>
      </c>
      <c r="D200" s="128" t="s">
        <v>141</v>
      </c>
      <c r="E200" s="129" t="s">
        <v>4279</v>
      </c>
      <c r="F200" s="130" t="s">
        <v>4280</v>
      </c>
      <c r="G200" s="131" t="s">
        <v>157</v>
      </c>
      <c r="H200" s="132">
        <v>4</v>
      </c>
      <c r="I200" s="133"/>
      <c r="J200" s="134">
        <f t="shared" si="10"/>
        <v>0</v>
      </c>
      <c r="K200" s="135"/>
      <c r="L200" s="33"/>
      <c r="M200" s="136" t="s">
        <v>1</v>
      </c>
      <c r="N200" s="137" t="s">
        <v>47</v>
      </c>
      <c r="P200" s="138">
        <f t="shared" si="11"/>
        <v>0</v>
      </c>
      <c r="Q200" s="138">
        <v>0</v>
      </c>
      <c r="R200" s="138">
        <f t="shared" si="12"/>
        <v>0</v>
      </c>
      <c r="S200" s="138">
        <v>0</v>
      </c>
      <c r="T200" s="139">
        <f t="shared" si="13"/>
        <v>0</v>
      </c>
      <c r="AR200" s="140" t="s">
        <v>173</v>
      </c>
      <c r="AT200" s="140" t="s">
        <v>141</v>
      </c>
      <c r="AU200" s="140" t="s">
        <v>92</v>
      </c>
      <c r="AY200" s="17" t="s">
        <v>140</v>
      </c>
      <c r="BE200" s="141">
        <f t="shared" si="14"/>
        <v>0</v>
      </c>
      <c r="BF200" s="141">
        <f t="shared" si="15"/>
        <v>0</v>
      </c>
      <c r="BG200" s="141">
        <f t="shared" si="16"/>
        <v>0</v>
      </c>
      <c r="BH200" s="141">
        <f t="shared" si="17"/>
        <v>0</v>
      </c>
      <c r="BI200" s="141">
        <f t="shared" si="18"/>
        <v>0</v>
      </c>
      <c r="BJ200" s="17" t="s">
        <v>90</v>
      </c>
      <c r="BK200" s="141">
        <f t="shared" si="19"/>
        <v>0</v>
      </c>
      <c r="BL200" s="17" t="s">
        <v>173</v>
      </c>
      <c r="BM200" s="140" t="s">
        <v>4281</v>
      </c>
    </row>
    <row r="201" spans="2:65" s="1" customFormat="1" ht="16.5" customHeight="1">
      <c r="B201" s="33"/>
      <c r="C201" s="128" t="s">
        <v>394</v>
      </c>
      <c r="D201" s="128" t="s">
        <v>141</v>
      </c>
      <c r="E201" s="129" t="s">
        <v>4282</v>
      </c>
      <c r="F201" s="130" t="s">
        <v>4283</v>
      </c>
      <c r="G201" s="131" t="s">
        <v>157</v>
      </c>
      <c r="H201" s="132">
        <v>2</v>
      </c>
      <c r="I201" s="133"/>
      <c r="J201" s="134">
        <f t="shared" si="10"/>
        <v>0</v>
      </c>
      <c r="K201" s="135"/>
      <c r="L201" s="33"/>
      <c r="M201" s="136" t="s">
        <v>1</v>
      </c>
      <c r="N201" s="137" t="s">
        <v>47</v>
      </c>
      <c r="P201" s="138">
        <f t="shared" si="11"/>
        <v>0</v>
      </c>
      <c r="Q201" s="138">
        <v>0</v>
      </c>
      <c r="R201" s="138">
        <f t="shared" si="12"/>
        <v>0</v>
      </c>
      <c r="S201" s="138">
        <v>0</v>
      </c>
      <c r="T201" s="139">
        <f t="shared" si="13"/>
        <v>0</v>
      </c>
      <c r="AR201" s="140" t="s">
        <v>173</v>
      </c>
      <c r="AT201" s="140" t="s">
        <v>141</v>
      </c>
      <c r="AU201" s="140" t="s">
        <v>92</v>
      </c>
      <c r="AY201" s="17" t="s">
        <v>140</v>
      </c>
      <c r="BE201" s="141">
        <f t="shared" si="14"/>
        <v>0</v>
      </c>
      <c r="BF201" s="141">
        <f t="shared" si="15"/>
        <v>0</v>
      </c>
      <c r="BG201" s="141">
        <f t="shared" si="16"/>
        <v>0</v>
      </c>
      <c r="BH201" s="141">
        <f t="shared" si="17"/>
        <v>0</v>
      </c>
      <c r="BI201" s="141">
        <f t="shared" si="18"/>
        <v>0</v>
      </c>
      <c r="BJ201" s="17" t="s">
        <v>90</v>
      </c>
      <c r="BK201" s="141">
        <f t="shared" si="19"/>
        <v>0</v>
      </c>
      <c r="BL201" s="17" t="s">
        <v>173</v>
      </c>
      <c r="BM201" s="140" t="s">
        <v>4284</v>
      </c>
    </row>
    <row r="202" spans="2:65" s="1" customFormat="1" ht="21.75" customHeight="1">
      <c r="B202" s="33"/>
      <c r="C202" s="128" t="s">
        <v>298</v>
      </c>
      <c r="D202" s="128" t="s">
        <v>141</v>
      </c>
      <c r="E202" s="129" t="s">
        <v>4285</v>
      </c>
      <c r="F202" s="130" t="s">
        <v>4286</v>
      </c>
      <c r="G202" s="131" t="s">
        <v>163</v>
      </c>
      <c r="H202" s="132">
        <v>1.748</v>
      </c>
      <c r="I202" s="133"/>
      <c r="J202" s="134">
        <f t="shared" si="10"/>
        <v>0</v>
      </c>
      <c r="K202" s="135"/>
      <c r="L202" s="33"/>
      <c r="M202" s="136" t="s">
        <v>1</v>
      </c>
      <c r="N202" s="137" t="s">
        <v>47</v>
      </c>
      <c r="P202" s="138">
        <f t="shared" si="11"/>
        <v>0</v>
      </c>
      <c r="Q202" s="138">
        <v>0</v>
      </c>
      <c r="R202" s="138">
        <f t="shared" si="12"/>
        <v>0</v>
      </c>
      <c r="S202" s="138">
        <v>0</v>
      </c>
      <c r="T202" s="139">
        <f t="shared" si="13"/>
        <v>0</v>
      </c>
      <c r="AR202" s="140" t="s">
        <v>173</v>
      </c>
      <c r="AT202" s="140" t="s">
        <v>141</v>
      </c>
      <c r="AU202" s="140" t="s">
        <v>92</v>
      </c>
      <c r="AY202" s="17" t="s">
        <v>140</v>
      </c>
      <c r="BE202" s="141">
        <f t="shared" si="14"/>
        <v>0</v>
      </c>
      <c r="BF202" s="141">
        <f t="shared" si="15"/>
        <v>0</v>
      </c>
      <c r="BG202" s="141">
        <f t="shared" si="16"/>
        <v>0</v>
      </c>
      <c r="BH202" s="141">
        <f t="shared" si="17"/>
        <v>0</v>
      </c>
      <c r="BI202" s="141">
        <f t="shared" si="18"/>
        <v>0</v>
      </c>
      <c r="BJ202" s="17" t="s">
        <v>90</v>
      </c>
      <c r="BK202" s="141">
        <f t="shared" si="19"/>
        <v>0</v>
      </c>
      <c r="BL202" s="17" t="s">
        <v>173</v>
      </c>
      <c r="BM202" s="140" t="s">
        <v>4287</v>
      </c>
    </row>
    <row r="203" spans="2:65" s="1" customFormat="1" ht="16.5" customHeight="1">
      <c r="B203" s="33"/>
      <c r="C203" s="128" t="s">
        <v>400</v>
      </c>
      <c r="D203" s="128" t="s">
        <v>141</v>
      </c>
      <c r="E203" s="129" t="s">
        <v>3888</v>
      </c>
      <c r="F203" s="130" t="s">
        <v>3889</v>
      </c>
      <c r="G203" s="131" t="s">
        <v>163</v>
      </c>
      <c r="H203" s="132">
        <v>2.2109999999999999</v>
      </c>
      <c r="I203" s="133"/>
      <c r="J203" s="134">
        <f t="shared" si="10"/>
        <v>0</v>
      </c>
      <c r="K203" s="135"/>
      <c r="L203" s="33"/>
      <c r="M203" s="136" t="s">
        <v>1</v>
      </c>
      <c r="N203" s="137" t="s">
        <v>47</v>
      </c>
      <c r="P203" s="138">
        <f t="shared" si="11"/>
        <v>0</v>
      </c>
      <c r="Q203" s="138">
        <v>0</v>
      </c>
      <c r="R203" s="138">
        <f t="shared" si="12"/>
        <v>0</v>
      </c>
      <c r="S203" s="138">
        <v>0</v>
      </c>
      <c r="T203" s="139">
        <f t="shared" si="13"/>
        <v>0</v>
      </c>
      <c r="AR203" s="140" t="s">
        <v>173</v>
      </c>
      <c r="AT203" s="140" t="s">
        <v>141</v>
      </c>
      <c r="AU203" s="140" t="s">
        <v>92</v>
      </c>
      <c r="AY203" s="17" t="s">
        <v>140</v>
      </c>
      <c r="BE203" s="141">
        <f t="shared" si="14"/>
        <v>0</v>
      </c>
      <c r="BF203" s="141">
        <f t="shared" si="15"/>
        <v>0</v>
      </c>
      <c r="BG203" s="141">
        <f t="shared" si="16"/>
        <v>0</v>
      </c>
      <c r="BH203" s="141">
        <f t="shared" si="17"/>
        <v>0</v>
      </c>
      <c r="BI203" s="141">
        <f t="shared" si="18"/>
        <v>0</v>
      </c>
      <c r="BJ203" s="17" t="s">
        <v>90</v>
      </c>
      <c r="BK203" s="141">
        <f t="shared" si="19"/>
        <v>0</v>
      </c>
      <c r="BL203" s="17" t="s">
        <v>173</v>
      </c>
      <c r="BM203" s="140" t="s">
        <v>4288</v>
      </c>
    </row>
    <row r="204" spans="2:65" s="10" customFormat="1" ht="22.9" customHeight="1">
      <c r="B204" s="118"/>
      <c r="D204" s="119" t="s">
        <v>81</v>
      </c>
      <c r="E204" s="183" t="s">
        <v>3891</v>
      </c>
      <c r="F204" s="183" t="s">
        <v>4289</v>
      </c>
      <c r="I204" s="121"/>
      <c r="J204" s="184">
        <f>BK204</f>
        <v>0</v>
      </c>
      <c r="L204" s="118"/>
      <c r="M204" s="123"/>
      <c r="P204" s="124">
        <f>SUM(P205:P275)</f>
        <v>0</v>
      </c>
      <c r="R204" s="124">
        <f>SUM(R205:R275)</f>
        <v>0</v>
      </c>
      <c r="T204" s="125">
        <f>SUM(T205:T275)</f>
        <v>0</v>
      </c>
      <c r="AR204" s="119" t="s">
        <v>92</v>
      </c>
      <c r="AT204" s="126" t="s">
        <v>81</v>
      </c>
      <c r="AU204" s="126" t="s">
        <v>90</v>
      </c>
      <c r="AY204" s="119" t="s">
        <v>140</v>
      </c>
      <c r="BK204" s="127">
        <f>SUM(BK205:BK275)</f>
        <v>0</v>
      </c>
    </row>
    <row r="205" spans="2:65" s="1" customFormat="1" ht="16.5" customHeight="1">
      <c r="B205" s="33"/>
      <c r="C205" s="128" t="s">
        <v>302</v>
      </c>
      <c r="D205" s="128" t="s">
        <v>141</v>
      </c>
      <c r="E205" s="129" t="s">
        <v>4290</v>
      </c>
      <c r="F205" s="130" t="s">
        <v>4291</v>
      </c>
      <c r="G205" s="131" t="s">
        <v>157</v>
      </c>
      <c r="H205" s="132">
        <v>1</v>
      </c>
      <c r="I205" s="133"/>
      <c r="J205" s="134">
        <f t="shared" ref="J205:J236" si="20">ROUND(I205*H205,2)</f>
        <v>0</v>
      </c>
      <c r="K205" s="135"/>
      <c r="L205" s="33"/>
      <c r="M205" s="136" t="s">
        <v>1</v>
      </c>
      <c r="N205" s="137" t="s">
        <v>47</v>
      </c>
      <c r="P205" s="138">
        <f t="shared" ref="P205:P236" si="21">O205*H205</f>
        <v>0</v>
      </c>
      <c r="Q205" s="138">
        <v>0</v>
      </c>
      <c r="R205" s="138">
        <f t="shared" ref="R205:R236" si="22">Q205*H205</f>
        <v>0</v>
      </c>
      <c r="S205" s="138">
        <v>0</v>
      </c>
      <c r="T205" s="139">
        <f t="shared" ref="T205:T236" si="23">S205*H205</f>
        <v>0</v>
      </c>
      <c r="AR205" s="140" t="s">
        <v>173</v>
      </c>
      <c r="AT205" s="140" t="s">
        <v>141</v>
      </c>
      <c r="AU205" s="140" t="s">
        <v>92</v>
      </c>
      <c r="AY205" s="17" t="s">
        <v>140</v>
      </c>
      <c r="BE205" s="141">
        <f t="shared" ref="BE205:BE236" si="24">IF(N205="základní",J205,0)</f>
        <v>0</v>
      </c>
      <c r="BF205" s="141">
        <f t="shared" ref="BF205:BF236" si="25">IF(N205="snížená",J205,0)</f>
        <v>0</v>
      </c>
      <c r="BG205" s="141">
        <f t="shared" ref="BG205:BG236" si="26">IF(N205="zákl. přenesená",J205,0)</f>
        <v>0</v>
      </c>
      <c r="BH205" s="141">
        <f t="shared" ref="BH205:BH236" si="27">IF(N205="sníž. přenesená",J205,0)</f>
        <v>0</v>
      </c>
      <c r="BI205" s="141">
        <f t="shared" ref="BI205:BI236" si="28">IF(N205="nulová",J205,0)</f>
        <v>0</v>
      </c>
      <c r="BJ205" s="17" t="s">
        <v>90</v>
      </c>
      <c r="BK205" s="141">
        <f t="shared" ref="BK205:BK236" si="29">ROUND(I205*H205,2)</f>
        <v>0</v>
      </c>
      <c r="BL205" s="17" t="s">
        <v>173</v>
      </c>
      <c r="BM205" s="140" t="s">
        <v>4292</v>
      </c>
    </row>
    <row r="206" spans="2:65" s="1" customFormat="1" ht="21.75" customHeight="1">
      <c r="B206" s="33"/>
      <c r="C206" s="128" t="s">
        <v>407</v>
      </c>
      <c r="D206" s="128" t="s">
        <v>141</v>
      </c>
      <c r="E206" s="129" t="s">
        <v>4293</v>
      </c>
      <c r="F206" s="130" t="s">
        <v>4294</v>
      </c>
      <c r="G206" s="131" t="s">
        <v>157</v>
      </c>
      <c r="H206" s="132">
        <v>4</v>
      </c>
      <c r="I206" s="133"/>
      <c r="J206" s="134">
        <f t="shared" si="20"/>
        <v>0</v>
      </c>
      <c r="K206" s="135"/>
      <c r="L206" s="33"/>
      <c r="M206" s="136" t="s">
        <v>1</v>
      </c>
      <c r="N206" s="137" t="s">
        <v>47</v>
      </c>
      <c r="P206" s="138">
        <f t="shared" si="21"/>
        <v>0</v>
      </c>
      <c r="Q206" s="138">
        <v>0</v>
      </c>
      <c r="R206" s="138">
        <f t="shared" si="22"/>
        <v>0</v>
      </c>
      <c r="S206" s="138">
        <v>0</v>
      </c>
      <c r="T206" s="139">
        <f t="shared" si="23"/>
        <v>0</v>
      </c>
      <c r="AR206" s="140" t="s">
        <v>173</v>
      </c>
      <c r="AT206" s="140" t="s">
        <v>141</v>
      </c>
      <c r="AU206" s="140" t="s">
        <v>92</v>
      </c>
      <c r="AY206" s="17" t="s">
        <v>140</v>
      </c>
      <c r="BE206" s="141">
        <f t="shared" si="24"/>
        <v>0</v>
      </c>
      <c r="BF206" s="141">
        <f t="shared" si="25"/>
        <v>0</v>
      </c>
      <c r="BG206" s="141">
        <f t="shared" si="26"/>
        <v>0</v>
      </c>
      <c r="BH206" s="141">
        <f t="shared" si="27"/>
        <v>0</v>
      </c>
      <c r="BI206" s="141">
        <f t="shared" si="28"/>
        <v>0</v>
      </c>
      <c r="BJ206" s="17" t="s">
        <v>90</v>
      </c>
      <c r="BK206" s="141">
        <f t="shared" si="29"/>
        <v>0</v>
      </c>
      <c r="BL206" s="17" t="s">
        <v>173</v>
      </c>
      <c r="BM206" s="140" t="s">
        <v>4295</v>
      </c>
    </row>
    <row r="207" spans="2:65" s="1" customFormat="1" ht="21.75" customHeight="1">
      <c r="B207" s="33"/>
      <c r="C207" s="128" t="s">
        <v>306</v>
      </c>
      <c r="D207" s="128" t="s">
        <v>141</v>
      </c>
      <c r="E207" s="129" t="s">
        <v>4296</v>
      </c>
      <c r="F207" s="130" t="s">
        <v>4297</v>
      </c>
      <c r="G207" s="131" t="s">
        <v>157</v>
      </c>
      <c r="H207" s="132">
        <v>2</v>
      </c>
      <c r="I207" s="133"/>
      <c r="J207" s="134">
        <f t="shared" si="20"/>
        <v>0</v>
      </c>
      <c r="K207" s="135"/>
      <c r="L207" s="33"/>
      <c r="M207" s="136" t="s">
        <v>1</v>
      </c>
      <c r="N207" s="137" t="s">
        <v>47</v>
      </c>
      <c r="P207" s="138">
        <f t="shared" si="21"/>
        <v>0</v>
      </c>
      <c r="Q207" s="138">
        <v>0</v>
      </c>
      <c r="R207" s="138">
        <f t="shared" si="22"/>
        <v>0</v>
      </c>
      <c r="S207" s="138">
        <v>0</v>
      </c>
      <c r="T207" s="139">
        <f t="shared" si="23"/>
        <v>0</v>
      </c>
      <c r="AR207" s="140" t="s">
        <v>173</v>
      </c>
      <c r="AT207" s="140" t="s">
        <v>141</v>
      </c>
      <c r="AU207" s="140" t="s">
        <v>92</v>
      </c>
      <c r="AY207" s="17" t="s">
        <v>140</v>
      </c>
      <c r="BE207" s="141">
        <f t="shared" si="24"/>
        <v>0</v>
      </c>
      <c r="BF207" s="141">
        <f t="shared" si="25"/>
        <v>0</v>
      </c>
      <c r="BG207" s="141">
        <f t="shared" si="26"/>
        <v>0</v>
      </c>
      <c r="BH207" s="141">
        <f t="shared" si="27"/>
        <v>0</v>
      </c>
      <c r="BI207" s="141">
        <f t="shared" si="28"/>
        <v>0</v>
      </c>
      <c r="BJ207" s="17" t="s">
        <v>90</v>
      </c>
      <c r="BK207" s="141">
        <f t="shared" si="29"/>
        <v>0</v>
      </c>
      <c r="BL207" s="17" t="s">
        <v>173</v>
      </c>
      <c r="BM207" s="140" t="s">
        <v>4298</v>
      </c>
    </row>
    <row r="208" spans="2:65" s="1" customFormat="1" ht="24.2" customHeight="1">
      <c r="B208" s="33"/>
      <c r="C208" s="128" t="s">
        <v>415</v>
      </c>
      <c r="D208" s="128" t="s">
        <v>141</v>
      </c>
      <c r="E208" s="129" t="s">
        <v>3893</v>
      </c>
      <c r="F208" s="130" t="s">
        <v>3894</v>
      </c>
      <c r="G208" s="131" t="s">
        <v>1653</v>
      </c>
      <c r="H208" s="132">
        <v>3</v>
      </c>
      <c r="I208" s="133"/>
      <c r="J208" s="134">
        <f t="shared" si="20"/>
        <v>0</v>
      </c>
      <c r="K208" s="135"/>
      <c r="L208" s="33"/>
      <c r="M208" s="136" t="s">
        <v>1</v>
      </c>
      <c r="N208" s="137" t="s">
        <v>47</v>
      </c>
      <c r="P208" s="138">
        <f t="shared" si="21"/>
        <v>0</v>
      </c>
      <c r="Q208" s="138">
        <v>0</v>
      </c>
      <c r="R208" s="138">
        <f t="shared" si="22"/>
        <v>0</v>
      </c>
      <c r="S208" s="138">
        <v>0</v>
      </c>
      <c r="T208" s="139">
        <f t="shared" si="23"/>
        <v>0</v>
      </c>
      <c r="AR208" s="140" t="s">
        <v>173</v>
      </c>
      <c r="AT208" s="140" t="s">
        <v>141</v>
      </c>
      <c r="AU208" s="140" t="s">
        <v>92</v>
      </c>
      <c r="AY208" s="17" t="s">
        <v>140</v>
      </c>
      <c r="BE208" s="141">
        <f t="shared" si="24"/>
        <v>0</v>
      </c>
      <c r="BF208" s="141">
        <f t="shared" si="25"/>
        <v>0</v>
      </c>
      <c r="BG208" s="141">
        <f t="shared" si="26"/>
        <v>0</v>
      </c>
      <c r="BH208" s="141">
        <f t="shared" si="27"/>
        <v>0</v>
      </c>
      <c r="BI208" s="141">
        <f t="shared" si="28"/>
        <v>0</v>
      </c>
      <c r="BJ208" s="17" t="s">
        <v>90</v>
      </c>
      <c r="BK208" s="141">
        <f t="shared" si="29"/>
        <v>0</v>
      </c>
      <c r="BL208" s="17" t="s">
        <v>173</v>
      </c>
      <c r="BM208" s="140" t="s">
        <v>4299</v>
      </c>
    </row>
    <row r="209" spans="2:65" s="1" customFormat="1" ht="24.2" customHeight="1">
      <c r="B209" s="33"/>
      <c r="C209" s="128" t="s">
        <v>309</v>
      </c>
      <c r="D209" s="128" t="s">
        <v>141</v>
      </c>
      <c r="E209" s="129" t="s">
        <v>3896</v>
      </c>
      <c r="F209" s="130" t="s">
        <v>3897</v>
      </c>
      <c r="G209" s="131" t="s">
        <v>1653</v>
      </c>
      <c r="H209" s="132">
        <v>2</v>
      </c>
      <c r="I209" s="133"/>
      <c r="J209" s="134">
        <f t="shared" si="20"/>
        <v>0</v>
      </c>
      <c r="K209" s="135"/>
      <c r="L209" s="33"/>
      <c r="M209" s="136" t="s">
        <v>1</v>
      </c>
      <c r="N209" s="137" t="s">
        <v>47</v>
      </c>
      <c r="P209" s="138">
        <f t="shared" si="21"/>
        <v>0</v>
      </c>
      <c r="Q209" s="138">
        <v>0</v>
      </c>
      <c r="R209" s="138">
        <f t="shared" si="22"/>
        <v>0</v>
      </c>
      <c r="S209" s="138">
        <v>0</v>
      </c>
      <c r="T209" s="139">
        <f t="shared" si="23"/>
        <v>0</v>
      </c>
      <c r="AR209" s="140" t="s">
        <v>173</v>
      </c>
      <c r="AT209" s="140" t="s">
        <v>141</v>
      </c>
      <c r="AU209" s="140" t="s">
        <v>92</v>
      </c>
      <c r="AY209" s="17" t="s">
        <v>140</v>
      </c>
      <c r="BE209" s="141">
        <f t="shared" si="24"/>
        <v>0</v>
      </c>
      <c r="BF209" s="141">
        <f t="shared" si="25"/>
        <v>0</v>
      </c>
      <c r="BG209" s="141">
        <f t="shared" si="26"/>
        <v>0</v>
      </c>
      <c r="BH209" s="141">
        <f t="shared" si="27"/>
        <v>0</v>
      </c>
      <c r="BI209" s="141">
        <f t="shared" si="28"/>
        <v>0</v>
      </c>
      <c r="BJ209" s="17" t="s">
        <v>90</v>
      </c>
      <c r="BK209" s="141">
        <f t="shared" si="29"/>
        <v>0</v>
      </c>
      <c r="BL209" s="17" t="s">
        <v>173</v>
      </c>
      <c r="BM209" s="140" t="s">
        <v>4300</v>
      </c>
    </row>
    <row r="210" spans="2:65" s="1" customFormat="1" ht="24.2" customHeight="1">
      <c r="B210" s="33"/>
      <c r="C210" s="128" t="s">
        <v>422</v>
      </c>
      <c r="D210" s="128" t="s">
        <v>141</v>
      </c>
      <c r="E210" s="129" t="s">
        <v>4301</v>
      </c>
      <c r="F210" s="130" t="s">
        <v>3897</v>
      </c>
      <c r="G210" s="131" t="s">
        <v>1653</v>
      </c>
      <c r="H210" s="132">
        <v>2</v>
      </c>
      <c r="I210" s="133"/>
      <c r="J210" s="134">
        <f t="shared" si="20"/>
        <v>0</v>
      </c>
      <c r="K210" s="135"/>
      <c r="L210" s="33"/>
      <c r="M210" s="136" t="s">
        <v>1</v>
      </c>
      <c r="N210" s="137" t="s">
        <v>47</v>
      </c>
      <c r="P210" s="138">
        <f t="shared" si="21"/>
        <v>0</v>
      </c>
      <c r="Q210" s="138">
        <v>0</v>
      </c>
      <c r="R210" s="138">
        <f t="shared" si="22"/>
        <v>0</v>
      </c>
      <c r="S210" s="138">
        <v>0</v>
      </c>
      <c r="T210" s="139">
        <f t="shared" si="23"/>
        <v>0</v>
      </c>
      <c r="AR210" s="140" t="s">
        <v>173</v>
      </c>
      <c r="AT210" s="140" t="s">
        <v>141</v>
      </c>
      <c r="AU210" s="140" t="s">
        <v>92</v>
      </c>
      <c r="AY210" s="17" t="s">
        <v>140</v>
      </c>
      <c r="BE210" s="141">
        <f t="shared" si="24"/>
        <v>0</v>
      </c>
      <c r="BF210" s="141">
        <f t="shared" si="25"/>
        <v>0</v>
      </c>
      <c r="BG210" s="141">
        <f t="shared" si="26"/>
        <v>0</v>
      </c>
      <c r="BH210" s="141">
        <f t="shared" si="27"/>
        <v>0</v>
      </c>
      <c r="BI210" s="141">
        <f t="shared" si="28"/>
        <v>0</v>
      </c>
      <c r="BJ210" s="17" t="s">
        <v>90</v>
      </c>
      <c r="BK210" s="141">
        <f t="shared" si="29"/>
        <v>0</v>
      </c>
      <c r="BL210" s="17" t="s">
        <v>173</v>
      </c>
      <c r="BM210" s="140" t="s">
        <v>4302</v>
      </c>
    </row>
    <row r="211" spans="2:65" s="1" customFormat="1" ht="21.75" customHeight="1">
      <c r="B211" s="33"/>
      <c r="C211" s="128" t="s">
        <v>312</v>
      </c>
      <c r="D211" s="128" t="s">
        <v>141</v>
      </c>
      <c r="E211" s="129" t="s">
        <v>3899</v>
      </c>
      <c r="F211" s="130" t="s">
        <v>3900</v>
      </c>
      <c r="G211" s="131" t="s">
        <v>157</v>
      </c>
      <c r="H211" s="132">
        <v>3</v>
      </c>
      <c r="I211" s="133"/>
      <c r="J211" s="134">
        <f t="shared" si="20"/>
        <v>0</v>
      </c>
      <c r="K211" s="135"/>
      <c r="L211" s="33"/>
      <c r="M211" s="136" t="s">
        <v>1</v>
      </c>
      <c r="N211" s="137" t="s">
        <v>47</v>
      </c>
      <c r="P211" s="138">
        <f t="shared" si="21"/>
        <v>0</v>
      </c>
      <c r="Q211" s="138">
        <v>0</v>
      </c>
      <c r="R211" s="138">
        <f t="shared" si="22"/>
        <v>0</v>
      </c>
      <c r="S211" s="138">
        <v>0</v>
      </c>
      <c r="T211" s="139">
        <f t="shared" si="23"/>
        <v>0</v>
      </c>
      <c r="AR211" s="140" t="s">
        <v>173</v>
      </c>
      <c r="AT211" s="140" t="s">
        <v>141</v>
      </c>
      <c r="AU211" s="140" t="s">
        <v>92</v>
      </c>
      <c r="AY211" s="17" t="s">
        <v>140</v>
      </c>
      <c r="BE211" s="141">
        <f t="shared" si="24"/>
        <v>0</v>
      </c>
      <c r="BF211" s="141">
        <f t="shared" si="25"/>
        <v>0</v>
      </c>
      <c r="BG211" s="141">
        <f t="shared" si="26"/>
        <v>0</v>
      </c>
      <c r="BH211" s="141">
        <f t="shared" si="27"/>
        <v>0</v>
      </c>
      <c r="BI211" s="141">
        <f t="shared" si="28"/>
        <v>0</v>
      </c>
      <c r="BJ211" s="17" t="s">
        <v>90</v>
      </c>
      <c r="BK211" s="141">
        <f t="shared" si="29"/>
        <v>0</v>
      </c>
      <c r="BL211" s="17" t="s">
        <v>173</v>
      </c>
      <c r="BM211" s="140" t="s">
        <v>4303</v>
      </c>
    </row>
    <row r="212" spans="2:65" s="1" customFormat="1" ht="21.75" customHeight="1">
      <c r="B212" s="33"/>
      <c r="C212" s="128" t="s">
        <v>429</v>
      </c>
      <c r="D212" s="128" t="s">
        <v>141</v>
      </c>
      <c r="E212" s="129" t="s">
        <v>3902</v>
      </c>
      <c r="F212" s="130" t="s">
        <v>3903</v>
      </c>
      <c r="G212" s="131" t="s">
        <v>157</v>
      </c>
      <c r="H212" s="132">
        <v>2</v>
      </c>
      <c r="I212" s="133"/>
      <c r="J212" s="134">
        <f t="shared" si="20"/>
        <v>0</v>
      </c>
      <c r="K212" s="135"/>
      <c r="L212" s="33"/>
      <c r="M212" s="136" t="s">
        <v>1</v>
      </c>
      <c r="N212" s="137" t="s">
        <v>47</v>
      </c>
      <c r="P212" s="138">
        <f t="shared" si="21"/>
        <v>0</v>
      </c>
      <c r="Q212" s="138">
        <v>0</v>
      </c>
      <c r="R212" s="138">
        <f t="shared" si="22"/>
        <v>0</v>
      </c>
      <c r="S212" s="138">
        <v>0</v>
      </c>
      <c r="T212" s="139">
        <f t="shared" si="23"/>
        <v>0</v>
      </c>
      <c r="AR212" s="140" t="s">
        <v>173</v>
      </c>
      <c r="AT212" s="140" t="s">
        <v>141</v>
      </c>
      <c r="AU212" s="140" t="s">
        <v>92</v>
      </c>
      <c r="AY212" s="17" t="s">
        <v>140</v>
      </c>
      <c r="BE212" s="141">
        <f t="shared" si="24"/>
        <v>0</v>
      </c>
      <c r="BF212" s="141">
        <f t="shared" si="25"/>
        <v>0</v>
      </c>
      <c r="BG212" s="141">
        <f t="shared" si="26"/>
        <v>0</v>
      </c>
      <c r="BH212" s="141">
        <f t="shared" si="27"/>
        <v>0</v>
      </c>
      <c r="BI212" s="141">
        <f t="shared" si="28"/>
        <v>0</v>
      </c>
      <c r="BJ212" s="17" t="s">
        <v>90</v>
      </c>
      <c r="BK212" s="141">
        <f t="shared" si="29"/>
        <v>0</v>
      </c>
      <c r="BL212" s="17" t="s">
        <v>173</v>
      </c>
      <c r="BM212" s="140" t="s">
        <v>4304</v>
      </c>
    </row>
    <row r="213" spans="2:65" s="1" customFormat="1" ht="16.5" customHeight="1">
      <c r="B213" s="33"/>
      <c r="C213" s="128" t="s">
        <v>316</v>
      </c>
      <c r="D213" s="128" t="s">
        <v>141</v>
      </c>
      <c r="E213" s="129" t="s">
        <v>4305</v>
      </c>
      <c r="F213" s="130" t="s">
        <v>4306</v>
      </c>
      <c r="G213" s="131" t="s">
        <v>157</v>
      </c>
      <c r="H213" s="132">
        <v>1</v>
      </c>
      <c r="I213" s="133"/>
      <c r="J213" s="134">
        <f t="shared" si="20"/>
        <v>0</v>
      </c>
      <c r="K213" s="135"/>
      <c r="L213" s="33"/>
      <c r="M213" s="136" t="s">
        <v>1</v>
      </c>
      <c r="N213" s="137" t="s">
        <v>47</v>
      </c>
      <c r="P213" s="138">
        <f t="shared" si="21"/>
        <v>0</v>
      </c>
      <c r="Q213" s="138">
        <v>0</v>
      </c>
      <c r="R213" s="138">
        <f t="shared" si="22"/>
        <v>0</v>
      </c>
      <c r="S213" s="138">
        <v>0</v>
      </c>
      <c r="T213" s="139">
        <f t="shared" si="23"/>
        <v>0</v>
      </c>
      <c r="AR213" s="140" t="s">
        <v>173</v>
      </c>
      <c r="AT213" s="140" t="s">
        <v>141</v>
      </c>
      <c r="AU213" s="140" t="s">
        <v>92</v>
      </c>
      <c r="AY213" s="17" t="s">
        <v>140</v>
      </c>
      <c r="BE213" s="141">
        <f t="shared" si="24"/>
        <v>0</v>
      </c>
      <c r="BF213" s="141">
        <f t="shared" si="25"/>
        <v>0</v>
      </c>
      <c r="BG213" s="141">
        <f t="shared" si="26"/>
        <v>0</v>
      </c>
      <c r="BH213" s="141">
        <f t="shared" si="27"/>
        <v>0</v>
      </c>
      <c r="BI213" s="141">
        <f t="shared" si="28"/>
        <v>0</v>
      </c>
      <c r="BJ213" s="17" t="s">
        <v>90</v>
      </c>
      <c r="BK213" s="141">
        <f t="shared" si="29"/>
        <v>0</v>
      </c>
      <c r="BL213" s="17" t="s">
        <v>173</v>
      </c>
      <c r="BM213" s="140" t="s">
        <v>4307</v>
      </c>
    </row>
    <row r="214" spans="2:65" s="1" customFormat="1" ht="16.5" customHeight="1">
      <c r="B214" s="33"/>
      <c r="C214" s="128" t="s">
        <v>436</v>
      </c>
      <c r="D214" s="128" t="s">
        <v>141</v>
      </c>
      <c r="E214" s="129" t="s">
        <v>4308</v>
      </c>
      <c r="F214" s="130" t="s">
        <v>4309</v>
      </c>
      <c r="G214" s="131" t="s">
        <v>1653</v>
      </c>
      <c r="H214" s="132">
        <v>2</v>
      </c>
      <c r="I214" s="133"/>
      <c r="J214" s="134">
        <f t="shared" si="20"/>
        <v>0</v>
      </c>
      <c r="K214" s="135"/>
      <c r="L214" s="33"/>
      <c r="M214" s="136" t="s">
        <v>1</v>
      </c>
      <c r="N214" s="137" t="s">
        <v>47</v>
      </c>
      <c r="P214" s="138">
        <f t="shared" si="21"/>
        <v>0</v>
      </c>
      <c r="Q214" s="138">
        <v>0</v>
      </c>
      <c r="R214" s="138">
        <f t="shared" si="22"/>
        <v>0</v>
      </c>
      <c r="S214" s="138">
        <v>0</v>
      </c>
      <c r="T214" s="139">
        <f t="shared" si="23"/>
        <v>0</v>
      </c>
      <c r="AR214" s="140" t="s">
        <v>173</v>
      </c>
      <c r="AT214" s="140" t="s">
        <v>141</v>
      </c>
      <c r="AU214" s="140" t="s">
        <v>92</v>
      </c>
      <c r="AY214" s="17" t="s">
        <v>140</v>
      </c>
      <c r="BE214" s="141">
        <f t="shared" si="24"/>
        <v>0</v>
      </c>
      <c r="BF214" s="141">
        <f t="shared" si="25"/>
        <v>0</v>
      </c>
      <c r="BG214" s="141">
        <f t="shared" si="26"/>
        <v>0</v>
      </c>
      <c r="BH214" s="141">
        <f t="shared" si="27"/>
        <v>0</v>
      </c>
      <c r="BI214" s="141">
        <f t="shared" si="28"/>
        <v>0</v>
      </c>
      <c r="BJ214" s="17" t="s">
        <v>90</v>
      </c>
      <c r="BK214" s="141">
        <f t="shared" si="29"/>
        <v>0</v>
      </c>
      <c r="BL214" s="17" t="s">
        <v>173</v>
      </c>
      <c r="BM214" s="140" t="s">
        <v>4310</v>
      </c>
    </row>
    <row r="215" spans="2:65" s="1" customFormat="1" ht="16.5" customHeight="1">
      <c r="B215" s="33"/>
      <c r="C215" s="128" t="s">
        <v>319</v>
      </c>
      <c r="D215" s="128" t="s">
        <v>141</v>
      </c>
      <c r="E215" s="129" t="s">
        <v>4311</v>
      </c>
      <c r="F215" s="130" t="s">
        <v>4312</v>
      </c>
      <c r="G215" s="131" t="s">
        <v>157</v>
      </c>
      <c r="H215" s="132">
        <v>8</v>
      </c>
      <c r="I215" s="133"/>
      <c r="J215" s="134">
        <f t="shared" si="20"/>
        <v>0</v>
      </c>
      <c r="K215" s="135"/>
      <c r="L215" s="33"/>
      <c r="M215" s="136" t="s">
        <v>1</v>
      </c>
      <c r="N215" s="137" t="s">
        <v>47</v>
      </c>
      <c r="P215" s="138">
        <f t="shared" si="21"/>
        <v>0</v>
      </c>
      <c r="Q215" s="138">
        <v>0</v>
      </c>
      <c r="R215" s="138">
        <f t="shared" si="22"/>
        <v>0</v>
      </c>
      <c r="S215" s="138">
        <v>0</v>
      </c>
      <c r="T215" s="139">
        <f t="shared" si="23"/>
        <v>0</v>
      </c>
      <c r="AR215" s="140" t="s">
        <v>173</v>
      </c>
      <c r="AT215" s="140" t="s">
        <v>141</v>
      </c>
      <c r="AU215" s="140" t="s">
        <v>92</v>
      </c>
      <c r="AY215" s="17" t="s">
        <v>140</v>
      </c>
      <c r="BE215" s="141">
        <f t="shared" si="24"/>
        <v>0</v>
      </c>
      <c r="BF215" s="141">
        <f t="shared" si="25"/>
        <v>0</v>
      </c>
      <c r="BG215" s="141">
        <f t="shared" si="26"/>
        <v>0</v>
      </c>
      <c r="BH215" s="141">
        <f t="shared" si="27"/>
        <v>0</v>
      </c>
      <c r="BI215" s="141">
        <f t="shared" si="28"/>
        <v>0</v>
      </c>
      <c r="BJ215" s="17" t="s">
        <v>90</v>
      </c>
      <c r="BK215" s="141">
        <f t="shared" si="29"/>
        <v>0</v>
      </c>
      <c r="BL215" s="17" t="s">
        <v>173</v>
      </c>
      <c r="BM215" s="140" t="s">
        <v>4313</v>
      </c>
    </row>
    <row r="216" spans="2:65" s="1" customFormat="1" ht="16.5" customHeight="1">
      <c r="B216" s="33"/>
      <c r="C216" s="128" t="s">
        <v>443</v>
      </c>
      <c r="D216" s="128" t="s">
        <v>141</v>
      </c>
      <c r="E216" s="129" t="s">
        <v>4314</v>
      </c>
      <c r="F216" s="130" t="s">
        <v>4315</v>
      </c>
      <c r="G216" s="131" t="s">
        <v>157</v>
      </c>
      <c r="H216" s="132">
        <v>4</v>
      </c>
      <c r="I216" s="133"/>
      <c r="J216" s="134">
        <f t="shared" si="20"/>
        <v>0</v>
      </c>
      <c r="K216" s="135"/>
      <c r="L216" s="33"/>
      <c r="M216" s="136" t="s">
        <v>1</v>
      </c>
      <c r="N216" s="137" t="s">
        <v>47</v>
      </c>
      <c r="P216" s="138">
        <f t="shared" si="21"/>
        <v>0</v>
      </c>
      <c r="Q216" s="138">
        <v>0</v>
      </c>
      <c r="R216" s="138">
        <f t="shared" si="22"/>
        <v>0</v>
      </c>
      <c r="S216" s="138">
        <v>0</v>
      </c>
      <c r="T216" s="139">
        <f t="shared" si="23"/>
        <v>0</v>
      </c>
      <c r="AR216" s="140" t="s">
        <v>173</v>
      </c>
      <c r="AT216" s="140" t="s">
        <v>141</v>
      </c>
      <c r="AU216" s="140" t="s">
        <v>92</v>
      </c>
      <c r="AY216" s="17" t="s">
        <v>140</v>
      </c>
      <c r="BE216" s="141">
        <f t="shared" si="24"/>
        <v>0</v>
      </c>
      <c r="BF216" s="141">
        <f t="shared" si="25"/>
        <v>0</v>
      </c>
      <c r="BG216" s="141">
        <f t="shared" si="26"/>
        <v>0</v>
      </c>
      <c r="BH216" s="141">
        <f t="shared" si="27"/>
        <v>0</v>
      </c>
      <c r="BI216" s="141">
        <f t="shared" si="28"/>
        <v>0</v>
      </c>
      <c r="BJ216" s="17" t="s">
        <v>90</v>
      </c>
      <c r="BK216" s="141">
        <f t="shared" si="29"/>
        <v>0</v>
      </c>
      <c r="BL216" s="17" t="s">
        <v>173</v>
      </c>
      <c r="BM216" s="140" t="s">
        <v>4316</v>
      </c>
    </row>
    <row r="217" spans="2:65" s="1" customFormat="1" ht="21.75" customHeight="1">
      <c r="B217" s="33"/>
      <c r="C217" s="128" t="s">
        <v>323</v>
      </c>
      <c r="D217" s="128" t="s">
        <v>141</v>
      </c>
      <c r="E217" s="129" t="s">
        <v>4317</v>
      </c>
      <c r="F217" s="130" t="s">
        <v>4318</v>
      </c>
      <c r="G217" s="131" t="s">
        <v>157</v>
      </c>
      <c r="H217" s="132">
        <v>1</v>
      </c>
      <c r="I217" s="133"/>
      <c r="J217" s="134">
        <f t="shared" si="20"/>
        <v>0</v>
      </c>
      <c r="K217" s="135"/>
      <c r="L217" s="33"/>
      <c r="M217" s="136" t="s">
        <v>1</v>
      </c>
      <c r="N217" s="137" t="s">
        <v>47</v>
      </c>
      <c r="P217" s="138">
        <f t="shared" si="21"/>
        <v>0</v>
      </c>
      <c r="Q217" s="138">
        <v>0</v>
      </c>
      <c r="R217" s="138">
        <f t="shared" si="22"/>
        <v>0</v>
      </c>
      <c r="S217" s="138">
        <v>0</v>
      </c>
      <c r="T217" s="139">
        <f t="shared" si="23"/>
        <v>0</v>
      </c>
      <c r="AR217" s="140" t="s">
        <v>173</v>
      </c>
      <c r="AT217" s="140" t="s">
        <v>141</v>
      </c>
      <c r="AU217" s="140" t="s">
        <v>92</v>
      </c>
      <c r="AY217" s="17" t="s">
        <v>140</v>
      </c>
      <c r="BE217" s="141">
        <f t="shared" si="24"/>
        <v>0</v>
      </c>
      <c r="BF217" s="141">
        <f t="shared" si="25"/>
        <v>0</v>
      </c>
      <c r="BG217" s="141">
        <f t="shared" si="26"/>
        <v>0</v>
      </c>
      <c r="BH217" s="141">
        <f t="shared" si="27"/>
        <v>0</v>
      </c>
      <c r="BI217" s="141">
        <f t="shared" si="28"/>
        <v>0</v>
      </c>
      <c r="BJ217" s="17" t="s">
        <v>90</v>
      </c>
      <c r="BK217" s="141">
        <f t="shared" si="29"/>
        <v>0</v>
      </c>
      <c r="BL217" s="17" t="s">
        <v>173</v>
      </c>
      <c r="BM217" s="140" t="s">
        <v>4319</v>
      </c>
    </row>
    <row r="218" spans="2:65" s="1" customFormat="1" ht="21.75" customHeight="1">
      <c r="B218" s="33"/>
      <c r="C218" s="128" t="s">
        <v>450</v>
      </c>
      <c r="D218" s="128" t="s">
        <v>141</v>
      </c>
      <c r="E218" s="129" t="s">
        <v>4320</v>
      </c>
      <c r="F218" s="130" t="s">
        <v>4321</v>
      </c>
      <c r="G218" s="131" t="s">
        <v>157</v>
      </c>
      <c r="H218" s="132">
        <v>1</v>
      </c>
      <c r="I218" s="133"/>
      <c r="J218" s="134">
        <f t="shared" si="20"/>
        <v>0</v>
      </c>
      <c r="K218" s="135"/>
      <c r="L218" s="33"/>
      <c r="M218" s="136" t="s">
        <v>1</v>
      </c>
      <c r="N218" s="137" t="s">
        <v>47</v>
      </c>
      <c r="P218" s="138">
        <f t="shared" si="21"/>
        <v>0</v>
      </c>
      <c r="Q218" s="138">
        <v>0</v>
      </c>
      <c r="R218" s="138">
        <f t="shared" si="22"/>
        <v>0</v>
      </c>
      <c r="S218" s="138">
        <v>0</v>
      </c>
      <c r="T218" s="139">
        <f t="shared" si="23"/>
        <v>0</v>
      </c>
      <c r="AR218" s="140" t="s">
        <v>173</v>
      </c>
      <c r="AT218" s="140" t="s">
        <v>141</v>
      </c>
      <c r="AU218" s="140" t="s">
        <v>92</v>
      </c>
      <c r="AY218" s="17" t="s">
        <v>140</v>
      </c>
      <c r="BE218" s="141">
        <f t="shared" si="24"/>
        <v>0</v>
      </c>
      <c r="BF218" s="141">
        <f t="shared" si="25"/>
        <v>0</v>
      </c>
      <c r="BG218" s="141">
        <f t="shared" si="26"/>
        <v>0</v>
      </c>
      <c r="BH218" s="141">
        <f t="shared" si="27"/>
        <v>0</v>
      </c>
      <c r="BI218" s="141">
        <f t="shared" si="28"/>
        <v>0</v>
      </c>
      <c r="BJ218" s="17" t="s">
        <v>90</v>
      </c>
      <c r="BK218" s="141">
        <f t="shared" si="29"/>
        <v>0</v>
      </c>
      <c r="BL218" s="17" t="s">
        <v>173</v>
      </c>
      <c r="BM218" s="140" t="s">
        <v>4322</v>
      </c>
    </row>
    <row r="219" spans="2:65" s="1" customFormat="1" ht="16.5" customHeight="1">
      <c r="B219" s="33"/>
      <c r="C219" s="128" t="s">
        <v>326</v>
      </c>
      <c r="D219" s="128" t="s">
        <v>141</v>
      </c>
      <c r="E219" s="129" t="s">
        <v>4323</v>
      </c>
      <c r="F219" s="130" t="s">
        <v>4324</v>
      </c>
      <c r="G219" s="131" t="s">
        <v>157</v>
      </c>
      <c r="H219" s="132">
        <v>8</v>
      </c>
      <c r="I219" s="133"/>
      <c r="J219" s="134">
        <f t="shared" si="20"/>
        <v>0</v>
      </c>
      <c r="K219" s="135"/>
      <c r="L219" s="33"/>
      <c r="M219" s="136" t="s">
        <v>1</v>
      </c>
      <c r="N219" s="137" t="s">
        <v>47</v>
      </c>
      <c r="P219" s="138">
        <f t="shared" si="21"/>
        <v>0</v>
      </c>
      <c r="Q219" s="138">
        <v>0</v>
      </c>
      <c r="R219" s="138">
        <f t="shared" si="22"/>
        <v>0</v>
      </c>
      <c r="S219" s="138">
        <v>0</v>
      </c>
      <c r="T219" s="139">
        <f t="shared" si="23"/>
        <v>0</v>
      </c>
      <c r="AR219" s="140" t="s">
        <v>173</v>
      </c>
      <c r="AT219" s="140" t="s">
        <v>141</v>
      </c>
      <c r="AU219" s="140" t="s">
        <v>92</v>
      </c>
      <c r="AY219" s="17" t="s">
        <v>140</v>
      </c>
      <c r="BE219" s="141">
        <f t="shared" si="24"/>
        <v>0</v>
      </c>
      <c r="BF219" s="141">
        <f t="shared" si="25"/>
        <v>0</v>
      </c>
      <c r="BG219" s="141">
        <f t="shared" si="26"/>
        <v>0</v>
      </c>
      <c r="BH219" s="141">
        <f t="shared" si="27"/>
        <v>0</v>
      </c>
      <c r="BI219" s="141">
        <f t="shared" si="28"/>
        <v>0</v>
      </c>
      <c r="BJ219" s="17" t="s">
        <v>90</v>
      </c>
      <c r="BK219" s="141">
        <f t="shared" si="29"/>
        <v>0</v>
      </c>
      <c r="BL219" s="17" t="s">
        <v>173</v>
      </c>
      <c r="BM219" s="140" t="s">
        <v>4325</v>
      </c>
    </row>
    <row r="220" spans="2:65" s="1" customFormat="1" ht="16.5" customHeight="1">
      <c r="B220" s="33"/>
      <c r="C220" s="128" t="s">
        <v>457</v>
      </c>
      <c r="D220" s="128" t="s">
        <v>141</v>
      </c>
      <c r="E220" s="129" t="s">
        <v>4326</v>
      </c>
      <c r="F220" s="130" t="s">
        <v>4327</v>
      </c>
      <c r="G220" s="131" t="s">
        <v>157</v>
      </c>
      <c r="H220" s="132">
        <v>10</v>
      </c>
      <c r="I220" s="133"/>
      <c r="J220" s="134">
        <f t="shared" si="20"/>
        <v>0</v>
      </c>
      <c r="K220" s="135"/>
      <c r="L220" s="33"/>
      <c r="M220" s="136" t="s">
        <v>1</v>
      </c>
      <c r="N220" s="137" t="s">
        <v>47</v>
      </c>
      <c r="P220" s="138">
        <f t="shared" si="21"/>
        <v>0</v>
      </c>
      <c r="Q220" s="138">
        <v>0</v>
      </c>
      <c r="R220" s="138">
        <f t="shared" si="22"/>
        <v>0</v>
      </c>
      <c r="S220" s="138">
        <v>0</v>
      </c>
      <c r="T220" s="139">
        <f t="shared" si="23"/>
        <v>0</v>
      </c>
      <c r="AR220" s="140" t="s">
        <v>173</v>
      </c>
      <c r="AT220" s="140" t="s">
        <v>141</v>
      </c>
      <c r="AU220" s="140" t="s">
        <v>92</v>
      </c>
      <c r="AY220" s="17" t="s">
        <v>140</v>
      </c>
      <c r="BE220" s="141">
        <f t="shared" si="24"/>
        <v>0</v>
      </c>
      <c r="BF220" s="141">
        <f t="shared" si="25"/>
        <v>0</v>
      </c>
      <c r="BG220" s="141">
        <f t="shared" si="26"/>
        <v>0</v>
      </c>
      <c r="BH220" s="141">
        <f t="shared" si="27"/>
        <v>0</v>
      </c>
      <c r="BI220" s="141">
        <f t="shared" si="28"/>
        <v>0</v>
      </c>
      <c r="BJ220" s="17" t="s">
        <v>90</v>
      </c>
      <c r="BK220" s="141">
        <f t="shared" si="29"/>
        <v>0</v>
      </c>
      <c r="BL220" s="17" t="s">
        <v>173</v>
      </c>
      <c r="BM220" s="140" t="s">
        <v>4328</v>
      </c>
    </row>
    <row r="221" spans="2:65" s="1" customFormat="1" ht="16.5" customHeight="1">
      <c r="B221" s="33"/>
      <c r="C221" s="128" t="s">
        <v>330</v>
      </c>
      <c r="D221" s="128" t="s">
        <v>141</v>
      </c>
      <c r="E221" s="129" t="s">
        <v>4329</v>
      </c>
      <c r="F221" s="130" t="s">
        <v>4330</v>
      </c>
      <c r="G221" s="131" t="s">
        <v>157</v>
      </c>
      <c r="H221" s="132">
        <v>4</v>
      </c>
      <c r="I221" s="133"/>
      <c r="J221" s="134">
        <f t="shared" si="20"/>
        <v>0</v>
      </c>
      <c r="K221" s="135"/>
      <c r="L221" s="33"/>
      <c r="M221" s="136" t="s">
        <v>1</v>
      </c>
      <c r="N221" s="137" t="s">
        <v>47</v>
      </c>
      <c r="P221" s="138">
        <f t="shared" si="21"/>
        <v>0</v>
      </c>
      <c r="Q221" s="138">
        <v>0</v>
      </c>
      <c r="R221" s="138">
        <f t="shared" si="22"/>
        <v>0</v>
      </c>
      <c r="S221" s="138">
        <v>0</v>
      </c>
      <c r="T221" s="139">
        <f t="shared" si="23"/>
        <v>0</v>
      </c>
      <c r="AR221" s="140" t="s">
        <v>173</v>
      </c>
      <c r="AT221" s="140" t="s">
        <v>141</v>
      </c>
      <c r="AU221" s="140" t="s">
        <v>92</v>
      </c>
      <c r="AY221" s="17" t="s">
        <v>140</v>
      </c>
      <c r="BE221" s="141">
        <f t="shared" si="24"/>
        <v>0</v>
      </c>
      <c r="BF221" s="141">
        <f t="shared" si="25"/>
        <v>0</v>
      </c>
      <c r="BG221" s="141">
        <f t="shared" si="26"/>
        <v>0</v>
      </c>
      <c r="BH221" s="141">
        <f t="shared" si="27"/>
        <v>0</v>
      </c>
      <c r="BI221" s="141">
        <f t="shared" si="28"/>
        <v>0</v>
      </c>
      <c r="BJ221" s="17" t="s">
        <v>90</v>
      </c>
      <c r="BK221" s="141">
        <f t="shared" si="29"/>
        <v>0</v>
      </c>
      <c r="BL221" s="17" t="s">
        <v>173</v>
      </c>
      <c r="BM221" s="140" t="s">
        <v>4331</v>
      </c>
    </row>
    <row r="222" spans="2:65" s="1" customFormat="1" ht="16.5" customHeight="1">
      <c r="B222" s="33"/>
      <c r="C222" s="128" t="s">
        <v>464</v>
      </c>
      <c r="D222" s="128" t="s">
        <v>141</v>
      </c>
      <c r="E222" s="129" t="s">
        <v>4332</v>
      </c>
      <c r="F222" s="130" t="s">
        <v>4333</v>
      </c>
      <c r="G222" s="131" t="s">
        <v>157</v>
      </c>
      <c r="H222" s="132">
        <v>4</v>
      </c>
      <c r="I222" s="133"/>
      <c r="J222" s="134">
        <f t="shared" si="20"/>
        <v>0</v>
      </c>
      <c r="K222" s="135"/>
      <c r="L222" s="33"/>
      <c r="M222" s="136" t="s">
        <v>1</v>
      </c>
      <c r="N222" s="137" t="s">
        <v>47</v>
      </c>
      <c r="P222" s="138">
        <f t="shared" si="21"/>
        <v>0</v>
      </c>
      <c r="Q222" s="138">
        <v>0</v>
      </c>
      <c r="R222" s="138">
        <f t="shared" si="22"/>
        <v>0</v>
      </c>
      <c r="S222" s="138">
        <v>0</v>
      </c>
      <c r="T222" s="139">
        <f t="shared" si="23"/>
        <v>0</v>
      </c>
      <c r="AR222" s="140" t="s">
        <v>173</v>
      </c>
      <c r="AT222" s="140" t="s">
        <v>141</v>
      </c>
      <c r="AU222" s="140" t="s">
        <v>92</v>
      </c>
      <c r="AY222" s="17" t="s">
        <v>140</v>
      </c>
      <c r="BE222" s="141">
        <f t="shared" si="24"/>
        <v>0</v>
      </c>
      <c r="BF222" s="141">
        <f t="shared" si="25"/>
        <v>0</v>
      </c>
      <c r="BG222" s="141">
        <f t="shared" si="26"/>
        <v>0</v>
      </c>
      <c r="BH222" s="141">
        <f t="shared" si="27"/>
        <v>0</v>
      </c>
      <c r="BI222" s="141">
        <f t="shared" si="28"/>
        <v>0</v>
      </c>
      <c r="BJ222" s="17" t="s">
        <v>90</v>
      </c>
      <c r="BK222" s="141">
        <f t="shared" si="29"/>
        <v>0</v>
      </c>
      <c r="BL222" s="17" t="s">
        <v>173</v>
      </c>
      <c r="BM222" s="140" t="s">
        <v>4334</v>
      </c>
    </row>
    <row r="223" spans="2:65" s="1" customFormat="1" ht="16.5" customHeight="1">
      <c r="B223" s="33"/>
      <c r="C223" s="128" t="s">
        <v>333</v>
      </c>
      <c r="D223" s="128" t="s">
        <v>141</v>
      </c>
      <c r="E223" s="129" t="s">
        <v>4335</v>
      </c>
      <c r="F223" s="130" t="s">
        <v>4336</v>
      </c>
      <c r="G223" s="131" t="s">
        <v>157</v>
      </c>
      <c r="H223" s="132">
        <v>5</v>
      </c>
      <c r="I223" s="133"/>
      <c r="J223" s="134">
        <f t="shared" si="20"/>
        <v>0</v>
      </c>
      <c r="K223" s="135"/>
      <c r="L223" s="33"/>
      <c r="M223" s="136" t="s">
        <v>1</v>
      </c>
      <c r="N223" s="137" t="s">
        <v>47</v>
      </c>
      <c r="P223" s="138">
        <f t="shared" si="21"/>
        <v>0</v>
      </c>
      <c r="Q223" s="138">
        <v>0</v>
      </c>
      <c r="R223" s="138">
        <f t="shared" si="22"/>
        <v>0</v>
      </c>
      <c r="S223" s="138">
        <v>0</v>
      </c>
      <c r="T223" s="139">
        <f t="shared" si="23"/>
        <v>0</v>
      </c>
      <c r="AR223" s="140" t="s">
        <v>173</v>
      </c>
      <c r="AT223" s="140" t="s">
        <v>141</v>
      </c>
      <c r="AU223" s="140" t="s">
        <v>92</v>
      </c>
      <c r="AY223" s="17" t="s">
        <v>140</v>
      </c>
      <c r="BE223" s="141">
        <f t="shared" si="24"/>
        <v>0</v>
      </c>
      <c r="BF223" s="141">
        <f t="shared" si="25"/>
        <v>0</v>
      </c>
      <c r="BG223" s="141">
        <f t="shared" si="26"/>
        <v>0</v>
      </c>
      <c r="BH223" s="141">
        <f t="shared" si="27"/>
        <v>0</v>
      </c>
      <c r="BI223" s="141">
        <f t="shared" si="28"/>
        <v>0</v>
      </c>
      <c r="BJ223" s="17" t="s">
        <v>90</v>
      </c>
      <c r="BK223" s="141">
        <f t="shared" si="29"/>
        <v>0</v>
      </c>
      <c r="BL223" s="17" t="s">
        <v>173</v>
      </c>
      <c r="BM223" s="140" t="s">
        <v>4337</v>
      </c>
    </row>
    <row r="224" spans="2:65" s="1" customFormat="1" ht="16.5" customHeight="1">
      <c r="B224" s="33"/>
      <c r="C224" s="128" t="s">
        <v>472</v>
      </c>
      <c r="D224" s="128" t="s">
        <v>141</v>
      </c>
      <c r="E224" s="129" t="s">
        <v>4338</v>
      </c>
      <c r="F224" s="130" t="s">
        <v>4339</v>
      </c>
      <c r="G224" s="131" t="s">
        <v>157</v>
      </c>
      <c r="H224" s="132">
        <v>8</v>
      </c>
      <c r="I224" s="133"/>
      <c r="J224" s="134">
        <f t="shared" si="20"/>
        <v>0</v>
      </c>
      <c r="K224" s="135"/>
      <c r="L224" s="33"/>
      <c r="M224" s="136" t="s">
        <v>1</v>
      </c>
      <c r="N224" s="137" t="s">
        <v>47</v>
      </c>
      <c r="P224" s="138">
        <f t="shared" si="21"/>
        <v>0</v>
      </c>
      <c r="Q224" s="138">
        <v>0</v>
      </c>
      <c r="R224" s="138">
        <f t="shared" si="22"/>
        <v>0</v>
      </c>
      <c r="S224" s="138">
        <v>0</v>
      </c>
      <c r="T224" s="139">
        <f t="shared" si="23"/>
        <v>0</v>
      </c>
      <c r="AR224" s="140" t="s">
        <v>173</v>
      </c>
      <c r="AT224" s="140" t="s">
        <v>141</v>
      </c>
      <c r="AU224" s="140" t="s">
        <v>92</v>
      </c>
      <c r="AY224" s="17" t="s">
        <v>140</v>
      </c>
      <c r="BE224" s="141">
        <f t="shared" si="24"/>
        <v>0</v>
      </c>
      <c r="BF224" s="141">
        <f t="shared" si="25"/>
        <v>0</v>
      </c>
      <c r="BG224" s="141">
        <f t="shared" si="26"/>
        <v>0</v>
      </c>
      <c r="BH224" s="141">
        <f t="shared" si="27"/>
        <v>0</v>
      </c>
      <c r="BI224" s="141">
        <f t="shared" si="28"/>
        <v>0</v>
      </c>
      <c r="BJ224" s="17" t="s">
        <v>90</v>
      </c>
      <c r="BK224" s="141">
        <f t="shared" si="29"/>
        <v>0</v>
      </c>
      <c r="BL224" s="17" t="s">
        <v>173</v>
      </c>
      <c r="BM224" s="140" t="s">
        <v>4340</v>
      </c>
    </row>
    <row r="225" spans="2:65" s="1" customFormat="1" ht="16.5" customHeight="1">
      <c r="B225" s="33"/>
      <c r="C225" s="128" t="s">
        <v>338</v>
      </c>
      <c r="D225" s="128" t="s">
        <v>141</v>
      </c>
      <c r="E225" s="129" t="s">
        <v>4341</v>
      </c>
      <c r="F225" s="130" t="s">
        <v>4342</v>
      </c>
      <c r="G225" s="131" t="s">
        <v>157</v>
      </c>
      <c r="H225" s="132">
        <v>6</v>
      </c>
      <c r="I225" s="133"/>
      <c r="J225" s="134">
        <f t="shared" si="20"/>
        <v>0</v>
      </c>
      <c r="K225" s="135"/>
      <c r="L225" s="33"/>
      <c r="M225" s="136" t="s">
        <v>1</v>
      </c>
      <c r="N225" s="137" t="s">
        <v>47</v>
      </c>
      <c r="P225" s="138">
        <f t="shared" si="21"/>
        <v>0</v>
      </c>
      <c r="Q225" s="138">
        <v>0</v>
      </c>
      <c r="R225" s="138">
        <f t="shared" si="22"/>
        <v>0</v>
      </c>
      <c r="S225" s="138">
        <v>0</v>
      </c>
      <c r="T225" s="139">
        <f t="shared" si="23"/>
        <v>0</v>
      </c>
      <c r="AR225" s="140" t="s">
        <v>173</v>
      </c>
      <c r="AT225" s="140" t="s">
        <v>141</v>
      </c>
      <c r="AU225" s="140" t="s">
        <v>92</v>
      </c>
      <c r="AY225" s="17" t="s">
        <v>140</v>
      </c>
      <c r="BE225" s="141">
        <f t="shared" si="24"/>
        <v>0</v>
      </c>
      <c r="BF225" s="141">
        <f t="shared" si="25"/>
        <v>0</v>
      </c>
      <c r="BG225" s="141">
        <f t="shared" si="26"/>
        <v>0</v>
      </c>
      <c r="BH225" s="141">
        <f t="shared" si="27"/>
        <v>0</v>
      </c>
      <c r="BI225" s="141">
        <f t="shared" si="28"/>
        <v>0</v>
      </c>
      <c r="BJ225" s="17" t="s">
        <v>90</v>
      </c>
      <c r="BK225" s="141">
        <f t="shared" si="29"/>
        <v>0</v>
      </c>
      <c r="BL225" s="17" t="s">
        <v>173</v>
      </c>
      <c r="BM225" s="140" t="s">
        <v>4343</v>
      </c>
    </row>
    <row r="226" spans="2:65" s="1" customFormat="1" ht="16.5" customHeight="1">
      <c r="B226" s="33"/>
      <c r="C226" s="128" t="s">
        <v>479</v>
      </c>
      <c r="D226" s="128" t="s">
        <v>141</v>
      </c>
      <c r="E226" s="129" t="s">
        <v>4344</v>
      </c>
      <c r="F226" s="130" t="s">
        <v>4345</v>
      </c>
      <c r="G226" s="131" t="s">
        <v>157</v>
      </c>
      <c r="H226" s="132">
        <v>5</v>
      </c>
      <c r="I226" s="133"/>
      <c r="J226" s="134">
        <f t="shared" si="20"/>
        <v>0</v>
      </c>
      <c r="K226" s="135"/>
      <c r="L226" s="33"/>
      <c r="M226" s="136" t="s">
        <v>1</v>
      </c>
      <c r="N226" s="137" t="s">
        <v>47</v>
      </c>
      <c r="P226" s="138">
        <f t="shared" si="21"/>
        <v>0</v>
      </c>
      <c r="Q226" s="138">
        <v>0</v>
      </c>
      <c r="R226" s="138">
        <f t="shared" si="22"/>
        <v>0</v>
      </c>
      <c r="S226" s="138">
        <v>0</v>
      </c>
      <c r="T226" s="139">
        <f t="shared" si="23"/>
        <v>0</v>
      </c>
      <c r="AR226" s="140" t="s">
        <v>173</v>
      </c>
      <c r="AT226" s="140" t="s">
        <v>141</v>
      </c>
      <c r="AU226" s="140" t="s">
        <v>92</v>
      </c>
      <c r="AY226" s="17" t="s">
        <v>140</v>
      </c>
      <c r="BE226" s="141">
        <f t="shared" si="24"/>
        <v>0</v>
      </c>
      <c r="BF226" s="141">
        <f t="shared" si="25"/>
        <v>0</v>
      </c>
      <c r="BG226" s="141">
        <f t="shared" si="26"/>
        <v>0</v>
      </c>
      <c r="BH226" s="141">
        <f t="shared" si="27"/>
        <v>0</v>
      </c>
      <c r="BI226" s="141">
        <f t="shared" si="28"/>
        <v>0</v>
      </c>
      <c r="BJ226" s="17" t="s">
        <v>90</v>
      </c>
      <c r="BK226" s="141">
        <f t="shared" si="29"/>
        <v>0</v>
      </c>
      <c r="BL226" s="17" t="s">
        <v>173</v>
      </c>
      <c r="BM226" s="140" t="s">
        <v>4346</v>
      </c>
    </row>
    <row r="227" spans="2:65" s="1" customFormat="1" ht="16.5" customHeight="1">
      <c r="B227" s="33"/>
      <c r="C227" s="128" t="s">
        <v>341</v>
      </c>
      <c r="D227" s="128" t="s">
        <v>141</v>
      </c>
      <c r="E227" s="129" t="s">
        <v>4347</v>
      </c>
      <c r="F227" s="130" t="s">
        <v>4348</v>
      </c>
      <c r="G227" s="131" t="s">
        <v>157</v>
      </c>
      <c r="H227" s="132">
        <v>10</v>
      </c>
      <c r="I227" s="133"/>
      <c r="J227" s="134">
        <f t="shared" si="20"/>
        <v>0</v>
      </c>
      <c r="K227" s="135"/>
      <c r="L227" s="33"/>
      <c r="M227" s="136" t="s">
        <v>1</v>
      </c>
      <c r="N227" s="137" t="s">
        <v>47</v>
      </c>
      <c r="P227" s="138">
        <f t="shared" si="21"/>
        <v>0</v>
      </c>
      <c r="Q227" s="138">
        <v>0</v>
      </c>
      <c r="R227" s="138">
        <f t="shared" si="22"/>
        <v>0</v>
      </c>
      <c r="S227" s="138">
        <v>0</v>
      </c>
      <c r="T227" s="139">
        <f t="shared" si="23"/>
        <v>0</v>
      </c>
      <c r="AR227" s="140" t="s">
        <v>173</v>
      </c>
      <c r="AT227" s="140" t="s">
        <v>141</v>
      </c>
      <c r="AU227" s="140" t="s">
        <v>92</v>
      </c>
      <c r="AY227" s="17" t="s">
        <v>140</v>
      </c>
      <c r="BE227" s="141">
        <f t="shared" si="24"/>
        <v>0</v>
      </c>
      <c r="BF227" s="141">
        <f t="shared" si="25"/>
        <v>0</v>
      </c>
      <c r="BG227" s="141">
        <f t="shared" si="26"/>
        <v>0</v>
      </c>
      <c r="BH227" s="141">
        <f t="shared" si="27"/>
        <v>0</v>
      </c>
      <c r="BI227" s="141">
        <f t="shared" si="28"/>
        <v>0</v>
      </c>
      <c r="BJ227" s="17" t="s">
        <v>90</v>
      </c>
      <c r="BK227" s="141">
        <f t="shared" si="29"/>
        <v>0</v>
      </c>
      <c r="BL227" s="17" t="s">
        <v>173</v>
      </c>
      <c r="BM227" s="140" t="s">
        <v>4349</v>
      </c>
    </row>
    <row r="228" spans="2:65" s="1" customFormat="1" ht="16.5" customHeight="1">
      <c r="B228" s="33"/>
      <c r="C228" s="128" t="s">
        <v>486</v>
      </c>
      <c r="D228" s="128" t="s">
        <v>141</v>
      </c>
      <c r="E228" s="129" t="s">
        <v>4350</v>
      </c>
      <c r="F228" s="130" t="s">
        <v>4351</v>
      </c>
      <c r="G228" s="131" t="s">
        <v>157</v>
      </c>
      <c r="H228" s="132">
        <v>2</v>
      </c>
      <c r="I228" s="133"/>
      <c r="J228" s="134">
        <f t="shared" si="20"/>
        <v>0</v>
      </c>
      <c r="K228" s="135"/>
      <c r="L228" s="33"/>
      <c r="M228" s="136" t="s">
        <v>1</v>
      </c>
      <c r="N228" s="137" t="s">
        <v>47</v>
      </c>
      <c r="P228" s="138">
        <f t="shared" si="21"/>
        <v>0</v>
      </c>
      <c r="Q228" s="138">
        <v>0</v>
      </c>
      <c r="R228" s="138">
        <f t="shared" si="22"/>
        <v>0</v>
      </c>
      <c r="S228" s="138">
        <v>0</v>
      </c>
      <c r="T228" s="139">
        <f t="shared" si="23"/>
        <v>0</v>
      </c>
      <c r="AR228" s="140" t="s">
        <v>173</v>
      </c>
      <c r="AT228" s="140" t="s">
        <v>141</v>
      </c>
      <c r="AU228" s="140" t="s">
        <v>92</v>
      </c>
      <c r="AY228" s="17" t="s">
        <v>140</v>
      </c>
      <c r="BE228" s="141">
        <f t="shared" si="24"/>
        <v>0</v>
      </c>
      <c r="BF228" s="141">
        <f t="shared" si="25"/>
        <v>0</v>
      </c>
      <c r="BG228" s="141">
        <f t="shared" si="26"/>
        <v>0</v>
      </c>
      <c r="BH228" s="141">
        <f t="shared" si="27"/>
        <v>0</v>
      </c>
      <c r="BI228" s="141">
        <f t="shared" si="28"/>
        <v>0</v>
      </c>
      <c r="BJ228" s="17" t="s">
        <v>90</v>
      </c>
      <c r="BK228" s="141">
        <f t="shared" si="29"/>
        <v>0</v>
      </c>
      <c r="BL228" s="17" t="s">
        <v>173</v>
      </c>
      <c r="BM228" s="140" t="s">
        <v>4352</v>
      </c>
    </row>
    <row r="229" spans="2:65" s="1" customFormat="1" ht="16.5" customHeight="1">
      <c r="B229" s="33"/>
      <c r="C229" s="128" t="s">
        <v>345</v>
      </c>
      <c r="D229" s="128" t="s">
        <v>141</v>
      </c>
      <c r="E229" s="129" t="s">
        <v>4353</v>
      </c>
      <c r="F229" s="130" t="s">
        <v>4354</v>
      </c>
      <c r="G229" s="131" t="s">
        <v>157</v>
      </c>
      <c r="H229" s="132">
        <v>1</v>
      </c>
      <c r="I229" s="133"/>
      <c r="J229" s="134">
        <f t="shared" si="20"/>
        <v>0</v>
      </c>
      <c r="K229" s="135"/>
      <c r="L229" s="33"/>
      <c r="M229" s="136" t="s">
        <v>1</v>
      </c>
      <c r="N229" s="137" t="s">
        <v>47</v>
      </c>
      <c r="P229" s="138">
        <f t="shared" si="21"/>
        <v>0</v>
      </c>
      <c r="Q229" s="138">
        <v>0</v>
      </c>
      <c r="R229" s="138">
        <f t="shared" si="22"/>
        <v>0</v>
      </c>
      <c r="S229" s="138">
        <v>0</v>
      </c>
      <c r="T229" s="139">
        <f t="shared" si="23"/>
        <v>0</v>
      </c>
      <c r="AR229" s="140" t="s">
        <v>173</v>
      </c>
      <c r="AT229" s="140" t="s">
        <v>141</v>
      </c>
      <c r="AU229" s="140" t="s">
        <v>92</v>
      </c>
      <c r="AY229" s="17" t="s">
        <v>140</v>
      </c>
      <c r="BE229" s="141">
        <f t="shared" si="24"/>
        <v>0</v>
      </c>
      <c r="BF229" s="141">
        <f t="shared" si="25"/>
        <v>0</v>
      </c>
      <c r="BG229" s="141">
        <f t="shared" si="26"/>
        <v>0</v>
      </c>
      <c r="BH229" s="141">
        <f t="shared" si="27"/>
        <v>0</v>
      </c>
      <c r="BI229" s="141">
        <f t="shared" si="28"/>
        <v>0</v>
      </c>
      <c r="BJ229" s="17" t="s">
        <v>90</v>
      </c>
      <c r="BK229" s="141">
        <f t="shared" si="29"/>
        <v>0</v>
      </c>
      <c r="BL229" s="17" t="s">
        <v>173</v>
      </c>
      <c r="BM229" s="140" t="s">
        <v>4355</v>
      </c>
    </row>
    <row r="230" spans="2:65" s="1" customFormat="1" ht="16.5" customHeight="1">
      <c r="B230" s="33"/>
      <c r="C230" s="128" t="s">
        <v>493</v>
      </c>
      <c r="D230" s="128" t="s">
        <v>141</v>
      </c>
      <c r="E230" s="129" t="s">
        <v>4356</v>
      </c>
      <c r="F230" s="130" t="s">
        <v>4357</v>
      </c>
      <c r="G230" s="131" t="s">
        <v>157</v>
      </c>
      <c r="H230" s="132">
        <v>2</v>
      </c>
      <c r="I230" s="133"/>
      <c r="J230" s="134">
        <f t="shared" si="20"/>
        <v>0</v>
      </c>
      <c r="K230" s="135"/>
      <c r="L230" s="33"/>
      <c r="M230" s="136" t="s">
        <v>1</v>
      </c>
      <c r="N230" s="137" t="s">
        <v>47</v>
      </c>
      <c r="P230" s="138">
        <f t="shared" si="21"/>
        <v>0</v>
      </c>
      <c r="Q230" s="138">
        <v>0</v>
      </c>
      <c r="R230" s="138">
        <f t="shared" si="22"/>
        <v>0</v>
      </c>
      <c r="S230" s="138">
        <v>0</v>
      </c>
      <c r="T230" s="139">
        <f t="shared" si="23"/>
        <v>0</v>
      </c>
      <c r="AR230" s="140" t="s">
        <v>173</v>
      </c>
      <c r="AT230" s="140" t="s">
        <v>141</v>
      </c>
      <c r="AU230" s="140" t="s">
        <v>92</v>
      </c>
      <c r="AY230" s="17" t="s">
        <v>140</v>
      </c>
      <c r="BE230" s="141">
        <f t="shared" si="24"/>
        <v>0</v>
      </c>
      <c r="BF230" s="141">
        <f t="shared" si="25"/>
        <v>0</v>
      </c>
      <c r="BG230" s="141">
        <f t="shared" si="26"/>
        <v>0</v>
      </c>
      <c r="BH230" s="141">
        <f t="shared" si="27"/>
        <v>0</v>
      </c>
      <c r="BI230" s="141">
        <f t="shared" si="28"/>
        <v>0</v>
      </c>
      <c r="BJ230" s="17" t="s">
        <v>90</v>
      </c>
      <c r="BK230" s="141">
        <f t="shared" si="29"/>
        <v>0</v>
      </c>
      <c r="BL230" s="17" t="s">
        <v>173</v>
      </c>
      <c r="BM230" s="140" t="s">
        <v>4358</v>
      </c>
    </row>
    <row r="231" spans="2:65" s="1" customFormat="1" ht="16.5" customHeight="1">
      <c r="B231" s="33"/>
      <c r="C231" s="128" t="s">
        <v>349</v>
      </c>
      <c r="D231" s="128" t="s">
        <v>141</v>
      </c>
      <c r="E231" s="129" t="s">
        <v>4359</v>
      </c>
      <c r="F231" s="130" t="s">
        <v>4360</v>
      </c>
      <c r="G231" s="131" t="s">
        <v>157</v>
      </c>
      <c r="H231" s="132">
        <v>2</v>
      </c>
      <c r="I231" s="133"/>
      <c r="J231" s="134">
        <f t="shared" si="20"/>
        <v>0</v>
      </c>
      <c r="K231" s="135"/>
      <c r="L231" s="33"/>
      <c r="M231" s="136" t="s">
        <v>1</v>
      </c>
      <c r="N231" s="137" t="s">
        <v>47</v>
      </c>
      <c r="P231" s="138">
        <f t="shared" si="21"/>
        <v>0</v>
      </c>
      <c r="Q231" s="138">
        <v>0</v>
      </c>
      <c r="R231" s="138">
        <f t="shared" si="22"/>
        <v>0</v>
      </c>
      <c r="S231" s="138">
        <v>0</v>
      </c>
      <c r="T231" s="139">
        <f t="shared" si="23"/>
        <v>0</v>
      </c>
      <c r="AR231" s="140" t="s">
        <v>173</v>
      </c>
      <c r="AT231" s="140" t="s">
        <v>141</v>
      </c>
      <c r="AU231" s="140" t="s">
        <v>92</v>
      </c>
      <c r="AY231" s="17" t="s">
        <v>140</v>
      </c>
      <c r="BE231" s="141">
        <f t="shared" si="24"/>
        <v>0</v>
      </c>
      <c r="BF231" s="141">
        <f t="shared" si="25"/>
        <v>0</v>
      </c>
      <c r="BG231" s="141">
        <f t="shared" si="26"/>
        <v>0</v>
      </c>
      <c r="BH231" s="141">
        <f t="shared" si="27"/>
        <v>0</v>
      </c>
      <c r="BI231" s="141">
        <f t="shared" si="28"/>
        <v>0</v>
      </c>
      <c r="BJ231" s="17" t="s">
        <v>90</v>
      </c>
      <c r="BK231" s="141">
        <f t="shared" si="29"/>
        <v>0</v>
      </c>
      <c r="BL231" s="17" t="s">
        <v>173</v>
      </c>
      <c r="BM231" s="140" t="s">
        <v>4361</v>
      </c>
    </row>
    <row r="232" spans="2:65" s="1" customFormat="1" ht="21.75" customHeight="1">
      <c r="B232" s="33"/>
      <c r="C232" s="128" t="s">
        <v>500</v>
      </c>
      <c r="D232" s="128" t="s">
        <v>141</v>
      </c>
      <c r="E232" s="129" t="s">
        <v>4362</v>
      </c>
      <c r="F232" s="130" t="s">
        <v>4363</v>
      </c>
      <c r="G232" s="131" t="s">
        <v>157</v>
      </c>
      <c r="H232" s="132">
        <v>8</v>
      </c>
      <c r="I232" s="133"/>
      <c r="J232" s="134">
        <f t="shared" si="20"/>
        <v>0</v>
      </c>
      <c r="K232" s="135"/>
      <c r="L232" s="33"/>
      <c r="M232" s="136" t="s">
        <v>1</v>
      </c>
      <c r="N232" s="137" t="s">
        <v>47</v>
      </c>
      <c r="P232" s="138">
        <f t="shared" si="21"/>
        <v>0</v>
      </c>
      <c r="Q232" s="138">
        <v>0</v>
      </c>
      <c r="R232" s="138">
        <f t="shared" si="22"/>
        <v>0</v>
      </c>
      <c r="S232" s="138">
        <v>0</v>
      </c>
      <c r="T232" s="139">
        <f t="shared" si="23"/>
        <v>0</v>
      </c>
      <c r="AR232" s="140" t="s">
        <v>173</v>
      </c>
      <c r="AT232" s="140" t="s">
        <v>141</v>
      </c>
      <c r="AU232" s="140" t="s">
        <v>92</v>
      </c>
      <c r="AY232" s="17" t="s">
        <v>140</v>
      </c>
      <c r="BE232" s="141">
        <f t="shared" si="24"/>
        <v>0</v>
      </c>
      <c r="BF232" s="141">
        <f t="shared" si="25"/>
        <v>0</v>
      </c>
      <c r="BG232" s="141">
        <f t="shared" si="26"/>
        <v>0</v>
      </c>
      <c r="BH232" s="141">
        <f t="shared" si="27"/>
        <v>0</v>
      </c>
      <c r="BI232" s="141">
        <f t="shared" si="28"/>
        <v>0</v>
      </c>
      <c r="BJ232" s="17" t="s">
        <v>90</v>
      </c>
      <c r="BK232" s="141">
        <f t="shared" si="29"/>
        <v>0</v>
      </c>
      <c r="BL232" s="17" t="s">
        <v>173</v>
      </c>
      <c r="BM232" s="140" t="s">
        <v>4364</v>
      </c>
    </row>
    <row r="233" spans="2:65" s="1" customFormat="1" ht="16.5" customHeight="1">
      <c r="B233" s="33"/>
      <c r="C233" s="128" t="s">
        <v>353</v>
      </c>
      <c r="D233" s="128" t="s">
        <v>141</v>
      </c>
      <c r="E233" s="129" t="s">
        <v>4365</v>
      </c>
      <c r="F233" s="130" t="s">
        <v>4366</v>
      </c>
      <c r="G233" s="131" t="s">
        <v>157</v>
      </c>
      <c r="H233" s="132">
        <v>1</v>
      </c>
      <c r="I233" s="133"/>
      <c r="J233" s="134">
        <f t="shared" si="20"/>
        <v>0</v>
      </c>
      <c r="K233" s="135"/>
      <c r="L233" s="33"/>
      <c r="M233" s="136" t="s">
        <v>1</v>
      </c>
      <c r="N233" s="137" t="s">
        <v>47</v>
      </c>
      <c r="P233" s="138">
        <f t="shared" si="21"/>
        <v>0</v>
      </c>
      <c r="Q233" s="138">
        <v>0</v>
      </c>
      <c r="R233" s="138">
        <f t="shared" si="22"/>
        <v>0</v>
      </c>
      <c r="S233" s="138">
        <v>0</v>
      </c>
      <c r="T233" s="139">
        <f t="shared" si="23"/>
        <v>0</v>
      </c>
      <c r="AR233" s="140" t="s">
        <v>173</v>
      </c>
      <c r="AT233" s="140" t="s">
        <v>141</v>
      </c>
      <c r="AU233" s="140" t="s">
        <v>92</v>
      </c>
      <c r="AY233" s="17" t="s">
        <v>140</v>
      </c>
      <c r="BE233" s="141">
        <f t="shared" si="24"/>
        <v>0</v>
      </c>
      <c r="BF233" s="141">
        <f t="shared" si="25"/>
        <v>0</v>
      </c>
      <c r="BG233" s="141">
        <f t="shared" si="26"/>
        <v>0</v>
      </c>
      <c r="BH233" s="141">
        <f t="shared" si="27"/>
        <v>0</v>
      </c>
      <c r="BI233" s="141">
        <f t="shared" si="28"/>
        <v>0</v>
      </c>
      <c r="BJ233" s="17" t="s">
        <v>90</v>
      </c>
      <c r="BK233" s="141">
        <f t="shared" si="29"/>
        <v>0</v>
      </c>
      <c r="BL233" s="17" t="s">
        <v>173</v>
      </c>
      <c r="BM233" s="140" t="s">
        <v>4367</v>
      </c>
    </row>
    <row r="234" spans="2:65" s="1" customFormat="1" ht="16.5" customHeight="1">
      <c r="B234" s="33"/>
      <c r="C234" s="128" t="s">
        <v>507</v>
      </c>
      <c r="D234" s="128" t="s">
        <v>141</v>
      </c>
      <c r="E234" s="129" t="s">
        <v>4368</v>
      </c>
      <c r="F234" s="130" t="s">
        <v>4369</v>
      </c>
      <c r="G234" s="131" t="s">
        <v>157</v>
      </c>
      <c r="H234" s="132">
        <v>1</v>
      </c>
      <c r="I234" s="133"/>
      <c r="J234" s="134">
        <f t="shared" si="20"/>
        <v>0</v>
      </c>
      <c r="K234" s="135"/>
      <c r="L234" s="33"/>
      <c r="M234" s="136" t="s">
        <v>1</v>
      </c>
      <c r="N234" s="137" t="s">
        <v>47</v>
      </c>
      <c r="P234" s="138">
        <f t="shared" si="21"/>
        <v>0</v>
      </c>
      <c r="Q234" s="138">
        <v>0</v>
      </c>
      <c r="R234" s="138">
        <f t="shared" si="22"/>
        <v>0</v>
      </c>
      <c r="S234" s="138">
        <v>0</v>
      </c>
      <c r="T234" s="139">
        <f t="shared" si="23"/>
        <v>0</v>
      </c>
      <c r="AR234" s="140" t="s">
        <v>173</v>
      </c>
      <c r="AT234" s="140" t="s">
        <v>141</v>
      </c>
      <c r="AU234" s="140" t="s">
        <v>92</v>
      </c>
      <c r="AY234" s="17" t="s">
        <v>140</v>
      </c>
      <c r="BE234" s="141">
        <f t="shared" si="24"/>
        <v>0</v>
      </c>
      <c r="BF234" s="141">
        <f t="shared" si="25"/>
        <v>0</v>
      </c>
      <c r="BG234" s="141">
        <f t="shared" si="26"/>
        <v>0</v>
      </c>
      <c r="BH234" s="141">
        <f t="shared" si="27"/>
        <v>0</v>
      </c>
      <c r="BI234" s="141">
        <f t="shared" si="28"/>
        <v>0</v>
      </c>
      <c r="BJ234" s="17" t="s">
        <v>90</v>
      </c>
      <c r="BK234" s="141">
        <f t="shared" si="29"/>
        <v>0</v>
      </c>
      <c r="BL234" s="17" t="s">
        <v>173</v>
      </c>
      <c r="BM234" s="140" t="s">
        <v>4370</v>
      </c>
    </row>
    <row r="235" spans="2:65" s="1" customFormat="1" ht="16.5" customHeight="1">
      <c r="B235" s="33"/>
      <c r="C235" s="128" t="s">
        <v>356</v>
      </c>
      <c r="D235" s="128" t="s">
        <v>141</v>
      </c>
      <c r="E235" s="129" t="s">
        <v>4371</v>
      </c>
      <c r="F235" s="130" t="s">
        <v>4372</v>
      </c>
      <c r="G235" s="131" t="s">
        <v>157</v>
      </c>
      <c r="H235" s="132">
        <v>2</v>
      </c>
      <c r="I235" s="133"/>
      <c r="J235" s="134">
        <f t="shared" si="20"/>
        <v>0</v>
      </c>
      <c r="K235" s="135"/>
      <c r="L235" s="33"/>
      <c r="M235" s="136" t="s">
        <v>1</v>
      </c>
      <c r="N235" s="137" t="s">
        <v>47</v>
      </c>
      <c r="P235" s="138">
        <f t="shared" si="21"/>
        <v>0</v>
      </c>
      <c r="Q235" s="138">
        <v>0</v>
      </c>
      <c r="R235" s="138">
        <f t="shared" si="22"/>
        <v>0</v>
      </c>
      <c r="S235" s="138">
        <v>0</v>
      </c>
      <c r="T235" s="139">
        <f t="shared" si="23"/>
        <v>0</v>
      </c>
      <c r="AR235" s="140" t="s">
        <v>173</v>
      </c>
      <c r="AT235" s="140" t="s">
        <v>141</v>
      </c>
      <c r="AU235" s="140" t="s">
        <v>92</v>
      </c>
      <c r="AY235" s="17" t="s">
        <v>140</v>
      </c>
      <c r="BE235" s="141">
        <f t="shared" si="24"/>
        <v>0</v>
      </c>
      <c r="BF235" s="141">
        <f t="shared" si="25"/>
        <v>0</v>
      </c>
      <c r="BG235" s="141">
        <f t="shared" si="26"/>
        <v>0</v>
      </c>
      <c r="BH235" s="141">
        <f t="shared" si="27"/>
        <v>0</v>
      </c>
      <c r="BI235" s="141">
        <f t="shared" si="28"/>
        <v>0</v>
      </c>
      <c r="BJ235" s="17" t="s">
        <v>90</v>
      </c>
      <c r="BK235" s="141">
        <f t="shared" si="29"/>
        <v>0</v>
      </c>
      <c r="BL235" s="17" t="s">
        <v>173</v>
      </c>
      <c r="BM235" s="140" t="s">
        <v>4373</v>
      </c>
    </row>
    <row r="236" spans="2:65" s="1" customFormat="1" ht="21.75" customHeight="1">
      <c r="B236" s="33"/>
      <c r="C236" s="128" t="s">
        <v>514</v>
      </c>
      <c r="D236" s="128" t="s">
        <v>141</v>
      </c>
      <c r="E236" s="129" t="s">
        <v>4374</v>
      </c>
      <c r="F236" s="130" t="s">
        <v>4375</v>
      </c>
      <c r="G236" s="131" t="s">
        <v>157</v>
      </c>
      <c r="H236" s="132">
        <v>5</v>
      </c>
      <c r="I236" s="133"/>
      <c r="J236" s="134">
        <f t="shared" si="20"/>
        <v>0</v>
      </c>
      <c r="K236" s="135"/>
      <c r="L236" s="33"/>
      <c r="M236" s="136" t="s">
        <v>1</v>
      </c>
      <c r="N236" s="137" t="s">
        <v>47</v>
      </c>
      <c r="P236" s="138">
        <f t="shared" si="21"/>
        <v>0</v>
      </c>
      <c r="Q236" s="138">
        <v>0</v>
      </c>
      <c r="R236" s="138">
        <f t="shared" si="22"/>
        <v>0</v>
      </c>
      <c r="S236" s="138">
        <v>0</v>
      </c>
      <c r="T236" s="139">
        <f t="shared" si="23"/>
        <v>0</v>
      </c>
      <c r="AR236" s="140" t="s">
        <v>173</v>
      </c>
      <c r="AT236" s="140" t="s">
        <v>141</v>
      </c>
      <c r="AU236" s="140" t="s">
        <v>92</v>
      </c>
      <c r="AY236" s="17" t="s">
        <v>140</v>
      </c>
      <c r="BE236" s="141">
        <f t="shared" si="24"/>
        <v>0</v>
      </c>
      <c r="BF236" s="141">
        <f t="shared" si="25"/>
        <v>0</v>
      </c>
      <c r="BG236" s="141">
        <f t="shared" si="26"/>
        <v>0</v>
      </c>
      <c r="BH236" s="141">
        <f t="shared" si="27"/>
        <v>0</v>
      </c>
      <c r="BI236" s="141">
        <f t="shared" si="28"/>
        <v>0</v>
      </c>
      <c r="BJ236" s="17" t="s">
        <v>90</v>
      </c>
      <c r="BK236" s="141">
        <f t="shared" si="29"/>
        <v>0</v>
      </c>
      <c r="BL236" s="17" t="s">
        <v>173</v>
      </c>
      <c r="BM236" s="140" t="s">
        <v>4376</v>
      </c>
    </row>
    <row r="237" spans="2:65" s="1" customFormat="1" ht="21.75" customHeight="1">
      <c r="B237" s="33"/>
      <c r="C237" s="128" t="s">
        <v>360</v>
      </c>
      <c r="D237" s="128" t="s">
        <v>141</v>
      </c>
      <c r="E237" s="129" t="s">
        <v>4377</v>
      </c>
      <c r="F237" s="130" t="s">
        <v>4378</v>
      </c>
      <c r="G237" s="131" t="s">
        <v>157</v>
      </c>
      <c r="H237" s="132">
        <v>10</v>
      </c>
      <c r="I237" s="133"/>
      <c r="J237" s="134">
        <f t="shared" ref="J237:J268" si="30">ROUND(I237*H237,2)</f>
        <v>0</v>
      </c>
      <c r="K237" s="135"/>
      <c r="L237" s="33"/>
      <c r="M237" s="136" t="s">
        <v>1</v>
      </c>
      <c r="N237" s="137" t="s">
        <v>47</v>
      </c>
      <c r="P237" s="138">
        <f t="shared" ref="P237:P268" si="31">O237*H237</f>
        <v>0</v>
      </c>
      <c r="Q237" s="138">
        <v>0</v>
      </c>
      <c r="R237" s="138">
        <f t="shared" ref="R237:R268" si="32">Q237*H237</f>
        <v>0</v>
      </c>
      <c r="S237" s="138">
        <v>0</v>
      </c>
      <c r="T237" s="139">
        <f t="shared" ref="T237:T268" si="33">S237*H237</f>
        <v>0</v>
      </c>
      <c r="AR237" s="140" t="s">
        <v>173</v>
      </c>
      <c r="AT237" s="140" t="s">
        <v>141</v>
      </c>
      <c r="AU237" s="140" t="s">
        <v>92</v>
      </c>
      <c r="AY237" s="17" t="s">
        <v>140</v>
      </c>
      <c r="BE237" s="141">
        <f t="shared" ref="BE237:BE268" si="34">IF(N237="základní",J237,0)</f>
        <v>0</v>
      </c>
      <c r="BF237" s="141">
        <f t="shared" ref="BF237:BF268" si="35">IF(N237="snížená",J237,0)</f>
        <v>0</v>
      </c>
      <c r="BG237" s="141">
        <f t="shared" ref="BG237:BG268" si="36">IF(N237="zákl. přenesená",J237,0)</f>
        <v>0</v>
      </c>
      <c r="BH237" s="141">
        <f t="shared" ref="BH237:BH268" si="37">IF(N237="sníž. přenesená",J237,0)</f>
        <v>0</v>
      </c>
      <c r="BI237" s="141">
        <f t="shared" ref="BI237:BI268" si="38">IF(N237="nulová",J237,0)</f>
        <v>0</v>
      </c>
      <c r="BJ237" s="17" t="s">
        <v>90</v>
      </c>
      <c r="BK237" s="141">
        <f t="shared" ref="BK237:BK268" si="39">ROUND(I237*H237,2)</f>
        <v>0</v>
      </c>
      <c r="BL237" s="17" t="s">
        <v>173</v>
      </c>
      <c r="BM237" s="140" t="s">
        <v>4379</v>
      </c>
    </row>
    <row r="238" spans="2:65" s="1" customFormat="1" ht="21.75" customHeight="1">
      <c r="B238" s="33"/>
      <c r="C238" s="128" t="s">
        <v>522</v>
      </c>
      <c r="D238" s="128" t="s">
        <v>141</v>
      </c>
      <c r="E238" s="129" t="s">
        <v>4380</v>
      </c>
      <c r="F238" s="130" t="s">
        <v>4381</v>
      </c>
      <c r="G238" s="131" t="s">
        <v>157</v>
      </c>
      <c r="H238" s="132">
        <v>1</v>
      </c>
      <c r="I238" s="133"/>
      <c r="J238" s="134">
        <f t="shared" si="30"/>
        <v>0</v>
      </c>
      <c r="K238" s="135"/>
      <c r="L238" s="33"/>
      <c r="M238" s="136" t="s">
        <v>1</v>
      </c>
      <c r="N238" s="137" t="s">
        <v>47</v>
      </c>
      <c r="P238" s="138">
        <f t="shared" si="31"/>
        <v>0</v>
      </c>
      <c r="Q238" s="138">
        <v>0</v>
      </c>
      <c r="R238" s="138">
        <f t="shared" si="32"/>
        <v>0</v>
      </c>
      <c r="S238" s="138">
        <v>0</v>
      </c>
      <c r="T238" s="139">
        <f t="shared" si="33"/>
        <v>0</v>
      </c>
      <c r="AR238" s="140" t="s">
        <v>173</v>
      </c>
      <c r="AT238" s="140" t="s">
        <v>141</v>
      </c>
      <c r="AU238" s="140" t="s">
        <v>92</v>
      </c>
      <c r="AY238" s="17" t="s">
        <v>140</v>
      </c>
      <c r="BE238" s="141">
        <f t="shared" si="34"/>
        <v>0</v>
      </c>
      <c r="BF238" s="141">
        <f t="shared" si="35"/>
        <v>0</v>
      </c>
      <c r="BG238" s="141">
        <f t="shared" si="36"/>
        <v>0</v>
      </c>
      <c r="BH238" s="141">
        <f t="shared" si="37"/>
        <v>0</v>
      </c>
      <c r="BI238" s="141">
        <f t="shared" si="38"/>
        <v>0</v>
      </c>
      <c r="BJ238" s="17" t="s">
        <v>90</v>
      </c>
      <c r="BK238" s="141">
        <f t="shared" si="39"/>
        <v>0</v>
      </c>
      <c r="BL238" s="17" t="s">
        <v>173</v>
      </c>
      <c r="BM238" s="140" t="s">
        <v>4382</v>
      </c>
    </row>
    <row r="239" spans="2:65" s="1" customFormat="1" ht="21.75" customHeight="1">
      <c r="B239" s="33"/>
      <c r="C239" s="128" t="s">
        <v>363</v>
      </c>
      <c r="D239" s="128" t="s">
        <v>141</v>
      </c>
      <c r="E239" s="129" t="s">
        <v>4383</v>
      </c>
      <c r="F239" s="130" t="s">
        <v>4384</v>
      </c>
      <c r="G239" s="131" t="s">
        <v>157</v>
      </c>
      <c r="H239" s="132">
        <v>4</v>
      </c>
      <c r="I239" s="133"/>
      <c r="J239" s="134">
        <f t="shared" si="30"/>
        <v>0</v>
      </c>
      <c r="K239" s="135"/>
      <c r="L239" s="33"/>
      <c r="M239" s="136" t="s">
        <v>1</v>
      </c>
      <c r="N239" s="137" t="s">
        <v>47</v>
      </c>
      <c r="P239" s="138">
        <f t="shared" si="31"/>
        <v>0</v>
      </c>
      <c r="Q239" s="138">
        <v>0</v>
      </c>
      <c r="R239" s="138">
        <f t="shared" si="32"/>
        <v>0</v>
      </c>
      <c r="S239" s="138">
        <v>0</v>
      </c>
      <c r="T239" s="139">
        <f t="shared" si="33"/>
        <v>0</v>
      </c>
      <c r="AR239" s="140" t="s">
        <v>173</v>
      </c>
      <c r="AT239" s="140" t="s">
        <v>141</v>
      </c>
      <c r="AU239" s="140" t="s">
        <v>92</v>
      </c>
      <c r="AY239" s="17" t="s">
        <v>140</v>
      </c>
      <c r="BE239" s="141">
        <f t="shared" si="34"/>
        <v>0</v>
      </c>
      <c r="BF239" s="141">
        <f t="shared" si="35"/>
        <v>0</v>
      </c>
      <c r="BG239" s="141">
        <f t="shared" si="36"/>
        <v>0</v>
      </c>
      <c r="BH239" s="141">
        <f t="shared" si="37"/>
        <v>0</v>
      </c>
      <c r="BI239" s="141">
        <f t="shared" si="38"/>
        <v>0</v>
      </c>
      <c r="BJ239" s="17" t="s">
        <v>90</v>
      </c>
      <c r="BK239" s="141">
        <f t="shared" si="39"/>
        <v>0</v>
      </c>
      <c r="BL239" s="17" t="s">
        <v>173</v>
      </c>
      <c r="BM239" s="140" t="s">
        <v>4385</v>
      </c>
    </row>
    <row r="240" spans="2:65" s="1" customFormat="1" ht="21.75" customHeight="1">
      <c r="B240" s="33"/>
      <c r="C240" s="128" t="s">
        <v>530</v>
      </c>
      <c r="D240" s="128" t="s">
        <v>141</v>
      </c>
      <c r="E240" s="129" t="s">
        <v>4386</v>
      </c>
      <c r="F240" s="130" t="s">
        <v>4387</v>
      </c>
      <c r="G240" s="131" t="s">
        <v>157</v>
      </c>
      <c r="H240" s="132">
        <v>4</v>
      </c>
      <c r="I240" s="133"/>
      <c r="J240" s="134">
        <f t="shared" si="30"/>
        <v>0</v>
      </c>
      <c r="K240" s="135"/>
      <c r="L240" s="33"/>
      <c r="M240" s="136" t="s">
        <v>1</v>
      </c>
      <c r="N240" s="137" t="s">
        <v>47</v>
      </c>
      <c r="P240" s="138">
        <f t="shared" si="31"/>
        <v>0</v>
      </c>
      <c r="Q240" s="138">
        <v>0</v>
      </c>
      <c r="R240" s="138">
        <f t="shared" si="32"/>
        <v>0</v>
      </c>
      <c r="S240" s="138">
        <v>0</v>
      </c>
      <c r="T240" s="139">
        <f t="shared" si="33"/>
        <v>0</v>
      </c>
      <c r="AR240" s="140" t="s">
        <v>173</v>
      </c>
      <c r="AT240" s="140" t="s">
        <v>141</v>
      </c>
      <c r="AU240" s="140" t="s">
        <v>92</v>
      </c>
      <c r="AY240" s="17" t="s">
        <v>140</v>
      </c>
      <c r="BE240" s="141">
        <f t="shared" si="34"/>
        <v>0</v>
      </c>
      <c r="BF240" s="141">
        <f t="shared" si="35"/>
        <v>0</v>
      </c>
      <c r="BG240" s="141">
        <f t="shared" si="36"/>
        <v>0</v>
      </c>
      <c r="BH240" s="141">
        <f t="shared" si="37"/>
        <v>0</v>
      </c>
      <c r="BI240" s="141">
        <f t="shared" si="38"/>
        <v>0</v>
      </c>
      <c r="BJ240" s="17" t="s">
        <v>90</v>
      </c>
      <c r="BK240" s="141">
        <f t="shared" si="39"/>
        <v>0</v>
      </c>
      <c r="BL240" s="17" t="s">
        <v>173</v>
      </c>
      <c r="BM240" s="140" t="s">
        <v>4388</v>
      </c>
    </row>
    <row r="241" spans="2:65" s="1" customFormat="1" ht="21.75" customHeight="1">
      <c r="B241" s="33"/>
      <c r="C241" s="128" t="s">
        <v>367</v>
      </c>
      <c r="D241" s="128" t="s">
        <v>141</v>
      </c>
      <c r="E241" s="129" t="s">
        <v>4389</v>
      </c>
      <c r="F241" s="130" t="s">
        <v>4390</v>
      </c>
      <c r="G241" s="131" t="s">
        <v>157</v>
      </c>
      <c r="H241" s="132">
        <v>8</v>
      </c>
      <c r="I241" s="133"/>
      <c r="J241" s="134">
        <f t="shared" si="30"/>
        <v>0</v>
      </c>
      <c r="K241" s="135"/>
      <c r="L241" s="33"/>
      <c r="M241" s="136" t="s">
        <v>1</v>
      </c>
      <c r="N241" s="137" t="s">
        <v>47</v>
      </c>
      <c r="P241" s="138">
        <f t="shared" si="31"/>
        <v>0</v>
      </c>
      <c r="Q241" s="138">
        <v>0</v>
      </c>
      <c r="R241" s="138">
        <f t="shared" si="32"/>
        <v>0</v>
      </c>
      <c r="S241" s="138">
        <v>0</v>
      </c>
      <c r="T241" s="139">
        <f t="shared" si="33"/>
        <v>0</v>
      </c>
      <c r="AR241" s="140" t="s">
        <v>173</v>
      </c>
      <c r="AT241" s="140" t="s">
        <v>141</v>
      </c>
      <c r="AU241" s="140" t="s">
        <v>92</v>
      </c>
      <c r="AY241" s="17" t="s">
        <v>140</v>
      </c>
      <c r="BE241" s="141">
        <f t="shared" si="34"/>
        <v>0</v>
      </c>
      <c r="BF241" s="141">
        <f t="shared" si="35"/>
        <v>0</v>
      </c>
      <c r="BG241" s="141">
        <f t="shared" si="36"/>
        <v>0</v>
      </c>
      <c r="BH241" s="141">
        <f t="shared" si="37"/>
        <v>0</v>
      </c>
      <c r="BI241" s="141">
        <f t="shared" si="38"/>
        <v>0</v>
      </c>
      <c r="BJ241" s="17" t="s">
        <v>90</v>
      </c>
      <c r="BK241" s="141">
        <f t="shared" si="39"/>
        <v>0</v>
      </c>
      <c r="BL241" s="17" t="s">
        <v>173</v>
      </c>
      <c r="BM241" s="140" t="s">
        <v>4391</v>
      </c>
    </row>
    <row r="242" spans="2:65" s="1" customFormat="1" ht="21.75" customHeight="1">
      <c r="B242" s="33"/>
      <c r="C242" s="128" t="s">
        <v>1261</v>
      </c>
      <c r="D242" s="128" t="s">
        <v>141</v>
      </c>
      <c r="E242" s="129" t="s">
        <v>4392</v>
      </c>
      <c r="F242" s="130" t="s">
        <v>4393</v>
      </c>
      <c r="G242" s="131" t="s">
        <v>157</v>
      </c>
      <c r="H242" s="132">
        <v>2</v>
      </c>
      <c r="I242" s="133"/>
      <c r="J242" s="134">
        <f t="shared" si="30"/>
        <v>0</v>
      </c>
      <c r="K242" s="135"/>
      <c r="L242" s="33"/>
      <c r="M242" s="136" t="s">
        <v>1</v>
      </c>
      <c r="N242" s="137" t="s">
        <v>47</v>
      </c>
      <c r="P242" s="138">
        <f t="shared" si="31"/>
        <v>0</v>
      </c>
      <c r="Q242" s="138">
        <v>0</v>
      </c>
      <c r="R242" s="138">
        <f t="shared" si="32"/>
        <v>0</v>
      </c>
      <c r="S242" s="138">
        <v>0</v>
      </c>
      <c r="T242" s="139">
        <f t="shared" si="33"/>
        <v>0</v>
      </c>
      <c r="AR242" s="140" t="s">
        <v>173</v>
      </c>
      <c r="AT242" s="140" t="s">
        <v>141</v>
      </c>
      <c r="AU242" s="140" t="s">
        <v>92</v>
      </c>
      <c r="AY242" s="17" t="s">
        <v>140</v>
      </c>
      <c r="BE242" s="141">
        <f t="shared" si="34"/>
        <v>0</v>
      </c>
      <c r="BF242" s="141">
        <f t="shared" si="35"/>
        <v>0</v>
      </c>
      <c r="BG242" s="141">
        <f t="shared" si="36"/>
        <v>0</v>
      </c>
      <c r="BH242" s="141">
        <f t="shared" si="37"/>
        <v>0</v>
      </c>
      <c r="BI242" s="141">
        <f t="shared" si="38"/>
        <v>0</v>
      </c>
      <c r="BJ242" s="17" t="s">
        <v>90</v>
      </c>
      <c r="BK242" s="141">
        <f t="shared" si="39"/>
        <v>0</v>
      </c>
      <c r="BL242" s="17" t="s">
        <v>173</v>
      </c>
      <c r="BM242" s="140" t="s">
        <v>4394</v>
      </c>
    </row>
    <row r="243" spans="2:65" s="1" customFormat="1" ht="21.75" customHeight="1">
      <c r="B243" s="33"/>
      <c r="C243" s="128" t="s">
        <v>370</v>
      </c>
      <c r="D243" s="128" t="s">
        <v>141</v>
      </c>
      <c r="E243" s="129" t="s">
        <v>4395</v>
      </c>
      <c r="F243" s="130" t="s">
        <v>4396</v>
      </c>
      <c r="G243" s="131" t="s">
        <v>157</v>
      </c>
      <c r="H243" s="132">
        <v>1</v>
      </c>
      <c r="I243" s="133"/>
      <c r="J243" s="134">
        <f t="shared" si="30"/>
        <v>0</v>
      </c>
      <c r="K243" s="135"/>
      <c r="L243" s="33"/>
      <c r="M243" s="136" t="s">
        <v>1</v>
      </c>
      <c r="N243" s="137" t="s">
        <v>47</v>
      </c>
      <c r="P243" s="138">
        <f t="shared" si="31"/>
        <v>0</v>
      </c>
      <c r="Q243" s="138">
        <v>0</v>
      </c>
      <c r="R243" s="138">
        <f t="shared" si="32"/>
        <v>0</v>
      </c>
      <c r="S243" s="138">
        <v>0</v>
      </c>
      <c r="T243" s="139">
        <f t="shared" si="33"/>
        <v>0</v>
      </c>
      <c r="AR243" s="140" t="s">
        <v>173</v>
      </c>
      <c r="AT243" s="140" t="s">
        <v>141</v>
      </c>
      <c r="AU243" s="140" t="s">
        <v>92</v>
      </c>
      <c r="AY243" s="17" t="s">
        <v>140</v>
      </c>
      <c r="BE243" s="141">
        <f t="shared" si="34"/>
        <v>0</v>
      </c>
      <c r="BF243" s="141">
        <f t="shared" si="35"/>
        <v>0</v>
      </c>
      <c r="BG243" s="141">
        <f t="shared" si="36"/>
        <v>0</v>
      </c>
      <c r="BH243" s="141">
        <f t="shared" si="37"/>
        <v>0</v>
      </c>
      <c r="BI243" s="141">
        <f t="shared" si="38"/>
        <v>0</v>
      </c>
      <c r="BJ243" s="17" t="s">
        <v>90</v>
      </c>
      <c r="BK243" s="141">
        <f t="shared" si="39"/>
        <v>0</v>
      </c>
      <c r="BL243" s="17" t="s">
        <v>173</v>
      </c>
      <c r="BM243" s="140" t="s">
        <v>4397</v>
      </c>
    </row>
    <row r="244" spans="2:65" s="1" customFormat="1" ht="21.75" customHeight="1">
      <c r="B244" s="33"/>
      <c r="C244" s="128" t="s">
        <v>1270</v>
      </c>
      <c r="D244" s="128" t="s">
        <v>141</v>
      </c>
      <c r="E244" s="129" t="s">
        <v>4398</v>
      </c>
      <c r="F244" s="130" t="s">
        <v>4399</v>
      </c>
      <c r="G244" s="131" t="s">
        <v>157</v>
      </c>
      <c r="H244" s="132">
        <v>1</v>
      </c>
      <c r="I244" s="133"/>
      <c r="J244" s="134">
        <f t="shared" si="30"/>
        <v>0</v>
      </c>
      <c r="K244" s="135"/>
      <c r="L244" s="33"/>
      <c r="M244" s="136" t="s">
        <v>1</v>
      </c>
      <c r="N244" s="137" t="s">
        <v>47</v>
      </c>
      <c r="P244" s="138">
        <f t="shared" si="31"/>
        <v>0</v>
      </c>
      <c r="Q244" s="138">
        <v>0</v>
      </c>
      <c r="R244" s="138">
        <f t="shared" si="32"/>
        <v>0</v>
      </c>
      <c r="S244" s="138">
        <v>0</v>
      </c>
      <c r="T244" s="139">
        <f t="shared" si="33"/>
        <v>0</v>
      </c>
      <c r="AR244" s="140" t="s">
        <v>173</v>
      </c>
      <c r="AT244" s="140" t="s">
        <v>141</v>
      </c>
      <c r="AU244" s="140" t="s">
        <v>92</v>
      </c>
      <c r="AY244" s="17" t="s">
        <v>140</v>
      </c>
      <c r="BE244" s="141">
        <f t="shared" si="34"/>
        <v>0</v>
      </c>
      <c r="BF244" s="141">
        <f t="shared" si="35"/>
        <v>0</v>
      </c>
      <c r="BG244" s="141">
        <f t="shared" si="36"/>
        <v>0</v>
      </c>
      <c r="BH244" s="141">
        <f t="shared" si="37"/>
        <v>0</v>
      </c>
      <c r="BI244" s="141">
        <f t="shared" si="38"/>
        <v>0</v>
      </c>
      <c r="BJ244" s="17" t="s">
        <v>90</v>
      </c>
      <c r="BK244" s="141">
        <f t="shared" si="39"/>
        <v>0</v>
      </c>
      <c r="BL244" s="17" t="s">
        <v>173</v>
      </c>
      <c r="BM244" s="140" t="s">
        <v>4400</v>
      </c>
    </row>
    <row r="245" spans="2:65" s="1" customFormat="1" ht="21.75" customHeight="1">
      <c r="B245" s="33"/>
      <c r="C245" s="128" t="s">
        <v>375</v>
      </c>
      <c r="D245" s="128" t="s">
        <v>141</v>
      </c>
      <c r="E245" s="129" t="s">
        <v>4401</v>
      </c>
      <c r="F245" s="130" t="s">
        <v>4402</v>
      </c>
      <c r="G245" s="131" t="s">
        <v>157</v>
      </c>
      <c r="H245" s="132">
        <v>2</v>
      </c>
      <c r="I245" s="133"/>
      <c r="J245" s="134">
        <f t="shared" si="30"/>
        <v>0</v>
      </c>
      <c r="K245" s="135"/>
      <c r="L245" s="33"/>
      <c r="M245" s="136" t="s">
        <v>1</v>
      </c>
      <c r="N245" s="137" t="s">
        <v>47</v>
      </c>
      <c r="P245" s="138">
        <f t="shared" si="31"/>
        <v>0</v>
      </c>
      <c r="Q245" s="138">
        <v>0</v>
      </c>
      <c r="R245" s="138">
        <f t="shared" si="32"/>
        <v>0</v>
      </c>
      <c r="S245" s="138">
        <v>0</v>
      </c>
      <c r="T245" s="139">
        <f t="shared" si="33"/>
        <v>0</v>
      </c>
      <c r="AR245" s="140" t="s">
        <v>173</v>
      </c>
      <c r="AT245" s="140" t="s">
        <v>141</v>
      </c>
      <c r="AU245" s="140" t="s">
        <v>92</v>
      </c>
      <c r="AY245" s="17" t="s">
        <v>140</v>
      </c>
      <c r="BE245" s="141">
        <f t="shared" si="34"/>
        <v>0</v>
      </c>
      <c r="BF245" s="141">
        <f t="shared" si="35"/>
        <v>0</v>
      </c>
      <c r="BG245" s="141">
        <f t="shared" si="36"/>
        <v>0</v>
      </c>
      <c r="BH245" s="141">
        <f t="shared" si="37"/>
        <v>0</v>
      </c>
      <c r="BI245" s="141">
        <f t="shared" si="38"/>
        <v>0</v>
      </c>
      <c r="BJ245" s="17" t="s">
        <v>90</v>
      </c>
      <c r="BK245" s="141">
        <f t="shared" si="39"/>
        <v>0</v>
      </c>
      <c r="BL245" s="17" t="s">
        <v>173</v>
      </c>
      <c r="BM245" s="140" t="s">
        <v>4403</v>
      </c>
    </row>
    <row r="246" spans="2:65" s="1" customFormat="1" ht="21.75" customHeight="1">
      <c r="B246" s="33"/>
      <c r="C246" s="128" t="s">
        <v>1286</v>
      </c>
      <c r="D246" s="128" t="s">
        <v>141</v>
      </c>
      <c r="E246" s="129" t="s">
        <v>4404</v>
      </c>
      <c r="F246" s="130" t="s">
        <v>4405</v>
      </c>
      <c r="G246" s="131" t="s">
        <v>157</v>
      </c>
      <c r="H246" s="132">
        <v>2</v>
      </c>
      <c r="I246" s="133"/>
      <c r="J246" s="134">
        <f t="shared" si="30"/>
        <v>0</v>
      </c>
      <c r="K246" s="135"/>
      <c r="L246" s="33"/>
      <c r="M246" s="136" t="s">
        <v>1</v>
      </c>
      <c r="N246" s="137" t="s">
        <v>47</v>
      </c>
      <c r="P246" s="138">
        <f t="shared" si="31"/>
        <v>0</v>
      </c>
      <c r="Q246" s="138">
        <v>0</v>
      </c>
      <c r="R246" s="138">
        <f t="shared" si="32"/>
        <v>0</v>
      </c>
      <c r="S246" s="138">
        <v>0</v>
      </c>
      <c r="T246" s="139">
        <f t="shared" si="33"/>
        <v>0</v>
      </c>
      <c r="AR246" s="140" t="s">
        <v>173</v>
      </c>
      <c r="AT246" s="140" t="s">
        <v>141</v>
      </c>
      <c r="AU246" s="140" t="s">
        <v>92</v>
      </c>
      <c r="AY246" s="17" t="s">
        <v>140</v>
      </c>
      <c r="BE246" s="141">
        <f t="shared" si="34"/>
        <v>0</v>
      </c>
      <c r="BF246" s="141">
        <f t="shared" si="35"/>
        <v>0</v>
      </c>
      <c r="BG246" s="141">
        <f t="shared" si="36"/>
        <v>0</v>
      </c>
      <c r="BH246" s="141">
        <f t="shared" si="37"/>
        <v>0</v>
      </c>
      <c r="BI246" s="141">
        <f t="shared" si="38"/>
        <v>0</v>
      </c>
      <c r="BJ246" s="17" t="s">
        <v>90</v>
      </c>
      <c r="BK246" s="141">
        <f t="shared" si="39"/>
        <v>0</v>
      </c>
      <c r="BL246" s="17" t="s">
        <v>173</v>
      </c>
      <c r="BM246" s="140" t="s">
        <v>4406</v>
      </c>
    </row>
    <row r="247" spans="2:65" s="1" customFormat="1" ht="21.75" customHeight="1">
      <c r="B247" s="33"/>
      <c r="C247" s="128" t="s">
        <v>378</v>
      </c>
      <c r="D247" s="128" t="s">
        <v>141</v>
      </c>
      <c r="E247" s="129" t="s">
        <v>4407</v>
      </c>
      <c r="F247" s="130" t="s">
        <v>4408</v>
      </c>
      <c r="G247" s="131" t="s">
        <v>157</v>
      </c>
      <c r="H247" s="132">
        <v>4</v>
      </c>
      <c r="I247" s="133"/>
      <c r="J247" s="134">
        <f t="shared" si="30"/>
        <v>0</v>
      </c>
      <c r="K247" s="135"/>
      <c r="L247" s="33"/>
      <c r="M247" s="136" t="s">
        <v>1</v>
      </c>
      <c r="N247" s="137" t="s">
        <v>47</v>
      </c>
      <c r="P247" s="138">
        <f t="shared" si="31"/>
        <v>0</v>
      </c>
      <c r="Q247" s="138">
        <v>0</v>
      </c>
      <c r="R247" s="138">
        <f t="shared" si="32"/>
        <v>0</v>
      </c>
      <c r="S247" s="138">
        <v>0</v>
      </c>
      <c r="T247" s="139">
        <f t="shared" si="33"/>
        <v>0</v>
      </c>
      <c r="AR247" s="140" t="s">
        <v>173</v>
      </c>
      <c r="AT247" s="140" t="s">
        <v>141</v>
      </c>
      <c r="AU247" s="140" t="s">
        <v>92</v>
      </c>
      <c r="AY247" s="17" t="s">
        <v>140</v>
      </c>
      <c r="BE247" s="141">
        <f t="shared" si="34"/>
        <v>0</v>
      </c>
      <c r="BF247" s="141">
        <f t="shared" si="35"/>
        <v>0</v>
      </c>
      <c r="BG247" s="141">
        <f t="shared" si="36"/>
        <v>0</v>
      </c>
      <c r="BH247" s="141">
        <f t="shared" si="37"/>
        <v>0</v>
      </c>
      <c r="BI247" s="141">
        <f t="shared" si="38"/>
        <v>0</v>
      </c>
      <c r="BJ247" s="17" t="s">
        <v>90</v>
      </c>
      <c r="BK247" s="141">
        <f t="shared" si="39"/>
        <v>0</v>
      </c>
      <c r="BL247" s="17" t="s">
        <v>173</v>
      </c>
      <c r="BM247" s="140" t="s">
        <v>4409</v>
      </c>
    </row>
    <row r="248" spans="2:65" s="1" customFormat="1" ht="21.75" customHeight="1">
      <c r="B248" s="33"/>
      <c r="C248" s="128" t="s">
        <v>1293</v>
      </c>
      <c r="D248" s="128" t="s">
        <v>141</v>
      </c>
      <c r="E248" s="129" t="s">
        <v>4410</v>
      </c>
      <c r="F248" s="130" t="s">
        <v>4411</v>
      </c>
      <c r="G248" s="131" t="s">
        <v>157</v>
      </c>
      <c r="H248" s="132">
        <v>1</v>
      </c>
      <c r="I248" s="133"/>
      <c r="J248" s="134">
        <f t="shared" si="30"/>
        <v>0</v>
      </c>
      <c r="K248" s="135"/>
      <c r="L248" s="33"/>
      <c r="M248" s="136" t="s">
        <v>1</v>
      </c>
      <c r="N248" s="137" t="s">
        <v>47</v>
      </c>
      <c r="P248" s="138">
        <f t="shared" si="31"/>
        <v>0</v>
      </c>
      <c r="Q248" s="138">
        <v>0</v>
      </c>
      <c r="R248" s="138">
        <f t="shared" si="32"/>
        <v>0</v>
      </c>
      <c r="S248" s="138">
        <v>0</v>
      </c>
      <c r="T248" s="139">
        <f t="shared" si="33"/>
        <v>0</v>
      </c>
      <c r="AR248" s="140" t="s">
        <v>173</v>
      </c>
      <c r="AT248" s="140" t="s">
        <v>141</v>
      </c>
      <c r="AU248" s="140" t="s">
        <v>92</v>
      </c>
      <c r="AY248" s="17" t="s">
        <v>140</v>
      </c>
      <c r="BE248" s="141">
        <f t="shared" si="34"/>
        <v>0</v>
      </c>
      <c r="BF248" s="141">
        <f t="shared" si="35"/>
        <v>0</v>
      </c>
      <c r="BG248" s="141">
        <f t="shared" si="36"/>
        <v>0</v>
      </c>
      <c r="BH248" s="141">
        <f t="shared" si="37"/>
        <v>0</v>
      </c>
      <c r="BI248" s="141">
        <f t="shared" si="38"/>
        <v>0</v>
      </c>
      <c r="BJ248" s="17" t="s">
        <v>90</v>
      </c>
      <c r="BK248" s="141">
        <f t="shared" si="39"/>
        <v>0</v>
      </c>
      <c r="BL248" s="17" t="s">
        <v>173</v>
      </c>
      <c r="BM248" s="140" t="s">
        <v>4412</v>
      </c>
    </row>
    <row r="249" spans="2:65" s="1" customFormat="1" ht="16.5" customHeight="1">
      <c r="B249" s="33"/>
      <c r="C249" s="128" t="s">
        <v>382</v>
      </c>
      <c r="D249" s="128" t="s">
        <v>141</v>
      </c>
      <c r="E249" s="129" t="s">
        <v>4413</v>
      </c>
      <c r="F249" s="130" t="s">
        <v>4414</v>
      </c>
      <c r="G249" s="131" t="s">
        <v>157</v>
      </c>
      <c r="H249" s="132">
        <v>2</v>
      </c>
      <c r="I249" s="133"/>
      <c r="J249" s="134">
        <f t="shared" si="30"/>
        <v>0</v>
      </c>
      <c r="K249" s="135"/>
      <c r="L249" s="33"/>
      <c r="M249" s="136" t="s">
        <v>1</v>
      </c>
      <c r="N249" s="137" t="s">
        <v>47</v>
      </c>
      <c r="P249" s="138">
        <f t="shared" si="31"/>
        <v>0</v>
      </c>
      <c r="Q249" s="138">
        <v>0</v>
      </c>
      <c r="R249" s="138">
        <f t="shared" si="32"/>
        <v>0</v>
      </c>
      <c r="S249" s="138">
        <v>0</v>
      </c>
      <c r="T249" s="139">
        <f t="shared" si="33"/>
        <v>0</v>
      </c>
      <c r="AR249" s="140" t="s">
        <v>173</v>
      </c>
      <c r="AT249" s="140" t="s">
        <v>141</v>
      </c>
      <c r="AU249" s="140" t="s">
        <v>92</v>
      </c>
      <c r="AY249" s="17" t="s">
        <v>140</v>
      </c>
      <c r="BE249" s="141">
        <f t="shared" si="34"/>
        <v>0</v>
      </c>
      <c r="BF249" s="141">
        <f t="shared" si="35"/>
        <v>0</v>
      </c>
      <c r="BG249" s="141">
        <f t="shared" si="36"/>
        <v>0</v>
      </c>
      <c r="BH249" s="141">
        <f t="shared" si="37"/>
        <v>0</v>
      </c>
      <c r="BI249" s="141">
        <f t="shared" si="38"/>
        <v>0</v>
      </c>
      <c r="BJ249" s="17" t="s">
        <v>90</v>
      </c>
      <c r="BK249" s="141">
        <f t="shared" si="39"/>
        <v>0</v>
      </c>
      <c r="BL249" s="17" t="s">
        <v>173</v>
      </c>
      <c r="BM249" s="140" t="s">
        <v>4415</v>
      </c>
    </row>
    <row r="250" spans="2:65" s="1" customFormat="1" ht="16.5" customHeight="1">
      <c r="B250" s="33"/>
      <c r="C250" s="128" t="s">
        <v>1304</v>
      </c>
      <c r="D250" s="128" t="s">
        <v>141</v>
      </c>
      <c r="E250" s="129" t="s">
        <v>4416</v>
      </c>
      <c r="F250" s="130" t="s">
        <v>4417</v>
      </c>
      <c r="G250" s="131" t="s">
        <v>157</v>
      </c>
      <c r="H250" s="132">
        <v>2</v>
      </c>
      <c r="I250" s="133"/>
      <c r="J250" s="134">
        <f t="shared" si="30"/>
        <v>0</v>
      </c>
      <c r="K250" s="135"/>
      <c r="L250" s="33"/>
      <c r="M250" s="136" t="s">
        <v>1</v>
      </c>
      <c r="N250" s="137" t="s">
        <v>47</v>
      </c>
      <c r="P250" s="138">
        <f t="shared" si="31"/>
        <v>0</v>
      </c>
      <c r="Q250" s="138">
        <v>0</v>
      </c>
      <c r="R250" s="138">
        <f t="shared" si="32"/>
        <v>0</v>
      </c>
      <c r="S250" s="138">
        <v>0</v>
      </c>
      <c r="T250" s="139">
        <f t="shared" si="33"/>
        <v>0</v>
      </c>
      <c r="AR250" s="140" t="s">
        <v>173</v>
      </c>
      <c r="AT250" s="140" t="s">
        <v>141</v>
      </c>
      <c r="AU250" s="140" t="s">
        <v>92</v>
      </c>
      <c r="AY250" s="17" t="s">
        <v>140</v>
      </c>
      <c r="BE250" s="141">
        <f t="shared" si="34"/>
        <v>0</v>
      </c>
      <c r="BF250" s="141">
        <f t="shared" si="35"/>
        <v>0</v>
      </c>
      <c r="BG250" s="141">
        <f t="shared" si="36"/>
        <v>0</v>
      </c>
      <c r="BH250" s="141">
        <f t="shared" si="37"/>
        <v>0</v>
      </c>
      <c r="BI250" s="141">
        <f t="shared" si="38"/>
        <v>0</v>
      </c>
      <c r="BJ250" s="17" t="s">
        <v>90</v>
      </c>
      <c r="BK250" s="141">
        <f t="shared" si="39"/>
        <v>0</v>
      </c>
      <c r="BL250" s="17" t="s">
        <v>173</v>
      </c>
      <c r="BM250" s="140" t="s">
        <v>4418</v>
      </c>
    </row>
    <row r="251" spans="2:65" s="1" customFormat="1" ht="16.5" customHeight="1">
      <c r="B251" s="33"/>
      <c r="C251" s="128" t="s">
        <v>385</v>
      </c>
      <c r="D251" s="128" t="s">
        <v>141</v>
      </c>
      <c r="E251" s="129" t="s">
        <v>4419</v>
      </c>
      <c r="F251" s="130" t="s">
        <v>4420</v>
      </c>
      <c r="G251" s="131" t="s">
        <v>157</v>
      </c>
      <c r="H251" s="132">
        <v>1</v>
      </c>
      <c r="I251" s="133"/>
      <c r="J251" s="134">
        <f t="shared" si="30"/>
        <v>0</v>
      </c>
      <c r="K251" s="135"/>
      <c r="L251" s="33"/>
      <c r="M251" s="136" t="s">
        <v>1</v>
      </c>
      <c r="N251" s="137" t="s">
        <v>47</v>
      </c>
      <c r="P251" s="138">
        <f t="shared" si="31"/>
        <v>0</v>
      </c>
      <c r="Q251" s="138">
        <v>0</v>
      </c>
      <c r="R251" s="138">
        <f t="shared" si="32"/>
        <v>0</v>
      </c>
      <c r="S251" s="138">
        <v>0</v>
      </c>
      <c r="T251" s="139">
        <f t="shared" si="33"/>
        <v>0</v>
      </c>
      <c r="AR251" s="140" t="s">
        <v>173</v>
      </c>
      <c r="AT251" s="140" t="s">
        <v>141</v>
      </c>
      <c r="AU251" s="140" t="s">
        <v>92</v>
      </c>
      <c r="AY251" s="17" t="s">
        <v>140</v>
      </c>
      <c r="BE251" s="141">
        <f t="shared" si="34"/>
        <v>0</v>
      </c>
      <c r="BF251" s="141">
        <f t="shared" si="35"/>
        <v>0</v>
      </c>
      <c r="BG251" s="141">
        <f t="shared" si="36"/>
        <v>0</v>
      </c>
      <c r="BH251" s="141">
        <f t="shared" si="37"/>
        <v>0</v>
      </c>
      <c r="BI251" s="141">
        <f t="shared" si="38"/>
        <v>0</v>
      </c>
      <c r="BJ251" s="17" t="s">
        <v>90</v>
      </c>
      <c r="BK251" s="141">
        <f t="shared" si="39"/>
        <v>0</v>
      </c>
      <c r="BL251" s="17" t="s">
        <v>173</v>
      </c>
      <c r="BM251" s="140" t="s">
        <v>4421</v>
      </c>
    </row>
    <row r="252" spans="2:65" s="1" customFormat="1" ht="16.5" customHeight="1">
      <c r="B252" s="33"/>
      <c r="C252" s="128" t="s">
        <v>1324</v>
      </c>
      <c r="D252" s="128" t="s">
        <v>141</v>
      </c>
      <c r="E252" s="129" t="s">
        <v>4422</v>
      </c>
      <c r="F252" s="130" t="s">
        <v>4423</v>
      </c>
      <c r="G252" s="131" t="s">
        <v>157</v>
      </c>
      <c r="H252" s="132">
        <v>1</v>
      </c>
      <c r="I252" s="133"/>
      <c r="J252" s="134">
        <f t="shared" si="30"/>
        <v>0</v>
      </c>
      <c r="K252" s="135"/>
      <c r="L252" s="33"/>
      <c r="M252" s="136" t="s">
        <v>1</v>
      </c>
      <c r="N252" s="137" t="s">
        <v>47</v>
      </c>
      <c r="P252" s="138">
        <f t="shared" si="31"/>
        <v>0</v>
      </c>
      <c r="Q252" s="138">
        <v>0</v>
      </c>
      <c r="R252" s="138">
        <f t="shared" si="32"/>
        <v>0</v>
      </c>
      <c r="S252" s="138">
        <v>0</v>
      </c>
      <c r="T252" s="139">
        <f t="shared" si="33"/>
        <v>0</v>
      </c>
      <c r="AR252" s="140" t="s">
        <v>173</v>
      </c>
      <c r="AT252" s="140" t="s">
        <v>141</v>
      </c>
      <c r="AU252" s="140" t="s">
        <v>92</v>
      </c>
      <c r="AY252" s="17" t="s">
        <v>140</v>
      </c>
      <c r="BE252" s="141">
        <f t="shared" si="34"/>
        <v>0</v>
      </c>
      <c r="BF252" s="141">
        <f t="shared" si="35"/>
        <v>0</v>
      </c>
      <c r="BG252" s="141">
        <f t="shared" si="36"/>
        <v>0</v>
      </c>
      <c r="BH252" s="141">
        <f t="shared" si="37"/>
        <v>0</v>
      </c>
      <c r="BI252" s="141">
        <f t="shared" si="38"/>
        <v>0</v>
      </c>
      <c r="BJ252" s="17" t="s">
        <v>90</v>
      </c>
      <c r="BK252" s="141">
        <f t="shared" si="39"/>
        <v>0</v>
      </c>
      <c r="BL252" s="17" t="s">
        <v>173</v>
      </c>
      <c r="BM252" s="140" t="s">
        <v>4424</v>
      </c>
    </row>
    <row r="253" spans="2:65" s="1" customFormat="1" ht="16.5" customHeight="1">
      <c r="B253" s="33"/>
      <c r="C253" s="128" t="s">
        <v>390</v>
      </c>
      <c r="D253" s="128" t="s">
        <v>141</v>
      </c>
      <c r="E253" s="129" t="s">
        <v>4425</v>
      </c>
      <c r="F253" s="130" t="s">
        <v>4426</v>
      </c>
      <c r="G253" s="131" t="s">
        <v>157</v>
      </c>
      <c r="H253" s="132">
        <v>2</v>
      </c>
      <c r="I253" s="133"/>
      <c r="J253" s="134">
        <f t="shared" si="30"/>
        <v>0</v>
      </c>
      <c r="K253" s="135"/>
      <c r="L253" s="33"/>
      <c r="M253" s="136" t="s">
        <v>1</v>
      </c>
      <c r="N253" s="137" t="s">
        <v>47</v>
      </c>
      <c r="P253" s="138">
        <f t="shared" si="31"/>
        <v>0</v>
      </c>
      <c r="Q253" s="138">
        <v>0</v>
      </c>
      <c r="R253" s="138">
        <f t="shared" si="32"/>
        <v>0</v>
      </c>
      <c r="S253" s="138">
        <v>0</v>
      </c>
      <c r="T253" s="139">
        <f t="shared" si="33"/>
        <v>0</v>
      </c>
      <c r="AR253" s="140" t="s">
        <v>173</v>
      </c>
      <c r="AT253" s="140" t="s">
        <v>141</v>
      </c>
      <c r="AU253" s="140" t="s">
        <v>92</v>
      </c>
      <c r="AY253" s="17" t="s">
        <v>140</v>
      </c>
      <c r="BE253" s="141">
        <f t="shared" si="34"/>
        <v>0</v>
      </c>
      <c r="BF253" s="141">
        <f t="shared" si="35"/>
        <v>0</v>
      </c>
      <c r="BG253" s="141">
        <f t="shared" si="36"/>
        <v>0</v>
      </c>
      <c r="BH253" s="141">
        <f t="shared" si="37"/>
        <v>0</v>
      </c>
      <c r="BI253" s="141">
        <f t="shared" si="38"/>
        <v>0</v>
      </c>
      <c r="BJ253" s="17" t="s">
        <v>90</v>
      </c>
      <c r="BK253" s="141">
        <f t="shared" si="39"/>
        <v>0</v>
      </c>
      <c r="BL253" s="17" t="s">
        <v>173</v>
      </c>
      <c r="BM253" s="140" t="s">
        <v>4427</v>
      </c>
    </row>
    <row r="254" spans="2:65" s="1" customFormat="1" ht="16.5" customHeight="1">
      <c r="B254" s="33"/>
      <c r="C254" s="128" t="s">
        <v>1334</v>
      </c>
      <c r="D254" s="128" t="s">
        <v>141</v>
      </c>
      <c r="E254" s="129" t="s">
        <v>4428</v>
      </c>
      <c r="F254" s="130" t="s">
        <v>4429</v>
      </c>
      <c r="G254" s="131" t="s">
        <v>157</v>
      </c>
      <c r="H254" s="132">
        <v>10</v>
      </c>
      <c r="I254" s="133"/>
      <c r="J254" s="134">
        <f t="shared" si="30"/>
        <v>0</v>
      </c>
      <c r="K254" s="135"/>
      <c r="L254" s="33"/>
      <c r="M254" s="136" t="s">
        <v>1</v>
      </c>
      <c r="N254" s="137" t="s">
        <v>47</v>
      </c>
      <c r="P254" s="138">
        <f t="shared" si="31"/>
        <v>0</v>
      </c>
      <c r="Q254" s="138">
        <v>0</v>
      </c>
      <c r="R254" s="138">
        <f t="shared" si="32"/>
        <v>0</v>
      </c>
      <c r="S254" s="138">
        <v>0</v>
      </c>
      <c r="T254" s="139">
        <f t="shared" si="33"/>
        <v>0</v>
      </c>
      <c r="AR254" s="140" t="s">
        <v>173</v>
      </c>
      <c r="AT254" s="140" t="s">
        <v>141</v>
      </c>
      <c r="AU254" s="140" t="s">
        <v>92</v>
      </c>
      <c r="AY254" s="17" t="s">
        <v>140</v>
      </c>
      <c r="BE254" s="141">
        <f t="shared" si="34"/>
        <v>0</v>
      </c>
      <c r="BF254" s="141">
        <f t="shared" si="35"/>
        <v>0</v>
      </c>
      <c r="BG254" s="141">
        <f t="shared" si="36"/>
        <v>0</v>
      </c>
      <c r="BH254" s="141">
        <f t="shared" si="37"/>
        <v>0</v>
      </c>
      <c r="BI254" s="141">
        <f t="shared" si="38"/>
        <v>0</v>
      </c>
      <c r="BJ254" s="17" t="s">
        <v>90</v>
      </c>
      <c r="BK254" s="141">
        <f t="shared" si="39"/>
        <v>0</v>
      </c>
      <c r="BL254" s="17" t="s">
        <v>173</v>
      </c>
      <c r="BM254" s="140" t="s">
        <v>4430</v>
      </c>
    </row>
    <row r="255" spans="2:65" s="1" customFormat="1" ht="16.5" customHeight="1">
      <c r="B255" s="33"/>
      <c r="C255" s="128" t="s">
        <v>393</v>
      </c>
      <c r="D255" s="128" t="s">
        <v>141</v>
      </c>
      <c r="E255" s="129" t="s">
        <v>4431</v>
      </c>
      <c r="F255" s="130" t="s">
        <v>4432</v>
      </c>
      <c r="G255" s="131" t="s">
        <v>157</v>
      </c>
      <c r="H255" s="132">
        <v>4</v>
      </c>
      <c r="I255" s="133"/>
      <c r="J255" s="134">
        <f t="shared" si="30"/>
        <v>0</v>
      </c>
      <c r="K255" s="135"/>
      <c r="L255" s="33"/>
      <c r="M255" s="136" t="s">
        <v>1</v>
      </c>
      <c r="N255" s="137" t="s">
        <v>47</v>
      </c>
      <c r="P255" s="138">
        <f t="shared" si="31"/>
        <v>0</v>
      </c>
      <c r="Q255" s="138">
        <v>0</v>
      </c>
      <c r="R255" s="138">
        <f t="shared" si="32"/>
        <v>0</v>
      </c>
      <c r="S255" s="138">
        <v>0</v>
      </c>
      <c r="T255" s="139">
        <f t="shared" si="33"/>
        <v>0</v>
      </c>
      <c r="AR255" s="140" t="s">
        <v>173</v>
      </c>
      <c r="AT255" s="140" t="s">
        <v>141</v>
      </c>
      <c r="AU255" s="140" t="s">
        <v>92</v>
      </c>
      <c r="AY255" s="17" t="s">
        <v>140</v>
      </c>
      <c r="BE255" s="141">
        <f t="shared" si="34"/>
        <v>0</v>
      </c>
      <c r="BF255" s="141">
        <f t="shared" si="35"/>
        <v>0</v>
      </c>
      <c r="BG255" s="141">
        <f t="shared" si="36"/>
        <v>0</v>
      </c>
      <c r="BH255" s="141">
        <f t="shared" si="37"/>
        <v>0</v>
      </c>
      <c r="BI255" s="141">
        <f t="shared" si="38"/>
        <v>0</v>
      </c>
      <c r="BJ255" s="17" t="s">
        <v>90</v>
      </c>
      <c r="BK255" s="141">
        <f t="shared" si="39"/>
        <v>0</v>
      </c>
      <c r="BL255" s="17" t="s">
        <v>173</v>
      </c>
      <c r="BM255" s="140" t="s">
        <v>4433</v>
      </c>
    </row>
    <row r="256" spans="2:65" s="1" customFormat="1" ht="16.5" customHeight="1">
      <c r="B256" s="33"/>
      <c r="C256" s="128" t="s">
        <v>1344</v>
      </c>
      <c r="D256" s="128" t="s">
        <v>141</v>
      </c>
      <c r="E256" s="129" t="s">
        <v>4434</v>
      </c>
      <c r="F256" s="130" t="s">
        <v>4435</v>
      </c>
      <c r="G256" s="131" t="s">
        <v>157</v>
      </c>
      <c r="H256" s="132">
        <v>3</v>
      </c>
      <c r="I256" s="133"/>
      <c r="J256" s="134">
        <f t="shared" si="30"/>
        <v>0</v>
      </c>
      <c r="K256" s="135"/>
      <c r="L256" s="33"/>
      <c r="M256" s="136" t="s">
        <v>1</v>
      </c>
      <c r="N256" s="137" t="s">
        <v>47</v>
      </c>
      <c r="P256" s="138">
        <f t="shared" si="31"/>
        <v>0</v>
      </c>
      <c r="Q256" s="138">
        <v>0</v>
      </c>
      <c r="R256" s="138">
        <f t="shared" si="32"/>
        <v>0</v>
      </c>
      <c r="S256" s="138">
        <v>0</v>
      </c>
      <c r="T256" s="139">
        <f t="shared" si="33"/>
        <v>0</v>
      </c>
      <c r="AR256" s="140" t="s">
        <v>173</v>
      </c>
      <c r="AT256" s="140" t="s">
        <v>141</v>
      </c>
      <c r="AU256" s="140" t="s">
        <v>92</v>
      </c>
      <c r="AY256" s="17" t="s">
        <v>140</v>
      </c>
      <c r="BE256" s="141">
        <f t="shared" si="34"/>
        <v>0</v>
      </c>
      <c r="BF256" s="141">
        <f t="shared" si="35"/>
        <v>0</v>
      </c>
      <c r="BG256" s="141">
        <f t="shared" si="36"/>
        <v>0</v>
      </c>
      <c r="BH256" s="141">
        <f t="shared" si="37"/>
        <v>0</v>
      </c>
      <c r="BI256" s="141">
        <f t="shared" si="38"/>
        <v>0</v>
      </c>
      <c r="BJ256" s="17" t="s">
        <v>90</v>
      </c>
      <c r="BK256" s="141">
        <f t="shared" si="39"/>
        <v>0</v>
      </c>
      <c r="BL256" s="17" t="s">
        <v>173</v>
      </c>
      <c r="BM256" s="140" t="s">
        <v>4436</v>
      </c>
    </row>
    <row r="257" spans="2:65" s="1" customFormat="1" ht="21.75" customHeight="1">
      <c r="B257" s="33"/>
      <c r="C257" s="128" t="s">
        <v>397</v>
      </c>
      <c r="D257" s="128" t="s">
        <v>141</v>
      </c>
      <c r="E257" s="129" t="s">
        <v>4437</v>
      </c>
      <c r="F257" s="130" t="s">
        <v>4438</v>
      </c>
      <c r="G257" s="131" t="s">
        <v>157</v>
      </c>
      <c r="H257" s="132">
        <v>2</v>
      </c>
      <c r="I257" s="133"/>
      <c r="J257" s="134">
        <f t="shared" si="30"/>
        <v>0</v>
      </c>
      <c r="K257" s="135"/>
      <c r="L257" s="33"/>
      <c r="M257" s="136" t="s">
        <v>1</v>
      </c>
      <c r="N257" s="137" t="s">
        <v>47</v>
      </c>
      <c r="P257" s="138">
        <f t="shared" si="31"/>
        <v>0</v>
      </c>
      <c r="Q257" s="138">
        <v>0</v>
      </c>
      <c r="R257" s="138">
        <f t="shared" si="32"/>
        <v>0</v>
      </c>
      <c r="S257" s="138">
        <v>0</v>
      </c>
      <c r="T257" s="139">
        <f t="shared" si="33"/>
        <v>0</v>
      </c>
      <c r="AR257" s="140" t="s">
        <v>173</v>
      </c>
      <c r="AT257" s="140" t="s">
        <v>141</v>
      </c>
      <c r="AU257" s="140" t="s">
        <v>92</v>
      </c>
      <c r="AY257" s="17" t="s">
        <v>140</v>
      </c>
      <c r="BE257" s="141">
        <f t="shared" si="34"/>
        <v>0</v>
      </c>
      <c r="BF257" s="141">
        <f t="shared" si="35"/>
        <v>0</v>
      </c>
      <c r="BG257" s="141">
        <f t="shared" si="36"/>
        <v>0</v>
      </c>
      <c r="BH257" s="141">
        <f t="shared" si="37"/>
        <v>0</v>
      </c>
      <c r="BI257" s="141">
        <f t="shared" si="38"/>
        <v>0</v>
      </c>
      <c r="BJ257" s="17" t="s">
        <v>90</v>
      </c>
      <c r="BK257" s="141">
        <f t="shared" si="39"/>
        <v>0</v>
      </c>
      <c r="BL257" s="17" t="s">
        <v>173</v>
      </c>
      <c r="BM257" s="140" t="s">
        <v>4439</v>
      </c>
    </row>
    <row r="258" spans="2:65" s="1" customFormat="1" ht="21.75" customHeight="1">
      <c r="B258" s="33"/>
      <c r="C258" s="128" t="s">
        <v>1351</v>
      </c>
      <c r="D258" s="128" t="s">
        <v>141</v>
      </c>
      <c r="E258" s="129" t="s">
        <v>4440</v>
      </c>
      <c r="F258" s="130" t="s">
        <v>4441</v>
      </c>
      <c r="G258" s="131" t="s">
        <v>157</v>
      </c>
      <c r="H258" s="132">
        <v>3</v>
      </c>
      <c r="I258" s="133"/>
      <c r="J258" s="134">
        <f t="shared" si="30"/>
        <v>0</v>
      </c>
      <c r="K258" s="135"/>
      <c r="L258" s="33"/>
      <c r="M258" s="136" t="s">
        <v>1</v>
      </c>
      <c r="N258" s="137" t="s">
        <v>47</v>
      </c>
      <c r="P258" s="138">
        <f t="shared" si="31"/>
        <v>0</v>
      </c>
      <c r="Q258" s="138">
        <v>0</v>
      </c>
      <c r="R258" s="138">
        <f t="shared" si="32"/>
        <v>0</v>
      </c>
      <c r="S258" s="138">
        <v>0</v>
      </c>
      <c r="T258" s="139">
        <f t="shared" si="33"/>
        <v>0</v>
      </c>
      <c r="AR258" s="140" t="s">
        <v>173</v>
      </c>
      <c r="AT258" s="140" t="s">
        <v>141</v>
      </c>
      <c r="AU258" s="140" t="s">
        <v>92</v>
      </c>
      <c r="AY258" s="17" t="s">
        <v>140</v>
      </c>
      <c r="BE258" s="141">
        <f t="shared" si="34"/>
        <v>0</v>
      </c>
      <c r="BF258" s="141">
        <f t="shared" si="35"/>
        <v>0</v>
      </c>
      <c r="BG258" s="141">
        <f t="shared" si="36"/>
        <v>0</v>
      </c>
      <c r="BH258" s="141">
        <f t="shared" si="37"/>
        <v>0</v>
      </c>
      <c r="BI258" s="141">
        <f t="shared" si="38"/>
        <v>0</v>
      </c>
      <c r="BJ258" s="17" t="s">
        <v>90</v>
      </c>
      <c r="BK258" s="141">
        <f t="shared" si="39"/>
        <v>0</v>
      </c>
      <c r="BL258" s="17" t="s">
        <v>173</v>
      </c>
      <c r="BM258" s="140" t="s">
        <v>4442</v>
      </c>
    </row>
    <row r="259" spans="2:65" s="1" customFormat="1" ht="21.75" customHeight="1">
      <c r="B259" s="33"/>
      <c r="C259" s="128" t="s">
        <v>399</v>
      </c>
      <c r="D259" s="128" t="s">
        <v>141</v>
      </c>
      <c r="E259" s="129" t="s">
        <v>4443</v>
      </c>
      <c r="F259" s="130" t="s">
        <v>4444</v>
      </c>
      <c r="G259" s="131" t="s">
        <v>157</v>
      </c>
      <c r="H259" s="132">
        <v>2</v>
      </c>
      <c r="I259" s="133"/>
      <c r="J259" s="134">
        <f t="shared" si="30"/>
        <v>0</v>
      </c>
      <c r="K259" s="135"/>
      <c r="L259" s="33"/>
      <c r="M259" s="136" t="s">
        <v>1</v>
      </c>
      <c r="N259" s="137" t="s">
        <v>47</v>
      </c>
      <c r="P259" s="138">
        <f t="shared" si="31"/>
        <v>0</v>
      </c>
      <c r="Q259" s="138">
        <v>0</v>
      </c>
      <c r="R259" s="138">
        <f t="shared" si="32"/>
        <v>0</v>
      </c>
      <c r="S259" s="138">
        <v>0</v>
      </c>
      <c r="T259" s="139">
        <f t="shared" si="33"/>
        <v>0</v>
      </c>
      <c r="AR259" s="140" t="s">
        <v>173</v>
      </c>
      <c r="AT259" s="140" t="s">
        <v>141</v>
      </c>
      <c r="AU259" s="140" t="s">
        <v>92</v>
      </c>
      <c r="AY259" s="17" t="s">
        <v>140</v>
      </c>
      <c r="BE259" s="141">
        <f t="shared" si="34"/>
        <v>0</v>
      </c>
      <c r="BF259" s="141">
        <f t="shared" si="35"/>
        <v>0</v>
      </c>
      <c r="BG259" s="141">
        <f t="shared" si="36"/>
        <v>0</v>
      </c>
      <c r="BH259" s="141">
        <f t="shared" si="37"/>
        <v>0</v>
      </c>
      <c r="BI259" s="141">
        <f t="shared" si="38"/>
        <v>0</v>
      </c>
      <c r="BJ259" s="17" t="s">
        <v>90</v>
      </c>
      <c r="BK259" s="141">
        <f t="shared" si="39"/>
        <v>0</v>
      </c>
      <c r="BL259" s="17" t="s">
        <v>173</v>
      </c>
      <c r="BM259" s="140" t="s">
        <v>4445</v>
      </c>
    </row>
    <row r="260" spans="2:65" s="1" customFormat="1" ht="16.5" customHeight="1">
      <c r="B260" s="33"/>
      <c r="C260" s="128" t="s">
        <v>1358</v>
      </c>
      <c r="D260" s="128" t="s">
        <v>141</v>
      </c>
      <c r="E260" s="129" t="s">
        <v>3905</v>
      </c>
      <c r="F260" s="130" t="s">
        <v>3906</v>
      </c>
      <c r="G260" s="131" t="s">
        <v>157</v>
      </c>
      <c r="H260" s="132">
        <v>2</v>
      </c>
      <c r="I260" s="133"/>
      <c r="J260" s="134">
        <f t="shared" si="30"/>
        <v>0</v>
      </c>
      <c r="K260" s="135"/>
      <c r="L260" s="33"/>
      <c r="M260" s="136" t="s">
        <v>1</v>
      </c>
      <c r="N260" s="137" t="s">
        <v>47</v>
      </c>
      <c r="P260" s="138">
        <f t="shared" si="31"/>
        <v>0</v>
      </c>
      <c r="Q260" s="138">
        <v>0</v>
      </c>
      <c r="R260" s="138">
        <f t="shared" si="32"/>
        <v>0</v>
      </c>
      <c r="S260" s="138">
        <v>0</v>
      </c>
      <c r="T260" s="139">
        <f t="shared" si="33"/>
        <v>0</v>
      </c>
      <c r="AR260" s="140" t="s">
        <v>173</v>
      </c>
      <c r="AT260" s="140" t="s">
        <v>141</v>
      </c>
      <c r="AU260" s="140" t="s">
        <v>92</v>
      </c>
      <c r="AY260" s="17" t="s">
        <v>140</v>
      </c>
      <c r="BE260" s="141">
        <f t="shared" si="34"/>
        <v>0</v>
      </c>
      <c r="BF260" s="141">
        <f t="shared" si="35"/>
        <v>0</v>
      </c>
      <c r="BG260" s="141">
        <f t="shared" si="36"/>
        <v>0</v>
      </c>
      <c r="BH260" s="141">
        <f t="shared" si="37"/>
        <v>0</v>
      </c>
      <c r="BI260" s="141">
        <f t="shared" si="38"/>
        <v>0</v>
      </c>
      <c r="BJ260" s="17" t="s">
        <v>90</v>
      </c>
      <c r="BK260" s="141">
        <f t="shared" si="39"/>
        <v>0</v>
      </c>
      <c r="BL260" s="17" t="s">
        <v>173</v>
      </c>
      <c r="BM260" s="140" t="s">
        <v>4446</v>
      </c>
    </row>
    <row r="261" spans="2:65" s="1" customFormat="1" ht="16.5" customHeight="1">
      <c r="B261" s="33"/>
      <c r="C261" s="128" t="s">
        <v>403</v>
      </c>
      <c r="D261" s="128" t="s">
        <v>141</v>
      </c>
      <c r="E261" s="129" t="s">
        <v>3908</v>
      </c>
      <c r="F261" s="130" t="s">
        <v>3909</v>
      </c>
      <c r="G261" s="131" t="s">
        <v>157</v>
      </c>
      <c r="H261" s="132">
        <v>2</v>
      </c>
      <c r="I261" s="133"/>
      <c r="J261" s="134">
        <f t="shared" si="30"/>
        <v>0</v>
      </c>
      <c r="K261" s="135"/>
      <c r="L261" s="33"/>
      <c r="M261" s="136" t="s">
        <v>1</v>
      </c>
      <c r="N261" s="137" t="s">
        <v>47</v>
      </c>
      <c r="P261" s="138">
        <f t="shared" si="31"/>
        <v>0</v>
      </c>
      <c r="Q261" s="138">
        <v>0</v>
      </c>
      <c r="R261" s="138">
        <f t="shared" si="32"/>
        <v>0</v>
      </c>
      <c r="S261" s="138">
        <v>0</v>
      </c>
      <c r="T261" s="139">
        <f t="shared" si="33"/>
        <v>0</v>
      </c>
      <c r="AR261" s="140" t="s">
        <v>173</v>
      </c>
      <c r="AT261" s="140" t="s">
        <v>141</v>
      </c>
      <c r="AU261" s="140" t="s">
        <v>92</v>
      </c>
      <c r="AY261" s="17" t="s">
        <v>140</v>
      </c>
      <c r="BE261" s="141">
        <f t="shared" si="34"/>
        <v>0</v>
      </c>
      <c r="BF261" s="141">
        <f t="shared" si="35"/>
        <v>0</v>
      </c>
      <c r="BG261" s="141">
        <f t="shared" si="36"/>
        <v>0</v>
      </c>
      <c r="BH261" s="141">
        <f t="shared" si="37"/>
        <v>0</v>
      </c>
      <c r="BI261" s="141">
        <f t="shared" si="38"/>
        <v>0</v>
      </c>
      <c r="BJ261" s="17" t="s">
        <v>90</v>
      </c>
      <c r="BK261" s="141">
        <f t="shared" si="39"/>
        <v>0</v>
      </c>
      <c r="BL261" s="17" t="s">
        <v>173</v>
      </c>
      <c r="BM261" s="140" t="s">
        <v>4447</v>
      </c>
    </row>
    <row r="262" spans="2:65" s="1" customFormat="1" ht="21.75" customHeight="1">
      <c r="B262" s="33"/>
      <c r="C262" s="128" t="s">
        <v>1366</v>
      </c>
      <c r="D262" s="128" t="s">
        <v>141</v>
      </c>
      <c r="E262" s="129" t="s">
        <v>4448</v>
      </c>
      <c r="F262" s="130" t="s">
        <v>4449</v>
      </c>
      <c r="G262" s="131" t="s">
        <v>157</v>
      </c>
      <c r="H262" s="132">
        <v>16</v>
      </c>
      <c r="I262" s="133"/>
      <c r="J262" s="134">
        <f t="shared" si="30"/>
        <v>0</v>
      </c>
      <c r="K262" s="135"/>
      <c r="L262" s="33"/>
      <c r="M262" s="136" t="s">
        <v>1</v>
      </c>
      <c r="N262" s="137" t="s">
        <v>47</v>
      </c>
      <c r="P262" s="138">
        <f t="shared" si="31"/>
        <v>0</v>
      </c>
      <c r="Q262" s="138">
        <v>0</v>
      </c>
      <c r="R262" s="138">
        <f t="shared" si="32"/>
        <v>0</v>
      </c>
      <c r="S262" s="138">
        <v>0</v>
      </c>
      <c r="T262" s="139">
        <f t="shared" si="33"/>
        <v>0</v>
      </c>
      <c r="AR262" s="140" t="s">
        <v>173</v>
      </c>
      <c r="AT262" s="140" t="s">
        <v>141</v>
      </c>
      <c r="AU262" s="140" t="s">
        <v>92</v>
      </c>
      <c r="AY262" s="17" t="s">
        <v>140</v>
      </c>
      <c r="BE262" s="141">
        <f t="shared" si="34"/>
        <v>0</v>
      </c>
      <c r="BF262" s="141">
        <f t="shared" si="35"/>
        <v>0</v>
      </c>
      <c r="BG262" s="141">
        <f t="shared" si="36"/>
        <v>0</v>
      </c>
      <c r="BH262" s="141">
        <f t="shared" si="37"/>
        <v>0</v>
      </c>
      <c r="BI262" s="141">
        <f t="shared" si="38"/>
        <v>0</v>
      </c>
      <c r="BJ262" s="17" t="s">
        <v>90</v>
      </c>
      <c r="BK262" s="141">
        <f t="shared" si="39"/>
        <v>0</v>
      </c>
      <c r="BL262" s="17" t="s">
        <v>173</v>
      </c>
      <c r="BM262" s="140" t="s">
        <v>4450</v>
      </c>
    </row>
    <row r="263" spans="2:65" s="1" customFormat="1" ht="21.75" customHeight="1">
      <c r="B263" s="33"/>
      <c r="C263" s="128" t="s">
        <v>406</v>
      </c>
      <c r="D263" s="128" t="s">
        <v>141</v>
      </c>
      <c r="E263" s="129" t="s">
        <v>4451</v>
      </c>
      <c r="F263" s="130" t="s">
        <v>4452</v>
      </c>
      <c r="G263" s="131" t="s">
        <v>1653</v>
      </c>
      <c r="H263" s="132">
        <v>1</v>
      </c>
      <c r="I263" s="133"/>
      <c r="J263" s="134">
        <f t="shared" si="30"/>
        <v>0</v>
      </c>
      <c r="K263" s="135"/>
      <c r="L263" s="33"/>
      <c r="M263" s="136" t="s">
        <v>1</v>
      </c>
      <c r="N263" s="137" t="s">
        <v>47</v>
      </c>
      <c r="P263" s="138">
        <f t="shared" si="31"/>
        <v>0</v>
      </c>
      <c r="Q263" s="138">
        <v>0</v>
      </c>
      <c r="R263" s="138">
        <f t="shared" si="32"/>
        <v>0</v>
      </c>
      <c r="S263" s="138">
        <v>0</v>
      </c>
      <c r="T263" s="139">
        <f t="shared" si="33"/>
        <v>0</v>
      </c>
      <c r="AR263" s="140" t="s">
        <v>173</v>
      </c>
      <c r="AT263" s="140" t="s">
        <v>141</v>
      </c>
      <c r="AU263" s="140" t="s">
        <v>92</v>
      </c>
      <c r="AY263" s="17" t="s">
        <v>140</v>
      </c>
      <c r="BE263" s="141">
        <f t="shared" si="34"/>
        <v>0</v>
      </c>
      <c r="BF263" s="141">
        <f t="shared" si="35"/>
        <v>0</v>
      </c>
      <c r="BG263" s="141">
        <f t="shared" si="36"/>
        <v>0</v>
      </c>
      <c r="BH263" s="141">
        <f t="shared" si="37"/>
        <v>0</v>
      </c>
      <c r="BI263" s="141">
        <f t="shared" si="38"/>
        <v>0</v>
      </c>
      <c r="BJ263" s="17" t="s">
        <v>90</v>
      </c>
      <c r="BK263" s="141">
        <f t="shared" si="39"/>
        <v>0</v>
      </c>
      <c r="BL263" s="17" t="s">
        <v>173</v>
      </c>
      <c r="BM263" s="140" t="s">
        <v>4453</v>
      </c>
    </row>
    <row r="264" spans="2:65" s="1" customFormat="1" ht="21.75" customHeight="1">
      <c r="B264" s="33"/>
      <c r="C264" s="128" t="s">
        <v>1373</v>
      </c>
      <c r="D264" s="128" t="s">
        <v>141</v>
      </c>
      <c r="E264" s="129" t="s">
        <v>3911</v>
      </c>
      <c r="F264" s="130" t="s">
        <v>3912</v>
      </c>
      <c r="G264" s="131" t="s">
        <v>157</v>
      </c>
      <c r="H264" s="132">
        <v>2</v>
      </c>
      <c r="I264" s="133"/>
      <c r="J264" s="134">
        <f t="shared" si="30"/>
        <v>0</v>
      </c>
      <c r="K264" s="135"/>
      <c r="L264" s="33"/>
      <c r="M264" s="136" t="s">
        <v>1</v>
      </c>
      <c r="N264" s="137" t="s">
        <v>47</v>
      </c>
      <c r="P264" s="138">
        <f t="shared" si="31"/>
        <v>0</v>
      </c>
      <c r="Q264" s="138">
        <v>0</v>
      </c>
      <c r="R264" s="138">
        <f t="shared" si="32"/>
        <v>0</v>
      </c>
      <c r="S264" s="138">
        <v>0</v>
      </c>
      <c r="T264" s="139">
        <f t="shared" si="33"/>
        <v>0</v>
      </c>
      <c r="AR264" s="140" t="s">
        <v>173</v>
      </c>
      <c r="AT264" s="140" t="s">
        <v>141</v>
      </c>
      <c r="AU264" s="140" t="s">
        <v>92</v>
      </c>
      <c r="AY264" s="17" t="s">
        <v>140</v>
      </c>
      <c r="BE264" s="141">
        <f t="shared" si="34"/>
        <v>0</v>
      </c>
      <c r="BF264" s="141">
        <f t="shared" si="35"/>
        <v>0</v>
      </c>
      <c r="BG264" s="141">
        <f t="shared" si="36"/>
        <v>0</v>
      </c>
      <c r="BH264" s="141">
        <f t="shared" si="37"/>
        <v>0</v>
      </c>
      <c r="BI264" s="141">
        <f t="shared" si="38"/>
        <v>0</v>
      </c>
      <c r="BJ264" s="17" t="s">
        <v>90</v>
      </c>
      <c r="BK264" s="141">
        <f t="shared" si="39"/>
        <v>0</v>
      </c>
      <c r="BL264" s="17" t="s">
        <v>173</v>
      </c>
      <c r="BM264" s="140" t="s">
        <v>4454</v>
      </c>
    </row>
    <row r="265" spans="2:65" s="1" customFormat="1" ht="21.75" customHeight="1">
      <c r="B265" s="33"/>
      <c r="C265" s="128" t="s">
        <v>410</v>
      </c>
      <c r="D265" s="128" t="s">
        <v>141</v>
      </c>
      <c r="E265" s="129" t="s">
        <v>4455</v>
      </c>
      <c r="F265" s="130" t="s">
        <v>3912</v>
      </c>
      <c r="G265" s="131" t="s">
        <v>157</v>
      </c>
      <c r="H265" s="132">
        <v>16</v>
      </c>
      <c r="I265" s="133"/>
      <c r="J265" s="134">
        <f t="shared" si="30"/>
        <v>0</v>
      </c>
      <c r="K265" s="135"/>
      <c r="L265" s="33"/>
      <c r="M265" s="136" t="s">
        <v>1</v>
      </c>
      <c r="N265" s="137" t="s">
        <v>47</v>
      </c>
      <c r="P265" s="138">
        <f t="shared" si="31"/>
        <v>0</v>
      </c>
      <c r="Q265" s="138">
        <v>0</v>
      </c>
      <c r="R265" s="138">
        <f t="shared" si="32"/>
        <v>0</v>
      </c>
      <c r="S265" s="138">
        <v>0</v>
      </c>
      <c r="T265" s="139">
        <f t="shared" si="33"/>
        <v>0</v>
      </c>
      <c r="AR265" s="140" t="s">
        <v>173</v>
      </c>
      <c r="AT265" s="140" t="s">
        <v>141</v>
      </c>
      <c r="AU265" s="140" t="s">
        <v>92</v>
      </c>
      <c r="AY265" s="17" t="s">
        <v>140</v>
      </c>
      <c r="BE265" s="141">
        <f t="shared" si="34"/>
        <v>0</v>
      </c>
      <c r="BF265" s="141">
        <f t="shared" si="35"/>
        <v>0</v>
      </c>
      <c r="BG265" s="141">
        <f t="shared" si="36"/>
        <v>0</v>
      </c>
      <c r="BH265" s="141">
        <f t="shared" si="37"/>
        <v>0</v>
      </c>
      <c r="BI265" s="141">
        <f t="shared" si="38"/>
        <v>0</v>
      </c>
      <c r="BJ265" s="17" t="s">
        <v>90</v>
      </c>
      <c r="BK265" s="141">
        <f t="shared" si="39"/>
        <v>0</v>
      </c>
      <c r="BL265" s="17" t="s">
        <v>173</v>
      </c>
      <c r="BM265" s="140" t="s">
        <v>4456</v>
      </c>
    </row>
    <row r="266" spans="2:65" s="1" customFormat="1" ht="16.5" customHeight="1">
      <c r="B266" s="33"/>
      <c r="C266" s="128" t="s">
        <v>1383</v>
      </c>
      <c r="D266" s="128" t="s">
        <v>141</v>
      </c>
      <c r="E266" s="129" t="s">
        <v>3914</v>
      </c>
      <c r="F266" s="130" t="s">
        <v>3915</v>
      </c>
      <c r="G266" s="131" t="s">
        <v>157</v>
      </c>
      <c r="H266" s="132">
        <v>2</v>
      </c>
      <c r="I266" s="133"/>
      <c r="J266" s="134">
        <f t="shared" si="30"/>
        <v>0</v>
      </c>
      <c r="K266" s="135"/>
      <c r="L266" s="33"/>
      <c r="M266" s="136" t="s">
        <v>1</v>
      </c>
      <c r="N266" s="137" t="s">
        <v>47</v>
      </c>
      <c r="P266" s="138">
        <f t="shared" si="31"/>
        <v>0</v>
      </c>
      <c r="Q266" s="138">
        <v>0</v>
      </c>
      <c r="R266" s="138">
        <f t="shared" si="32"/>
        <v>0</v>
      </c>
      <c r="S266" s="138">
        <v>0</v>
      </c>
      <c r="T266" s="139">
        <f t="shared" si="33"/>
        <v>0</v>
      </c>
      <c r="AR266" s="140" t="s">
        <v>173</v>
      </c>
      <c r="AT266" s="140" t="s">
        <v>141</v>
      </c>
      <c r="AU266" s="140" t="s">
        <v>92</v>
      </c>
      <c r="AY266" s="17" t="s">
        <v>140</v>
      </c>
      <c r="BE266" s="141">
        <f t="shared" si="34"/>
        <v>0</v>
      </c>
      <c r="BF266" s="141">
        <f t="shared" si="35"/>
        <v>0</v>
      </c>
      <c r="BG266" s="141">
        <f t="shared" si="36"/>
        <v>0</v>
      </c>
      <c r="BH266" s="141">
        <f t="shared" si="37"/>
        <v>0</v>
      </c>
      <c r="BI266" s="141">
        <f t="shared" si="38"/>
        <v>0</v>
      </c>
      <c r="BJ266" s="17" t="s">
        <v>90</v>
      </c>
      <c r="BK266" s="141">
        <f t="shared" si="39"/>
        <v>0</v>
      </c>
      <c r="BL266" s="17" t="s">
        <v>173</v>
      </c>
      <c r="BM266" s="140" t="s">
        <v>4457</v>
      </c>
    </row>
    <row r="267" spans="2:65" s="1" customFormat="1" ht="16.5" customHeight="1">
      <c r="B267" s="33"/>
      <c r="C267" s="128" t="s">
        <v>414</v>
      </c>
      <c r="D267" s="128" t="s">
        <v>141</v>
      </c>
      <c r="E267" s="129" t="s">
        <v>4458</v>
      </c>
      <c r="F267" s="130" t="s">
        <v>3915</v>
      </c>
      <c r="G267" s="131" t="s">
        <v>157</v>
      </c>
      <c r="H267" s="132">
        <v>16</v>
      </c>
      <c r="I267" s="133"/>
      <c r="J267" s="134">
        <f t="shared" si="30"/>
        <v>0</v>
      </c>
      <c r="K267" s="135"/>
      <c r="L267" s="33"/>
      <c r="M267" s="136" t="s">
        <v>1</v>
      </c>
      <c r="N267" s="137" t="s">
        <v>47</v>
      </c>
      <c r="P267" s="138">
        <f t="shared" si="31"/>
        <v>0</v>
      </c>
      <c r="Q267" s="138">
        <v>0</v>
      </c>
      <c r="R267" s="138">
        <f t="shared" si="32"/>
        <v>0</v>
      </c>
      <c r="S267" s="138">
        <v>0</v>
      </c>
      <c r="T267" s="139">
        <f t="shared" si="33"/>
        <v>0</v>
      </c>
      <c r="AR267" s="140" t="s">
        <v>173</v>
      </c>
      <c r="AT267" s="140" t="s">
        <v>141</v>
      </c>
      <c r="AU267" s="140" t="s">
        <v>92</v>
      </c>
      <c r="AY267" s="17" t="s">
        <v>140</v>
      </c>
      <c r="BE267" s="141">
        <f t="shared" si="34"/>
        <v>0</v>
      </c>
      <c r="BF267" s="141">
        <f t="shared" si="35"/>
        <v>0</v>
      </c>
      <c r="BG267" s="141">
        <f t="shared" si="36"/>
        <v>0</v>
      </c>
      <c r="BH267" s="141">
        <f t="shared" si="37"/>
        <v>0</v>
      </c>
      <c r="BI267" s="141">
        <f t="shared" si="38"/>
        <v>0</v>
      </c>
      <c r="BJ267" s="17" t="s">
        <v>90</v>
      </c>
      <c r="BK267" s="141">
        <f t="shared" si="39"/>
        <v>0</v>
      </c>
      <c r="BL267" s="17" t="s">
        <v>173</v>
      </c>
      <c r="BM267" s="140" t="s">
        <v>4459</v>
      </c>
    </row>
    <row r="268" spans="2:65" s="1" customFormat="1" ht="16.5" customHeight="1">
      <c r="B268" s="33"/>
      <c r="C268" s="128" t="s">
        <v>1398</v>
      </c>
      <c r="D268" s="128" t="s">
        <v>141</v>
      </c>
      <c r="E268" s="129" t="s">
        <v>3917</v>
      </c>
      <c r="F268" s="130" t="s">
        <v>3918</v>
      </c>
      <c r="G268" s="131" t="s">
        <v>157</v>
      </c>
      <c r="H268" s="132">
        <v>2</v>
      </c>
      <c r="I268" s="133"/>
      <c r="J268" s="134">
        <f t="shared" si="30"/>
        <v>0</v>
      </c>
      <c r="K268" s="135"/>
      <c r="L268" s="33"/>
      <c r="M268" s="136" t="s">
        <v>1</v>
      </c>
      <c r="N268" s="137" t="s">
        <v>47</v>
      </c>
      <c r="P268" s="138">
        <f t="shared" si="31"/>
        <v>0</v>
      </c>
      <c r="Q268" s="138">
        <v>0</v>
      </c>
      <c r="R268" s="138">
        <f t="shared" si="32"/>
        <v>0</v>
      </c>
      <c r="S268" s="138">
        <v>0</v>
      </c>
      <c r="T268" s="139">
        <f t="shared" si="33"/>
        <v>0</v>
      </c>
      <c r="AR268" s="140" t="s">
        <v>173</v>
      </c>
      <c r="AT268" s="140" t="s">
        <v>141</v>
      </c>
      <c r="AU268" s="140" t="s">
        <v>92</v>
      </c>
      <c r="AY268" s="17" t="s">
        <v>140</v>
      </c>
      <c r="BE268" s="141">
        <f t="shared" si="34"/>
        <v>0</v>
      </c>
      <c r="BF268" s="141">
        <f t="shared" si="35"/>
        <v>0</v>
      </c>
      <c r="BG268" s="141">
        <f t="shared" si="36"/>
        <v>0</v>
      </c>
      <c r="BH268" s="141">
        <f t="shared" si="37"/>
        <v>0</v>
      </c>
      <c r="BI268" s="141">
        <f t="shared" si="38"/>
        <v>0</v>
      </c>
      <c r="BJ268" s="17" t="s">
        <v>90</v>
      </c>
      <c r="BK268" s="141">
        <f t="shared" si="39"/>
        <v>0</v>
      </c>
      <c r="BL268" s="17" t="s">
        <v>173</v>
      </c>
      <c r="BM268" s="140" t="s">
        <v>4460</v>
      </c>
    </row>
    <row r="269" spans="2:65" s="1" customFormat="1" ht="16.5" customHeight="1">
      <c r="B269" s="33"/>
      <c r="C269" s="128" t="s">
        <v>418</v>
      </c>
      <c r="D269" s="128" t="s">
        <v>141</v>
      </c>
      <c r="E269" s="129" t="s">
        <v>3920</v>
      </c>
      <c r="F269" s="130" t="s">
        <v>3921</v>
      </c>
      <c r="G269" s="131" t="s">
        <v>157</v>
      </c>
      <c r="H269" s="132">
        <v>4</v>
      </c>
      <c r="I269" s="133"/>
      <c r="J269" s="134">
        <f t="shared" ref="J269:J275" si="40">ROUND(I269*H269,2)</f>
        <v>0</v>
      </c>
      <c r="K269" s="135"/>
      <c r="L269" s="33"/>
      <c r="M269" s="136" t="s">
        <v>1</v>
      </c>
      <c r="N269" s="137" t="s">
        <v>47</v>
      </c>
      <c r="P269" s="138">
        <f t="shared" ref="P269:P275" si="41">O269*H269</f>
        <v>0</v>
      </c>
      <c r="Q269" s="138">
        <v>0</v>
      </c>
      <c r="R269" s="138">
        <f t="shared" ref="R269:R275" si="42">Q269*H269</f>
        <v>0</v>
      </c>
      <c r="S269" s="138">
        <v>0</v>
      </c>
      <c r="T269" s="139">
        <f t="shared" ref="T269:T275" si="43">S269*H269</f>
        <v>0</v>
      </c>
      <c r="AR269" s="140" t="s">
        <v>173</v>
      </c>
      <c r="AT269" s="140" t="s">
        <v>141</v>
      </c>
      <c r="AU269" s="140" t="s">
        <v>92</v>
      </c>
      <c r="AY269" s="17" t="s">
        <v>140</v>
      </c>
      <c r="BE269" s="141">
        <f t="shared" ref="BE269:BE275" si="44">IF(N269="základní",J269,0)</f>
        <v>0</v>
      </c>
      <c r="BF269" s="141">
        <f t="shared" ref="BF269:BF275" si="45">IF(N269="snížená",J269,0)</f>
        <v>0</v>
      </c>
      <c r="BG269" s="141">
        <f t="shared" ref="BG269:BG275" si="46">IF(N269="zákl. přenesená",J269,0)</f>
        <v>0</v>
      </c>
      <c r="BH269" s="141">
        <f t="shared" ref="BH269:BH275" si="47">IF(N269="sníž. přenesená",J269,0)</f>
        <v>0</v>
      </c>
      <c r="BI269" s="141">
        <f t="shared" ref="BI269:BI275" si="48">IF(N269="nulová",J269,0)</f>
        <v>0</v>
      </c>
      <c r="BJ269" s="17" t="s">
        <v>90</v>
      </c>
      <c r="BK269" s="141">
        <f t="shared" ref="BK269:BK275" si="49">ROUND(I269*H269,2)</f>
        <v>0</v>
      </c>
      <c r="BL269" s="17" t="s">
        <v>173</v>
      </c>
      <c r="BM269" s="140" t="s">
        <v>4461</v>
      </c>
    </row>
    <row r="270" spans="2:65" s="1" customFormat="1" ht="16.5" customHeight="1">
      <c r="B270" s="33"/>
      <c r="C270" s="128" t="s">
        <v>1405</v>
      </c>
      <c r="D270" s="128" t="s">
        <v>141</v>
      </c>
      <c r="E270" s="129" t="s">
        <v>4462</v>
      </c>
      <c r="F270" s="130" t="s">
        <v>3921</v>
      </c>
      <c r="G270" s="131" t="s">
        <v>157</v>
      </c>
      <c r="H270" s="132">
        <v>12</v>
      </c>
      <c r="I270" s="133"/>
      <c r="J270" s="134">
        <f t="shared" si="40"/>
        <v>0</v>
      </c>
      <c r="K270" s="135"/>
      <c r="L270" s="33"/>
      <c r="M270" s="136" t="s">
        <v>1</v>
      </c>
      <c r="N270" s="137" t="s">
        <v>47</v>
      </c>
      <c r="P270" s="138">
        <f t="shared" si="41"/>
        <v>0</v>
      </c>
      <c r="Q270" s="138">
        <v>0</v>
      </c>
      <c r="R270" s="138">
        <f t="shared" si="42"/>
        <v>0</v>
      </c>
      <c r="S270" s="138">
        <v>0</v>
      </c>
      <c r="T270" s="139">
        <f t="shared" si="43"/>
        <v>0</v>
      </c>
      <c r="AR270" s="140" t="s">
        <v>173</v>
      </c>
      <c r="AT270" s="140" t="s">
        <v>141</v>
      </c>
      <c r="AU270" s="140" t="s">
        <v>92</v>
      </c>
      <c r="AY270" s="17" t="s">
        <v>140</v>
      </c>
      <c r="BE270" s="141">
        <f t="shared" si="44"/>
        <v>0</v>
      </c>
      <c r="BF270" s="141">
        <f t="shared" si="45"/>
        <v>0</v>
      </c>
      <c r="BG270" s="141">
        <f t="shared" si="46"/>
        <v>0</v>
      </c>
      <c r="BH270" s="141">
        <f t="shared" si="47"/>
        <v>0</v>
      </c>
      <c r="BI270" s="141">
        <f t="shared" si="48"/>
        <v>0</v>
      </c>
      <c r="BJ270" s="17" t="s">
        <v>90</v>
      </c>
      <c r="BK270" s="141">
        <f t="shared" si="49"/>
        <v>0</v>
      </c>
      <c r="BL270" s="17" t="s">
        <v>173</v>
      </c>
      <c r="BM270" s="140" t="s">
        <v>4463</v>
      </c>
    </row>
    <row r="271" spans="2:65" s="1" customFormat="1" ht="16.5" customHeight="1">
      <c r="B271" s="33"/>
      <c r="C271" s="128" t="s">
        <v>421</v>
      </c>
      <c r="D271" s="128" t="s">
        <v>141</v>
      </c>
      <c r="E271" s="129" t="s">
        <v>3923</v>
      </c>
      <c r="F271" s="130" t="s">
        <v>3924</v>
      </c>
      <c r="G271" s="131" t="s">
        <v>157</v>
      </c>
      <c r="H271" s="132">
        <v>4</v>
      </c>
      <c r="I271" s="133"/>
      <c r="J271" s="134">
        <f t="shared" si="40"/>
        <v>0</v>
      </c>
      <c r="K271" s="135"/>
      <c r="L271" s="33"/>
      <c r="M271" s="136" t="s">
        <v>1</v>
      </c>
      <c r="N271" s="137" t="s">
        <v>47</v>
      </c>
      <c r="P271" s="138">
        <f t="shared" si="41"/>
        <v>0</v>
      </c>
      <c r="Q271" s="138">
        <v>0</v>
      </c>
      <c r="R271" s="138">
        <f t="shared" si="42"/>
        <v>0</v>
      </c>
      <c r="S271" s="138">
        <v>0</v>
      </c>
      <c r="T271" s="139">
        <f t="shared" si="43"/>
        <v>0</v>
      </c>
      <c r="AR271" s="140" t="s">
        <v>173</v>
      </c>
      <c r="AT271" s="140" t="s">
        <v>141</v>
      </c>
      <c r="AU271" s="140" t="s">
        <v>92</v>
      </c>
      <c r="AY271" s="17" t="s">
        <v>140</v>
      </c>
      <c r="BE271" s="141">
        <f t="shared" si="44"/>
        <v>0</v>
      </c>
      <c r="BF271" s="141">
        <f t="shared" si="45"/>
        <v>0</v>
      </c>
      <c r="BG271" s="141">
        <f t="shared" si="46"/>
        <v>0</v>
      </c>
      <c r="BH271" s="141">
        <f t="shared" si="47"/>
        <v>0</v>
      </c>
      <c r="BI271" s="141">
        <f t="shared" si="48"/>
        <v>0</v>
      </c>
      <c r="BJ271" s="17" t="s">
        <v>90</v>
      </c>
      <c r="BK271" s="141">
        <f t="shared" si="49"/>
        <v>0</v>
      </c>
      <c r="BL271" s="17" t="s">
        <v>173</v>
      </c>
      <c r="BM271" s="140" t="s">
        <v>4464</v>
      </c>
    </row>
    <row r="272" spans="2:65" s="1" customFormat="1" ht="16.5" customHeight="1">
      <c r="B272" s="33"/>
      <c r="C272" s="128" t="s">
        <v>1416</v>
      </c>
      <c r="D272" s="128" t="s">
        <v>141</v>
      </c>
      <c r="E272" s="129" t="s">
        <v>4465</v>
      </c>
      <c r="F272" s="130" t="s">
        <v>3924</v>
      </c>
      <c r="G272" s="131" t="s">
        <v>157</v>
      </c>
      <c r="H272" s="132">
        <v>12</v>
      </c>
      <c r="I272" s="133"/>
      <c r="J272" s="134">
        <f t="shared" si="40"/>
        <v>0</v>
      </c>
      <c r="K272" s="135"/>
      <c r="L272" s="33"/>
      <c r="M272" s="136" t="s">
        <v>1</v>
      </c>
      <c r="N272" s="137" t="s">
        <v>47</v>
      </c>
      <c r="P272" s="138">
        <f t="shared" si="41"/>
        <v>0</v>
      </c>
      <c r="Q272" s="138">
        <v>0</v>
      </c>
      <c r="R272" s="138">
        <f t="shared" si="42"/>
        <v>0</v>
      </c>
      <c r="S272" s="138">
        <v>0</v>
      </c>
      <c r="T272" s="139">
        <f t="shared" si="43"/>
        <v>0</v>
      </c>
      <c r="AR272" s="140" t="s">
        <v>173</v>
      </c>
      <c r="AT272" s="140" t="s">
        <v>141</v>
      </c>
      <c r="AU272" s="140" t="s">
        <v>92</v>
      </c>
      <c r="AY272" s="17" t="s">
        <v>140</v>
      </c>
      <c r="BE272" s="141">
        <f t="shared" si="44"/>
        <v>0</v>
      </c>
      <c r="BF272" s="141">
        <f t="shared" si="45"/>
        <v>0</v>
      </c>
      <c r="BG272" s="141">
        <f t="shared" si="46"/>
        <v>0</v>
      </c>
      <c r="BH272" s="141">
        <f t="shared" si="47"/>
        <v>0</v>
      </c>
      <c r="BI272" s="141">
        <f t="shared" si="48"/>
        <v>0</v>
      </c>
      <c r="BJ272" s="17" t="s">
        <v>90</v>
      </c>
      <c r="BK272" s="141">
        <f t="shared" si="49"/>
        <v>0</v>
      </c>
      <c r="BL272" s="17" t="s">
        <v>173</v>
      </c>
      <c r="BM272" s="140" t="s">
        <v>4466</v>
      </c>
    </row>
    <row r="273" spans="2:65" s="1" customFormat="1" ht="21.75" customHeight="1">
      <c r="B273" s="33"/>
      <c r="C273" s="128" t="s">
        <v>425</v>
      </c>
      <c r="D273" s="128" t="s">
        <v>141</v>
      </c>
      <c r="E273" s="129" t="s">
        <v>4467</v>
      </c>
      <c r="F273" s="130" t="s">
        <v>4468</v>
      </c>
      <c r="G273" s="131" t="s">
        <v>163</v>
      </c>
      <c r="H273" s="132">
        <v>1E-3</v>
      </c>
      <c r="I273" s="133"/>
      <c r="J273" s="134">
        <f t="shared" si="40"/>
        <v>0</v>
      </c>
      <c r="K273" s="135"/>
      <c r="L273" s="33"/>
      <c r="M273" s="136" t="s">
        <v>1</v>
      </c>
      <c r="N273" s="137" t="s">
        <v>47</v>
      </c>
      <c r="P273" s="138">
        <f t="shared" si="41"/>
        <v>0</v>
      </c>
      <c r="Q273" s="138">
        <v>0</v>
      </c>
      <c r="R273" s="138">
        <f t="shared" si="42"/>
        <v>0</v>
      </c>
      <c r="S273" s="138">
        <v>0</v>
      </c>
      <c r="T273" s="139">
        <f t="shared" si="43"/>
        <v>0</v>
      </c>
      <c r="AR273" s="140" t="s">
        <v>173</v>
      </c>
      <c r="AT273" s="140" t="s">
        <v>141</v>
      </c>
      <c r="AU273" s="140" t="s">
        <v>92</v>
      </c>
      <c r="AY273" s="17" t="s">
        <v>140</v>
      </c>
      <c r="BE273" s="141">
        <f t="shared" si="44"/>
        <v>0</v>
      </c>
      <c r="BF273" s="141">
        <f t="shared" si="45"/>
        <v>0</v>
      </c>
      <c r="BG273" s="141">
        <f t="shared" si="46"/>
        <v>0</v>
      </c>
      <c r="BH273" s="141">
        <f t="shared" si="47"/>
        <v>0</v>
      </c>
      <c r="BI273" s="141">
        <f t="shared" si="48"/>
        <v>0</v>
      </c>
      <c r="BJ273" s="17" t="s">
        <v>90</v>
      </c>
      <c r="BK273" s="141">
        <f t="shared" si="49"/>
        <v>0</v>
      </c>
      <c r="BL273" s="17" t="s">
        <v>173</v>
      </c>
      <c r="BM273" s="140" t="s">
        <v>4469</v>
      </c>
    </row>
    <row r="274" spans="2:65" s="1" customFormat="1" ht="16.5" customHeight="1">
      <c r="B274" s="33"/>
      <c r="C274" s="128" t="s">
        <v>1428</v>
      </c>
      <c r="D274" s="128" t="s">
        <v>141</v>
      </c>
      <c r="E274" s="129" t="s">
        <v>3926</v>
      </c>
      <c r="F274" s="130" t="s">
        <v>3927</v>
      </c>
      <c r="G274" s="131" t="s">
        <v>163</v>
      </c>
      <c r="H274" s="132">
        <v>7.8E-2</v>
      </c>
      <c r="I274" s="133"/>
      <c r="J274" s="134">
        <f t="shared" si="40"/>
        <v>0</v>
      </c>
      <c r="K274" s="135"/>
      <c r="L274" s="33"/>
      <c r="M274" s="136" t="s">
        <v>1</v>
      </c>
      <c r="N274" s="137" t="s">
        <v>47</v>
      </c>
      <c r="P274" s="138">
        <f t="shared" si="41"/>
        <v>0</v>
      </c>
      <c r="Q274" s="138">
        <v>0</v>
      </c>
      <c r="R274" s="138">
        <f t="shared" si="42"/>
        <v>0</v>
      </c>
      <c r="S274" s="138">
        <v>0</v>
      </c>
      <c r="T274" s="139">
        <f t="shared" si="43"/>
        <v>0</v>
      </c>
      <c r="AR274" s="140" t="s">
        <v>173</v>
      </c>
      <c r="AT274" s="140" t="s">
        <v>141</v>
      </c>
      <c r="AU274" s="140" t="s">
        <v>92</v>
      </c>
      <c r="AY274" s="17" t="s">
        <v>140</v>
      </c>
      <c r="BE274" s="141">
        <f t="shared" si="44"/>
        <v>0</v>
      </c>
      <c r="BF274" s="141">
        <f t="shared" si="45"/>
        <v>0</v>
      </c>
      <c r="BG274" s="141">
        <f t="shared" si="46"/>
        <v>0</v>
      </c>
      <c r="BH274" s="141">
        <f t="shared" si="47"/>
        <v>0</v>
      </c>
      <c r="BI274" s="141">
        <f t="shared" si="48"/>
        <v>0</v>
      </c>
      <c r="BJ274" s="17" t="s">
        <v>90</v>
      </c>
      <c r="BK274" s="141">
        <f t="shared" si="49"/>
        <v>0</v>
      </c>
      <c r="BL274" s="17" t="s">
        <v>173</v>
      </c>
      <c r="BM274" s="140" t="s">
        <v>4470</v>
      </c>
    </row>
    <row r="275" spans="2:65" s="1" customFormat="1" ht="16.5" customHeight="1">
      <c r="B275" s="33"/>
      <c r="C275" s="128" t="s">
        <v>428</v>
      </c>
      <c r="D275" s="128" t="s">
        <v>141</v>
      </c>
      <c r="E275" s="129" t="s">
        <v>4471</v>
      </c>
      <c r="F275" s="130" t="s">
        <v>3927</v>
      </c>
      <c r="G275" s="131" t="s">
        <v>163</v>
      </c>
      <c r="H275" s="132">
        <v>0.309</v>
      </c>
      <c r="I275" s="133"/>
      <c r="J275" s="134">
        <f t="shared" si="40"/>
        <v>0</v>
      </c>
      <c r="K275" s="135"/>
      <c r="L275" s="33"/>
      <c r="M275" s="136" t="s">
        <v>1</v>
      </c>
      <c r="N275" s="137" t="s">
        <v>47</v>
      </c>
      <c r="P275" s="138">
        <f t="shared" si="41"/>
        <v>0</v>
      </c>
      <c r="Q275" s="138">
        <v>0</v>
      </c>
      <c r="R275" s="138">
        <f t="shared" si="42"/>
        <v>0</v>
      </c>
      <c r="S275" s="138">
        <v>0</v>
      </c>
      <c r="T275" s="139">
        <f t="shared" si="43"/>
        <v>0</v>
      </c>
      <c r="AR275" s="140" t="s">
        <v>173</v>
      </c>
      <c r="AT275" s="140" t="s">
        <v>141</v>
      </c>
      <c r="AU275" s="140" t="s">
        <v>92</v>
      </c>
      <c r="AY275" s="17" t="s">
        <v>140</v>
      </c>
      <c r="BE275" s="141">
        <f t="shared" si="44"/>
        <v>0</v>
      </c>
      <c r="BF275" s="141">
        <f t="shared" si="45"/>
        <v>0</v>
      </c>
      <c r="BG275" s="141">
        <f t="shared" si="46"/>
        <v>0</v>
      </c>
      <c r="BH275" s="141">
        <f t="shared" si="47"/>
        <v>0</v>
      </c>
      <c r="BI275" s="141">
        <f t="shared" si="48"/>
        <v>0</v>
      </c>
      <c r="BJ275" s="17" t="s">
        <v>90</v>
      </c>
      <c r="BK275" s="141">
        <f t="shared" si="49"/>
        <v>0</v>
      </c>
      <c r="BL275" s="17" t="s">
        <v>173</v>
      </c>
      <c r="BM275" s="140" t="s">
        <v>4472</v>
      </c>
    </row>
    <row r="276" spans="2:65" s="10" customFormat="1" ht="22.9" customHeight="1">
      <c r="B276" s="118"/>
      <c r="D276" s="119" t="s">
        <v>81</v>
      </c>
      <c r="E276" s="183" t="s">
        <v>2399</v>
      </c>
      <c r="F276" s="183" t="s">
        <v>2400</v>
      </c>
      <c r="I276" s="121"/>
      <c r="J276" s="184">
        <f>BK276</f>
        <v>0</v>
      </c>
      <c r="L276" s="118"/>
      <c r="M276" s="123"/>
      <c r="P276" s="124">
        <f>SUM(P277:P278)</f>
        <v>0</v>
      </c>
      <c r="R276" s="124">
        <f>SUM(R277:R278)</f>
        <v>0</v>
      </c>
      <c r="T276" s="125">
        <f>SUM(T277:T278)</f>
        <v>0</v>
      </c>
      <c r="AR276" s="119" t="s">
        <v>92</v>
      </c>
      <c r="AT276" s="126" t="s">
        <v>81</v>
      </c>
      <c r="AU276" s="126" t="s">
        <v>90</v>
      </c>
      <c r="AY276" s="119" t="s">
        <v>140</v>
      </c>
      <c r="BK276" s="127">
        <f>SUM(BK277:BK278)</f>
        <v>0</v>
      </c>
    </row>
    <row r="277" spans="2:65" s="1" customFormat="1" ht="16.5" customHeight="1">
      <c r="B277" s="33"/>
      <c r="C277" s="128" t="s">
        <v>1439</v>
      </c>
      <c r="D277" s="128" t="s">
        <v>141</v>
      </c>
      <c r="E277" s="129" t="s">
        <v>4473</v>
      </c>
      <c r="F277" s="130" t="s">
        <v>4474</v>
      </c>
      <c r="G277" s="131" t="s">
        <v>3433</v>
      </c>
      <c r="H277" s="132">
        <v>3</v>
      </c>
      <c r="I277" s="133"/>
      <c r="J277" s="134">
        <f>ROUND(I277*H277,2)</f>
        <v>0</v>
      </c>
      <c r="K277" s="135"/>
      <c r="L277" s="33"/>
      <c r="M277" s="136" t="s">
        <v>1</v>
      </c>
      <c r="N277" s="137" t="s">
        <v>47</v>
      </c>
      <c r="P277" s="138">
        <f>O277*H277</f>
        <v>0</v>
      </c>
      <c r="Q277" s="138">
        <v>0</v>
      </c>
      <c r="R277" s="138">
        <f>Q277*H277</f>
        <v>0</v>
      </c>
      <c r="S277" s="138">
        <v>0</v>
      </c>
      <c r="T277" s="139">
        <f>S277*H277</f>
        <v>0</v>
      </c>
      <c r="AR277" s="140" t="s">
        <v>173</v>
      </c>
      <c r="AT277" s="140" t="s">
        <v>141</v>
      </c>
      <c r="AU277" s="140" t="s">
        <v>92</v>
      </c>
      <c r="AY277" s="17" t="s">
        <v>140</v>
      </c>
      <c r="BE277" s="141">
        <f>IF(N277="základní",J277,0)</f>
        <v>0</v>
      </c>
      <c r="BF277" s="141">
        <f>IF(N277="snížená",J277,0)</f>
        <v>0</v>
      </c>
      <c r="BG277" s="141">
        <f>IF(N277="zákl. přenesená",J277,0)</f>
        <v>0</v>
      </c>
      <c r="BH277" s="141">
        <f>IF(N277="sníž. přenesená",J277,0)</f>
        <v>0</v>
      </c>
      <c r="BI277" s="141">
        <f>IF(N277="nulová",J277,0)</f>
        <v>0</v>
      </c>
      <c r="BJ277" s="17" t="s">
        <v>90</v>
      </c>
      <c r="BK277" s="141">
        <f>ROUND(I277*H277,2)</f>
        <v>0</v>
      </c>
      <c r="BL277" s="17" t="s">
        <v>173</v>
      </c>
      <c r="BM277" s="140" t="s">
        <v>4475</v>
      </c>
    </row>
    <row r="278" spans="2:65" s="1" customFormat="1" ht="21.75" customHeight="1">
      <c r="B278" s="33"/>
      <c r="C278" s="128" t="s">
        <v>432</v>
      </c>
      <c r="D278" s="128" t="s">
        <v>141</v>
      </c>
      <c r="E278" s="129" t="s">
        <v>4476</v>
      </c>
      <c r="F278" s="130" t="s">
        <v>4477</v>
      </c>
      <c r="G278" s="131" t="s">
        <v>3433</v>
      </c>
      <c r="H278" s="132">
        <v>3</v>
      </c>
      <c r="I278" s="133"/>
      <c r="J278" s="134">
        <f>ROUND(I278*H278,2)</f>
        <v>0</v>
      </c>
      <c r="K278" s="135"/>
      <c r="L278" s="33"/>
      <c r="M278" s="136" t="s">
        <v>1</v>
      </c>
      <c r="N278" s="137" t="s">
        <v>47</v>
      </c>
      <c r="P278" s="138">
        <f>O278*H278</f>
        <v>0</v>
      </c>
      <c r="Q278" s="138">
        <v>0</v>
      </c>
      <c r="R278" s="138">
        <f>Q278*H278</f>
        <v>0</v>
      </c>
      <c r="S278" s="138">
        <v>0</v>
      </c>
      <c r="T278" s="139">
        <f>S278*H278</f>
        <v>0</v>
      </c>
      <c r="AR278" s="140" t="s">
        <v>173</v>
      </c>
      <c r="AT278" s="140" t="s">
        <v>141</v>
      </c>
      <c r="AU278" s="140" t="s">
        <v>92</v>
      </c>
      <c r="AY278" s="17" t="s">
        <v>140</v>
      </c>
      <c r="BE278" s="141">
        <f>IF(N278="základní",J278,0)</f>
        <v>0</v>
      </c>
      <c r="BF278" s="141">
        <f>IF(N278="snížená",J278,0)</f>
        <v>0</v>
      </c>
      <c r="BG278" s="141">
        <f>IF(N278="zákl. přenesená",J278,0)</f>
        <v>0</v>
      </c>
      <c r="BH278" s="141">
        <f>IF(N278="sníž. přenesená",J278,0)</f>
        <v>0</v>
      </c>
      <c r="BI278" s="141">
        <f>IF(N278="nulová",J278,0)</f>
        <v>0</v>
      </c>
      <c r="BJ278" s="17" t="s">
        <v>90</v>
      </c>
      <c r="BK278" s="141">
        <f>ROUND(I278*H278,2)</f>
        <v>0</v>
      </c>
      <c r="BL278" s="17" t="s">
        <v>173</v>
      </c>
      <c r="BM278" s="140" t="s">
        <v>4478</v>
      </c>
    </row>
    <row r="279" spans="2:65" s="10" customFormat="1" ht="22.9" customHeight="1">
      <c r="B279" s="118"/>
      <c r="D279" s="119" t="s">
        <v>81</v>
      </c>
      <c r="E279" s="183" t="s">
        <v>2774</v>
      </c>
      <c r="F279" s="183" t="s">
        <v>4479</v>
      </c>
      <c r="I279" s="121"/>
      <c r="J279" s="184">
        <f>BK279</f>
        <v>0</v>
      </c>
      <c r="L279" s="118"/>
      <c r="M279" s="123"/>
      <c r="P279" s="124">
        <f>SUM(P280:P281)</f>
        <v>0</v>
      </c>
      <c r="R279" s="124">
        <f>SUM(R280:R281)</f>
        <v>0</v>
      </c>
      <c r="T279" s="125">
        <f>SUM(T280:T281)</f>
        <v>0</v>
      </c>
      <c r="AR279" s="119" t="s">
        <v>92</v>
      </c>
      <c r="AT279" s="126" t="s">
        <v>81</v>
      </c>
      <c r="AU279" s="126" t="s">
        <v>90</v>
      </c>
      <c r="AY279" s="119" t="s">
        <v>140</v>
      </c>
      <c r="BK279" s="127">
        <f>SUM(BK280:BK281)</f>
        <v>0</v>
      </c>
    </row>
    <row r="280" spans="2:65" s="1" customFormat="1" ht="21.75" customHeight="1">
      <c r="B280" s="33"/>
      <c r="C280" s="128" t="s">
        <v>1448</v>
      </c>
      <c r="D280" s="128" t="s">
        <v>141</v>
      </c>
      <c r="E280" s="129" t="s">
        <v>4480</v>
      </c>
      <c r="F280" s="130" t="s">
        <v>4481</v>
      </c>
      <c r="G280" s="131" t="s">
        <v>150</v>
      </c>
      <c r="H280" s="132">
        <v>238</v>
      </c>
      <c r="I280" s="133"/>
      <c r="J280" s="134">
        <f>ROUND(I280*H280,2)</f>
        <v>0</v>
      </c>
      <c r="K280" s="135"/>
      <c r="L280" s="33"/>
      <c r="M280" s="136" t="s">
        <v>1</v>
      </c>
      <c r="N280" s="137" t="s">
        <v>47</v>
      </c>
      <c r="P280" s="138">
        <f>O280*H280</f>
        <v>0</v>
      </c>
      <c r="Q280" s="138">
        <v>0</v>
      </c>
      <c r="R280" s="138">
        <f>Q280*H280</f>
        <v>0</v>
      </c>
      <c r="S280" s="138">
        <v>0</v>
      </c>
      <c r="T280" s="139">
        <f>S280*H280</f>
        <v>0</v>
      </c>
      <c r="AR280" s="140" t="s">
        <v>173</v>
      </c>
      <c r="AT280" s="140" t="s">
        <v>141</v>
      </c>
      <c r="AU280" s="140" t="s">
        <v>92</v>
      </c>
      <c r="AY280" s="17" t="s">
        <v>140</v>
      </c>
      <c r="BE280" s="141">
        <f>IF(N280="základní",J280,0)</f>
        <v>0</v>
      </c>
      <c r="BF280" s="141">
        <f>IF(N280="snížená",J280,0)</f>
        <v>0</v>
      </c>
      <c r="BG280" s="141">
        <f>IF(N280="zákl. přenesená",J280,0)</f>
        <v>0</v>
      </c>
      <c r="BH280" s="141">
        <f>IF(N280="sníž. přenesená",J280,0)</f>
        <v>0</v>
      </c>
      <c r="BI280" s="141">
        <f>IF(N280="nulová",J280,0)</f>
        <v>0</v>
      </c>
      <c r="BJ280" s="17" t="s">
        <v>90</v>
      </c>
      <c r="BK280" s="141">
        <f>ROUND(I280*H280,2)</f>
        <v>0</v>
      </c>
      <c r="BL280" s="17" t="s">
        <v>173</v>
      </c>
      <c r="BM280" s="140" t="s">
        <v>4482</v>
      </c>
    </row>
    <row r="281" spans="2:65" s="1" customFormat="1" ht="21.75" customHeight="1">
      <c r="B281" s="33"/>
      <c r="C281" s="128" t="s">
        <v>435</v>
      </c>
      <c r="D281" s="128" t="s">
        <v>141</v>
      </c>
      <c r="E281" s="129" t="s">
        <v>4483</v>
      </c>
      <c r="F281" s="130" t="s">
        <v>4484</v>
      </c>
      <c r="G281" s="131" t="s">
        <v>150</v>
      </c>
      <c r="H281" s="132">
        <v>2</v>
      </c>
      <c r="I281" s="133"/>
      <c r="J281" s="134">
        <f>ROUND(I281*H281,2)</f>
        <v>0</v>
      </c>
      <c r="K281" s="135"/>
      <c r="L281" s="33"/>
      <c r="M281" s="136" t="s">
        <v>1</v>
      </c>
      <c r="N281" s="137" t="s">
        <v>47</v>
      </c>
      <c r="P281" s="138">
        <f>O281*H281</f>
        <v>0</v>
      </c>
      <c r="Q281" s="138">
        <v>0</v>
      </c>
      <c r="R281" s="138">
        <f>Q281*H281</f>
        <v>0</v>
      </c>
      <c r="S281" s="138">
        <v>0</v>
      </c>
      <c r="T281" s="139">
        <f>S281*H281</f>
        <v>0</v>
      </c>
      <c r="AR281" s="140" t="s">
        <v>173</v>
      </c>
      <c r="AT281" s="140" t="s">
        <v>141</v>
      </c>
      <c r="AU281" s="140" t="s">
        <v>92</v>
      </c>
      <c r="AY281" s="17" t="s">
        <v>140</v>
      </c>
      <c r="BE281" s="141">
        <f>IF(N281="základní",J281,0)</f>
        <v>0</v>
      </c>
      <c r="BF281" s="141">
        <f>IF(N281="snížená",J281,0)</f>
        <v>0</v>
      </c>
      <c r="BG281" s="141">
        <f>IF(N281="zákl. přenesená",J281,0)</f>
        <v>0</v>
      </c>
      <c r="BH281" s="141">
        <f>IF(N281="sníž. přenesená",J281,0)</f>
        <v>0</v>
      </c>
      <c r="BI281" s="141">
        <f>IF(N281="nulová",J281,0)</f>
        <v>0</v>
      </c>
      <c r="BJ281" s="17" t="s">
        <v>90</v>
      </c>
      <c r="BK281" s="141">
        <f>ROUND(I281*H281,2)</f>
        <v>0</v>
      </c>
      <c r="BL281" s="17" t="s">
        <v>173</v>
      </c>
      <c r="BM281" s="140" t="s">
        <v>4485</v>
      </c>
    </row>
    <row r="282" spans="2:65" s="10" customFormat="1" ht="25.9" customHeight="1">
      <c r="B282" s="118"/>
      <c r="D282" s="119" t="s">
        <v>81</v>
      </c>
      <c r="E282" s="120" t="s">
        <v>4486</v>
      </c>
      <c r="F282" s="120" t="s">
        <v>3931</v>
      </c>
      <c r="I282" s="121"/>
      <c r="J282" s="122">
        <f>BK282</f>
        <v>0</v>
      </c>
      <c r="L282" s="118"/>
      <c r="M282" s="123"/>
      <c r="P282" s="124">
        <f>P283</f>
        <v>0</v>
      </c>
      <c r="R282" s="124">
        <f>R283</f>
        <v>0</v>
      </c>
      <c r="T282" s="125">
        <f>T283</f>
        <v>0</v>
      </c>
      <c r="AR282" s="119" t="s">
        <v>90</v>
      </c>
      <c r="AT282" s="126" t="s">
        <v>81</v>
      </c>
      <c r="AU282" s="126" t="s">
        <v>82</v>
      </c>
      <c r="AY282" s="119" t="s">
        <v>140</v>
      </c>
      <c r="BK282" s="127">
        <f>BK283</f>
        <v>0</v>
      </c>
    </row>
    <row r="283" spans="2:65" s="1" customFormat="1" ht="16.5" customHeight="1">
      <c r="B283" s="33"/>
      <c r="C283" s="128" t="s">
        <v>1459</v>
      </c>
      <c r="D283" s="128" t="s">
        <v>141</v>
      </c>
      <c r="E283" s="129" t="s">
        <v>4487</v>
      </c>
      <c r="F283" s="130" t="s">
        <v>4488</v>
      </c>
      <c r="G283" s="131" t="s">
        <v>150</v>
      </c>
      <c r="H283" s="132">
        <v>238</v>
      </c>
      <c r="I283" s="133"/>
      <c r="J283" s="134">
        <f>ROUND(I283*H283,2)</f>
        <v>0</v>
      </c>
      <c r="K283" s="135"/>
      <c r="L283" s="33"/>
      <c r="M283" s="174" t="s">
        <v>1</v>
      </c>
      <c r="N283" s="175" t="s">
        <v>47</v>
      </c>
      <c r="O283" s="176"/>
      <c r="P283" s="177">
        <f>O283*H283</f>
        <v>0</v>
      </c>
      <c r="Q283" s="177">
        <v>0</v>
      </c>
      <c r="R283" s="177">
        <f>Q283*H283</f>
        <v>0</v>
      </c>
      <c r="S283" s="177">
        <v>0</v>
      </c>
      <c r="T283" s="178">
        <f>S283*H283</f>
        <v>0</v>
      </c>
      <c r="AR283" s="140" t="s">
        <v>145</v>
      </c>
      <c r="AT283" s="140" t="s">
        <v>141</v>
      </c>
      <c r="AU283" s="140" t="s">
        <v>90</v>
      </c>
      <c r="AY283" s="17" t="s">
        <v>140</v>
      </c>
      <c r="BE283" s="141">
        <f>IF(N283="základní",J283,0)</f>
        <v>0</v>
      </c>
      <c r="BF283" s="141">
        <f>IF(N283="snížená",J283,0)</f>
        <v>0</v>
      </c>
      <c r="BG283" s="141">
        <f>IF(N283="zákl. přenesená",J283,0)</f>
        <v>0</v>
      </c>
      <c r="BH283" s="141">
        <f>IF(N283="sníž. přenesená",J283,0)</f>
        <v>0</v>
      </c>
      <c r="BI283" s="141">
        <f>IF(N283="nulová",J283,0)</f>
        <v>0</v>
      </c>
      <c r="BJ283" s="17" t="s">
        <v>90</v>
      </c>
      <c r="BK283" s="141">
        <f>ROUND(I283*H283,2)</f>
        <v>0</v>
      </c>
      <c r="BL283" s="17" t="s">
        <v>145</v>
      </c>
      <c r="BM283" s="140" t="s">
        <v>4489</v>
      </c>
    </row>
    <row r="284" spans="2:65" s="1" customFormat="1" ht="6.95" customHeight="1">
      <c r="B284" s="45"/>
      <c r="C284" s="46"/>
      <c r="D284" s="46"/>
      <c r="E284" s="46"/>
      <c r="F284" s="46"/>
      <c r="G284" s="46"/>
      <c r="H284" s="46"/>
      <c r="I284" s="46"/>
      <c r="J284" s="46"/>
      <c r="K284" s="46"/>
      <c r="L284" s="33"/>
    </row>
  </sheetData>
  <sheetProtection algorithmName="SHA-512" hashValue="1S/bQaahYhlAGDp1Vardob2eeq0tcvrBq4gk7V03e8r58fobkAF6mvsdk3YifA9rFjtacBqCSGUMBtV1StKxIA==" saltValue="IT9q8NGfDz7DVnjstYHoUGNMF6YMgRdXuWmq/eOloVrFuxvQIXNB6spT6A8dfilImNjYC6UVzAo4G7221PYP2g==" spinCount="100000" sheet="1" objects="1" scenarios="1" formatColumns="0" formatRows="0" autoFilter="0"/>
  <autoFilter ref="C126:K283" xr:uid="{00000000-0009-0000-0000-000006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6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7" t="s">
        <v>109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5" customHeight="1">
      <c r="B4" s="20"/>
      <c r="D4" s="21" t="s">
        <v>110</v>
      </c>
      <c r="L4" s="20"/>
      <c r="M4" s="89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0" t="str">
        <f>'Rekapitulace stavby'!K6</f>
        <v>Realizace úspor energie - OA a Jazyková škola s právem SJZ Pardubice</v>
      </c>
      <c r="F7" s="241"/>
      <c r="G7" s="241"/>
      <c r="H7" s="241"/>
      <c r="L7" s="20"/>
    </row>
    <row r="8" spans="2:46" s="1" customFormat="1" ht="12" customHeight="1">
      <c r="B8" s="33"/>
      <c r="D8" s="27" t="s">
        <v>111</v>
      </c>
      <c r="L8" s="33"/>
    </row>
    <row r="9" spans="2:46" s="1" customFormat="1" ht="16.5" customHeight="1">
      <c r="B9" s="33"/>
      <c r="E9" s="230" t="s">
        <v>4490</v>
      </c>
      <c r="F9" s="239"/>
      <c r="G9" s="239"/>
      <c r="H9" s="239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1</v>
      </c>
      <c r="L11" s="33"/>
    </row>
    <row r="12" spans="2:46" s="1" customFormat="1" ht="12" customHeight="1">
      <c r="B12" s="33"/>
      <c r="D12" s="27" t="s">
        <v>22</v>
      </c>
      <c r="F12" s="25" t="s">
        <v>23</v>
      </c>
      <c r="I12" s="27" t="s">
        <v>24</v>
      </c>
      <c r="J12" s="53" t="str">
        <f>'Rekapitulace stavby'!AN8</f>
        <v>16. 6. 2024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7" t="s">
        <v>30</v>
      </c>
      <c r="I14" s="27" t="s">
        <v>31</v>
      </c>
      <c r="J14" s="25" t="s">
        <v>1</v>
      </c>
      <c r="L14" s="33"/>
    </row>
    <row r="15" spans="2:46" s="1" customFormat="1" ht="18" customHeight="1">
      <c r="B15" s="33"/>
      <c r="E15" s="25" t="s">
        <v>32</v>
      </c>
      <c r="I15" s="27" t="s">
        <v>33</v>
      </c>
      <c r="J15" s="25" t="s">
        <v>1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7" t="s">
        <v>34</v>
      </c>
      <c r="I17" s="27" t="s">
        <v>31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242" t="str">
        <f>'Rekapitulace stavby'!E14</f>
        <v>Vyplň údaj</v>
      </c>
      <c r="F18" s="212"/>
      <c r="G18" s="212"/>
      <c r="H18" s="212"/>
      <c r="I18" s="27" t="s">
        <v>33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36</v>
      </c>
      <c r="I20" s="27" t="s">
        <v>31</v>
      </c>
      <c r="J20" s="25" t="s">
        <v>1</v>
      </c>
      <c r="L20" s="33"/>
    </row>
    <row r="21" spans="2:12" s="1" customFormat="1" ht="18" customHeight="1">
      <c r="B21" s="33"/>
      <c r="E21" s="25" t="s">
        <v>37</v>
      </c>
      <c r="I21" s="27" t="s">
        <v>33</v>
      </c>
      <c r="J21" s="25" t="s">
        <v>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39</v>
      </c>
      <c r="I23" s="27" t="s">
        <v>31</v>
      </c>
      <c r="J23" s="25" t="str">
        <f>IF('Rekapitulace stavby'!AN19="","",'Rekapitulace stavby'!AN19)</f>
        <v/>
      </c>
      <c r="L23" s="33"/>
    </row>
    <row r="24" spans="2:12" s="1" customFormat="1" ht="18" customHeight="1">
      <c r="B24" s="33"/>
      <c r="E24" s="25" t="str">
        <f>IF('Rekapitulace stavby'!E20="","",'Rekapitulace stavby'!E20)</f>
        <v xml:space="preserve"> </v>
      </c>
      <c r="I24" s="27" t="s">
        <v>33</v>
      </c>
      <c r="J24" s="25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41</v>
      </c>
      <c r="L26" s="33"/>
    </row>
    <row r="27" spans="2:12" s="7" customFormat="1" ht="16.5" customHeight="1">
      <c r="B27" s="90"/>
      <c r="E27" s="216" t="s">
        <v>1</v>
      </c>
      <c r="F27" s="216"/>
      <c r="G27" s="216"/>
      <c r="H27" s="216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42</v>
      </c>
      <c r="J30" s="67">
        <f>ROUND(J122,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45" customHeight="1">
      <c r="B33" s="33"/>
      <c r="D33" s="56" t="s">
        <v>46</v>
      </c>
      <c r="E33" s="27" t="s">
        <v>47</v>
      </c>
      <c r="F33" s="92">
        <f>ROUND((SUM(BE122:BE163)),  2)</f>
        <v>0</v>
      </c>
      <c r="I33" s="93">
        <v>0.21</v>
      </c>
      <c r="J33" s="92">
        <f>ROUND(((SUM(BE122:BE163))*I33),  2)</f>
        <v>0</v>
      </c>
      <c r="L33" s="33"/>
    </row>
    <row r="34" spans="2:12" s="1" customFormat="1" ht="14.45" customHeight="1">
      <c r="B34" s="33"/>
      <c r="E34" s="27" t="s">
        <v>48</v>
      </c>
      <c r="F34" s="92">
        <f>ROUND((SUM(BF122:BF163)),  2)</f>
        <v>0</v>
      </c>
      <c r="I34" s="93">
        <v>0.12</v>
      </c>
      <c r="J34" s="92">
        <f>ROUND(((SUM(BF122:BF163))*I34),  2)</f>
        <v>0</v>
      </c>
      <c r="L34" s="33"/>
    </row>
    <row r="35" spans="2:12" s="1" customFormat="1" ht="14.45" hidden="1" customHeight="1">
      <c r="B35" s="33"/>
      <c r="E35" s="27" t="s">
        <v>49</v>
      </c>
      <c r="F35" s="92">
        <f>ROUND((SUM(BG122:BG163)),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7" t="s">
        <v>50</v>
      </c>
      <c r="F36" s="92">
        <f>ROUND((SUM(BH122:BH163)),  2)</f>
        <v>0</v>
      </c>
      <c r="I36" s="93">
        <v>0.12</v>
      </c>
      <c r="J36" s="92">
        <f>0</f>
        <v>0</v>
      </c>
      <c r="L36" s="33"/>
    </row>
    <row r="37" spans="2:12" s="1" customFormat="1" ht="14.45" hidden="1" customHeight="1">
      <c r="B37" s="33"/>
      <c r="E37" s="27" t="s">
        <v>51</v>
      </c>
      <c r="F37" s="92">
        <f>ROUND((SUM(BI122:BI163)),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52</v>
      </c>
      <c r="E39" s="58"/>
      <c r="F39" s="58"/>
      <c r="G39" s="96" t="s">
        <v>53</v>
      </c>
      <c r="H39" s="97" t="s">
        <v>54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55</v>
      </c>
      <c r="E50" s="43"/>
      <c r="F50" s="43"/>
      <c r="G50" s="42" t="s">
        <v>56</v>
      </c>
      <c r="H50" s="43"/>
      <c r="I50" s="43"/>
      <c r="J50" s="43"/>
      <c r="K50" s="43"/>
      <c r="L50" s="33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3"/>
      <c r="D61" s="44" t="s">
        <v>57</v>
      </c>
      <c r="E61" s="35"/>
      <c r="F61" s="100" t="s">
        <v>58</v>
      </c>
      <c r="G61" s="44" t="s">
        <v>57</v>
      </c>
      <c r="H61" s="35"/>
      <c r="I61" s="35"/>
      <c r="J61" s="101" t="s">
        <v>58</v>
      </c>
      <c r="K61" s="35"/>
      <c r="L61" s="33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3"/>
      <c r="D65" s="42" t="s">
        <v>59</v>
      </c>
      <c r="E65" s="43"/>
      <c r="F65" s="43"/>
      <c r="G65" s="42" t="s">
        <v>60</v>
      </c>
      <c r="H65" s="43"/>
      <c r="I65" s="43"/>
      <c r="J65" s="43"/>
      <c r="K65" s="43"/>
      <c r="L65" s="33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3"/>
      <c r="D76" s="44" t="s">
        <v>57</v>
      </c>
      <c r="E76" s="35"/>
      <c r="F76" s="100" t="s">
        <v>58</v>
      </c>
      <c r="G76" s="44" t="s">
        <v>57</v>
      </c>
      <c r="H76" s="35"/>
      <c r="I76" s="35"/>
      <c r="J76" s="101" t="s">
        <v>58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1" t="s">
        <v>113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7" t="s">
        <v>16</v>
      </c>
      <c r="L84" s="33"/>
    </row>
    <row r="85" spans="2:47" s="1" customFormat="1" ht="26.25" customHeight="1">
      <c r="B85" s="33"/>
      <c r="E85" s="240" t="str">
        <f>E7</f>
        <v>Realizace úspor energie - OA a Jazyková škola s právem SJZ Pardubice</v>
      </c>
      <c r="F85" s="241"/>
      <c r="G85" s="241"/>
      <c r="H85" s="241"/>
      <c r="L85" s="33"/>
    </row>
    <row r="86" spans="2:47" s="1" customFormat="1" ht="12" customHeight="1">
      <c r="B86" s="33"/>
      <c r="C86" s="27" t="s">
        <v>111</v>
      </c>
      <c r="L86" s="33"/>
    </row>
    <row r="87" spans="2:47" s="1" customFormat="1" ht="16.5" customHeight="1">
      <c r="B87" s="33"/>
      <c r="E87" s="230" t="str">
        <f>E9</f>
        <v>VRN - Vedlejší rozpočtové náklady</v>
      </c>
      <c r="F87" s="239"/>
      <c r="G87" s="239"/>
      <c r="H87" s="239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7" t="s">
        <v>22</v>
      </c>
      <c r="F89" s="25" t="str">
        <f>F12</f>
        <v>Štefánikova 325, 530 02 Pardubice I</v>
      </c>
      <c r="I89" s="27" t="s">
        <v>24</v>
      </c>
      <c r="J89" s="53" t="str">
        <f>IF(J12="","",J12)</f>
        <v>16. 6. 2024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7" t="s">
        <v>30</v>
      </c>
      <c r="F91" s="25" t="str">
        <f>E15</f>
        <v>Pardubický kraj</v>
      </c>
      <c r="I91" s="27" t="s">
        <v>36</v>
      </c>
      <c r="J91" s="31" t="str">
        <f>E21</f>
        <v>AZ Optimal s.r.o.</v>
      </c>
      <c r="L91" s="33"/>
    </row>
    <row r="92" spans="2:47" s="1" customFormat="1" ht="15.2" customHeight="1">
      <c r="B92" s="33"/>
      <c r="C92" s="27" t="s">
        <v>34</v>
      </c>
      <c r="F92" s="25" t="str">
        <f>IF(E18="","",E18)</f>
        <v>Vyplň údaj</v>
      </c>
      <c r="I92" s="27" t="s">
        <v>39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114</v>
      </c>
      <c r="D94" s="94"/>
      <c r="E94" s="94"/>
      <c r="F94" s="94"/>
      <c r="G94" s="94"/>
      <c r="H94" s="94"/>
      <c r="I94" s="94"/>
      <c r="J94" s="103" t="s">
        <v>115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116</v>
      </c>
      <c r="J96" s="67">
        <f>J122</f>
        <v>0</v>
      </c>
      <c r="L96" s="33"/>
      <c r="AU96" s="17" t="s">
        <v>117</v>
      </c>
    </row>
    <row r="97" spans="2:12" s="8" customFormat="1" ht="24.95" customHeight="1">
      <c r="B97" s="105"/>
      <c r="D97" s="106" t="s">
        <v>4490</v>
      </c>
      <c r="E97" s="107"/>
      <c r="F97" s="107"/>
      <c r="G97" s="107"/>
      <c r="H97" s="107"/>
      <c r="I97" s="107"/>
      <c r="J97" s="108">
        <f>J123</f>
        <v>0</v>
      </c>
      <c r="L97" s="105"/>
    </row>
    <row r="98" spans="2:12" s="15" customFormat="1" ht="19.899999999999999" customHeight="1">
      <c r="B98" s="179"/>
      <c r="D98" s="180" t="s">
        <v>4491</v>
      </c>
      <c r="E98" s="181"/>
      <c r="F98" s="181"/>
      <c r="G98" s="181"/>
      <c r="H98" s="181"/>
      <c r="I98" s="181"/>
      <c r="J98" s="182">
        <f>J124</f>
        <v>0</v>
      </c>
      <c r="L98" s="179"/>
    </row>
    <row r="99" spans="2:12" s="15" customFormat="1" ht="19.899999999999999" customHeight="1">
      <c r="B99" s="179"/>
      <c r="D99" s="180" t="s">
        <v>4492</v>
      </c>
      <c r="E99" s="181"/>
      <c r="F99" s="181"/>
      <c r="G99" s="181"/>
      <c r="H99" s="181"/>
      <c r="I99" s="181"/>
      <c r="J99" s="182">
        <f>J133</f>
        <v>0</v>
      </c>
      <c r="L99" s="179"/>
    </row>
    <row r="100" spans="2:12" s="15" customFormat="1" ht="19.899999999999999" customHeight="1">
      <c r="B100" s="179"/>
      <c r="D100" s="180" t="s">
        <v>4493</v>
      </c>
      <c r="E100" s="181"/>
      <c r="F100" s="181"/>
      <c r="G100" s="181"/>
      <c r="H100" s="181"/>
      <c r="I100" s="181"/>
      <c r="J100" s="182">
        <f>J141</f>
        <v>0</v>
      </c>
      <c r="L100" s="179"/>
    </row>
    <row r="101" spans="2:12" s="15" customFormat="1" ht="19.899999999999999" customHeight="1">
      <c r="B101" s="179"/>
      <c r="D101" s="180" t="s">
        <v>4494</v>
      </c>
      <c r="E101" s="181"/>
      <c r="F101" s="181"/>
      <c r="G101" s="181"/>
      <c r="H101" s="181"/>
      <c r="I101" s="181"/>
      <c r="J101" s="182">
        <f>J144</f>
        <v>0</v>
      </c>
      <c r="L101" s="179"/>
    </row>
    <row r="102" spans="2:12" s="15" customFormat="1" ht="19.899999999999999" customHeight="1">
      <c r="B102" s="179"/>
      <c r="D102" s="180" t="s">
        <v>4495</v>
      </c>
      <c r="E102" s="181"/>
      <c r="F102" s="181"/>
      <c r="G102" s="181"/>
      <c r="H102" s="181"/>
      <c r="I102" s="181"/>
      <c r="J102" s="182">
        <f>J151</f>
        <v>0</v>
      </c>
      <c r="L102" s="179"/>
    </row>
    <row r="103" spans="2:12" s="1" customFormat="1" ht="21.75" customHeight="1">
      <c r="B103" s="33"/>
      <c r="L103" s="33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3"/>
    </row>
    <row r="108" spans="2:12" s="1" customFormat="1" ht="6.95" customHeight="1"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33"/>
    </row>
    <row r="109" spans="2:12" s="1" customFormat="1" ht="24.95" customHeight="1">
      <c r="B109" s="33"/>
      <c r="C109" s="21" t="s">
        <v>126</v>
      </c>
      <c r="L109" s="33"/>
    </row>
    <row r="110" spans="2:12" s="1" customFormat="1" ht="6.95" customHeight="1">
      <c r="B110" s="33"/>
      <c r="L110" s="33"/>
    </row>
    <row r="111" spans="2:12" s="1" customFormat="1" ht="12" customHeight="1">
      <c r="B111" s="33"/>
      <c r="C111" s="27" t="s">
        <v>16</v>
      </c>
      <c r="L111" s="33"/>
    </row>
    <row r="112" spans="2:12" s="1" customFormat="1" ht="26.25" customHeight="1">
      <c r="B112" s="33"/>
      <c r="E112" s="240" t="str">
        <f>E7</f>
        <v>Realizace úspor energie - OA a Jazyková škola s právem SJZ Pardubice</v>
      </c>
      <c r="F112" s="241"/>
      <c r="G112" s="241"/>
      <c r="H112" s="241"/>
      <c r="L112" s="33"/>
    </row>
    <row r="113" spans="2:65" s="1" customFormat="1" ht="12" customHeight="1">
      <c r="B113" s="33"/>
      <c r="C113" s="27" t="s">
        <v>111</v>
      </c>
      <c r="L113" s="33"/>
    </row>
    <row r="114" spans="2:65" s="1" customFormat="1" ht="16.5" customHeight="1">
      <c r="B114" s="33"/>
      <c r="E114" s="230" t="str">
        <f>E9</f>
        <v>VRN - Vedlejší rozpočtové náklady</v>
      </c>
      <c r="F114" s="239"/>
      <c r="G114" s="239"/>
      <c r="H114" s="239"/>
      <c r="L114" s="33"/>
    </row>
    <row r="115" spans="2:65" s="1" customFormat="1" ht="6.95" customHeight="1">
      <c r="B115" s="33"/>
      <c r="L115" s="33"/>
    </row>
    <row r="116" spans="2:65" s="1" customFormat="1" ht="12" customHeight="1">
      <c r="B116" s="33"/>
      <c r="C116" s="27" t="s">
        <v>22</v>
      </c>
      <c r="F116" s="25" t="str">
        <f>F12</f>
        <v>Štefánikova 325, 530 02 Pardubice I</v>
      </c>
      <c r="I116" s="27" t="s">
        <v>24</v>
      </c>
      <c r="J116" s="53" t="str">
        <f>IF(J12="","",J12)</f>
        <v>16. 6. 2024</v>
      </c>
      <c r="L116" s="33"/>
    </row>
    <row r="117" spans="2:65" s="1" customFormat="1" ht="6.95" customHeight="1">
      <c r="B117" s="33"/>
      <c r="L117" s="33"/>
    </row>
    <row r="118" spans="2:65" s="1" customFormat="1" ht="15.2" customHeight="1">
      <c r="B118" s="33"/>
      <c r="C118" s="27" t="s">
        <v>30</v>
      </c>
      <c r="F118" s="25" t="str">
        <f>E15</f>
        <v>Pardubický kraj</v>
      </c>
      <c r="I118" s="27" t="s">
        <v>36</v>
      </c>
      <c r="J118" s="31" t="str">
        <f>E21</f>
        <v>AZ Optimal s.r.o.</v>
      </c>
      <c r="L118" s="33"/>
    </row>
    <row r="119" spans="2:65" s="1" customFormat="1" ht="15.2" customHeight="1">
      <c r="B119" s="33"/>
      <c r="C119" s="27" t="s">
        <v>34</v>
      </c>
      <c r="F119" s="25" t="str">
        <f>IF(E18="","",E18)</f>
        <v>Vyplň údaj</v>
      </c>
      <c r="I119" s="27" t="s">
        <v>39</v>
      </c>
      <c r="J119" s="31" t="str">
        <f>E24</f>
        <v xml:space="preserve"> </v>
      </c>
      <c r="L119" s="33"/>
    </row>
    <row r="120" spans="2:65" s="1" customFormat="1" ht="10.35" customHeight="1">
      <c r="B120" s="33"/>
      <c r="L120" s="33"/>
    </row>
    <row r="121" spans="2:65" s="9" customFormat="1" ht="29.25" customHeight="1">
      <c r="B121" s="109"/>
      <c r="C121" s="110" t="s">
        <v>127</v>
      </c>
      <c r="D121" s="111" t="s">
        <v>67</v>
      </c>
      <c r="E121" s="111" t="s">
        <v>63</v>
      </c>
      <c r="F121" s="111" t="s">
        <v>64</v>
      </c>
      <c r="G121" s="111" t="s">
        <v>128</v>
      </c>
      <c r="H121" s="111" t="s">
        <v>129</v>
      </c>
      <c r="I121" s="111" t="s">
        <v>130</v>
      </c>
      <c r="J121" s="112" t="s">
        <v>115</v>
      </c>
      <c r="K121" s="113" t="s">
        <v>131</v>
      </c>
      <c r="L121" s="109"/>
      <c r="M121" s="60" t="s">
        <v>1</v>
      </c>
      <c r="N121" s="61" t="s">
        <v>46</v>
      </c>
      <c r="O121" s="61" t="s">
        <v>132</v>
      </c>
      <c r="P121" s="61" t="s">
        <v>133</v>
      </c>
      <c r="Q121" s="61" t="s">
        <v>134</v>
      </c>
      <c r="R121" s="61" t="s">
        <v>135</v>
      </c>
      <c r="S121" s="61" t="s">
        <v>136</v>
      </c>
      <c r="T121" s="62" t="s">
        <v>137</v>
      </c>
    </row>
    <row r="122" spans="2:65" s="1" customFormat="1" ht="22.9" customHeight="1">
      <c r="B122" s="33"/>
      <c r="C122" s="65" t="s">
        <v>138</v>
      </c>
      <c r="J122" s="114">
        <f>BK122</f>
        <v>0</v>
      </c>
      <c r="L122" s="33"/>
      <c r="M122" s="63"/>
      <c r="N122" s="54"/>
      <c r="O122" s="54"/>
      <c r="P122" s="115">
        <f>P123</f>
        <v>0</v>
      </c>
      <c r="Q122" s="54"/>
      <c r="R122" s="115">
        <f>R123</f>
        <v>0</v>
      </c>
      <c r="S122" s="54"/>
      <c r="T122" s="116">
        <f>T123</f>
        <v>0</v>
      </c>
      <c r="AT122" s="17" t="s">
        <v>81</v>
      </c>
      <c r="AU122" s="17" t="s">
        <v>117</v>
      </c>
      <c r="BK122" s="117">
        <f>BK123</f>
        <v>0</v>
      </c>
    </row>
    <row r="123" spans="2:65" s="10" customFormat="1" ht="25.9" customHeight="1">
      <c r="B123" s="118"/>
      <c r="D123" s="119" t="s">
        <v>81</v>
      </c>
      <c r="E123" s="120" t="s">
        <v>107</v>
      </c>
      <c r="F123" s="120" t="s">
        <v>108</v>
      </c>
      <c r="I123" s="121"/>
      <c r="J123" s="122">
        <f>BK123</f>
        <v>0</v>
      </c>
      <c r="L123" s="118"/>
      <c r="M123" s="123"/>
      <c r="P123" s="124">
        <f>P124+P133+P141+P144+P151</f>
        <v>0</v>
      </c>
      <c r="R123" s="124">
        <f>R124+R133+R141+R144+R151</f>
        <v>0</v>
      </c>
      <c r="T123" s="125">
        <f>T124+T133+T141+T144+T151</f>
        <v>0</v>
      </c>
      <c r="AR123" s="119" t="s">
        <v>160</v>
      </c>
      <c r="AT123" s="126" t="s">
        <v>81</v>
      </c>
      <c r="AU123" s="126" t="s">
        <v>82</v>
      </c>
      <c r="AY123" s="119" t="s">
        <v>140</v>
      </c>
      <c r="BK123" s="127">
        <f>BK124+BK133+BK141+BK144+BK151</f>
        <v>0</v>
      </c>
    </row>
    <row r="124" spans="2:65" s="10" customFormat="1" ht="22.9" customHeight="1">
      <c r="B124" s="118"/>
      <c r="D124" s="119" t="s">
        <v>81</v>
      </c>
      <c r="E124" s="183" t="s">
        <v>4496</v>
      </c>
      <c r="F124" s="183" t="s">
        <v>4497</v>
      </c>
      <c r="I124" s="121"/>
      <c r="J124" s="184">
        <f>BK124</f>
        <v>0</v>
      </c>
      <c r="L124" s="118"/>
      <c r="M124" s="123"/>
      <c r="P124" s="124">
        <f>SUM(P125:P132)</f>
        <v>0</v>
      </c>
      <c r="R124" s="124">
        <f>SUM(R125:R132)</f>
        <v>0</v>
      </c>
      <c r="T124" s="125">
        <f>SUM(T125:T132)</f>
        <v>0</v>
      </c>
      <c r="AR124" s="119" t="s">
        <v>160</v>
      </c>
      <c r="AT124" s="126" t="s">
        <v>81</v>
      </c>
      <c r="AU124" s="126" t="s">
        <v>90</v>
      </c>
      <c r="AY124" s="119" t="s">
        <v>140</v>
      </c>
      <c r="BK124" s="127">
        <f>SUM(BK125:BK132)</f>
        <v>0</v>
      </c>
    </row>
    <row r="125" spans="2:65" s="1" customFormat="1" ht="16.5" customHeight="1">
      <c r="B125" s="33"/>
      <c r="C125" s="128" t="s">
        <v>90</v>
      </c>
      <c r="D125" s="128" t="s">
        <v>141</v>
      </c>
      <c r="E125" s="129" t="s">
        <v>4498</v>
      </c>
      <c r="F125" s="130" t="s">
        <v>4499</v>
      </c>
      <c r="G125" s="131" t="s">
        <v>1653</v>
      </c>
      <c r="H125" s="132">
        <v>1</v>
      </c>
      <c r="I125" s="133"/>
      <c r="J125" s="134">
        <f>ROUND(I125*H125,2)</f>
        <v>0</v>
      </c>
      <c r="K125" s="135"/>
      <c r="L125" s="33"/>
      <c r="M125" s="136" t="s">
        <v>1</v>
      </c>
      <c r="N125" s="137" t="s">
        <v>47</v>
      </c>
      <c r="P125" s="138">
        <f>O125*H125</f>
        <v>0</v>
      </c>
      <c r="Q125" s="138">
        <v>0</v>
      </c>
      <c r="R125" s="138">
        <f>Q125*H125</f>
        <v>0</v>
      </c>
      <c r="S125" s="138">
        <v>0</v>
      </c>
      <c r="T125" s="139">
        <f>S125*H125</f>
        <v>0</v>
      </c>
      <c r="AR125" s="140" t="s">
        <v>4500</v>
      </c>
      <c r="AT125" s="140" t="s">
        <v>141</v>
      </c>
      <c r="AU125" s="140" t="s">
        <v>92</v>
      </c>
      <c r="AY125" s="17" t="s">
        <v>140</v>
      </c>
      <c r="BE125" s="141">
        <f>IF(N125="základní",J125,0)</f>
        <v>0</v>
      </c>
      <c r="BF125" s="141">
        <f>IF(N125="snížená",J125,0)</f>
        <v>0</v>
      </c>
      <c r="BG125" s="141">
        <f>IF(N125="zákl. přenesená",J125,0)</f>
        <v>0</v>
      </c>
      <c r="BH125" s="141">
        <f>IF(N125="sníž. přenesená",J125,0)</f>
        <v>0</v>
      </c>
      <c r="BI125" s="141">
        <f>IF(N125="nulová",J125,0)</f>
        <v>0</v>
      </c>
      <c r="BJ125" s="17" t="s">
        <v>90</v>
      </c>
      <c r="BK125" s="141">
        <f>ROUND(I125*H125,2)</f>
        <v>0</v>
      </c>
      <c r="BL125" s="17" t="s">
        <v>4500</v>
      </c>
      <c r="BM125" s="140" t="s">
        <v>4501</v>
      </c>
    </row>
    <row r="126" spans="2:65" s="1" customFormat="1" ht="19.5">
      <c r="B126" s="33"/>
      <c r="D126" s="143" t="s">
        <v>179</v>
      </c>
      <c r="F126" s="150" t="s">
        <v>4502</v>
      </c>
      <c r="I126" s="151"/>
      <c r="L126" s="33"/>
      <c r="M126" s="152"/>
      <c r="T126" s="57"/>
      <c r="AT126" s="17" t="s">
        <v>179</v>
      </c>
      <c r="AU126" s="17" t="s">
        <v>92</v>
      </c>
    </row>
    <row r="127" spans="2:65" s="1" customFormat="1" ht="24.2" customHeight="1">
      <c r="B127" s="33"/>
      <c r="C127" s="128" t="s">
        <v>92</v>
      </c>
      <c r="D127" s="128" t="s">
        <v>141</v>
      </c>
      <c r="E127" s="129" t="s">
        <v>4503</v>
      </c>
      <c r="F127" s="130" t="s">
        <v>4504</v>
      </c>
      <c r="G127" s="131" t="s">
        <v>1653</v>
      </c>
      <c r="H127" s="132">
        <v>1</v>
      </c>
      <c r="I127" s="133"/>
      <c r="J127" s="134">
        <f>ROUND(I127*H127,2)</f>
        <v>0</v>
      </c>
      <c r="K127" s="135"/>
      <c r="L127" s="33"/>
      <c r="M127" s="136" t="s">
        <v>1</v>
      </c>
      <c r="N127" s="137" t="s">
        <v>47</v>
      </c>
      <c r="P127" s="138">
        <f>O127*H127</f>
        <v>0</v>
      </c>
      <c r="Q127" s="138">
        <v>0</v>
      </c>
      <c r="R127" s="138">
        <f>Q127*H127</f>
        <v>0</v>
      </c>
      <c r="S127" s="138">
        <v>0</v>
      </c>
      <c r="T127" s="139">
        <f>S127*H127</f>
        <v>0</v>
      </c>
      <c r="AR127" s="140" t="s">
        <v>145</v>
      </c>
      <c r="AT127" s="140" t="s">
        <v>141</v>
      </c>
      <c r="AU127" s="140" t="s">
        <v>92</v>
      </c>
      <c r="AY127" s="17" t="s">
        <v>140</v>
      </c>
      <c r="BE127" s="141">
        <f>IF(N127="základní",J127,0)</f>
        <v>0</v>
      </c>
      <c r="BF127" s="141">
        <f>IF(N127="snížená",J127,0)</f>
        <v>0</v>
      </c>
      <c r="BG127" s="141">
        <f>IF(N127="zákl. přenesená",J127,0)</f>
        <v>0</v>
      </c>
      <c r="BH127" s="141">
        <f>IF(N127="sníž. přenesená",J127,0)</f>
        <v>0</v>
      </c>
      <c r="BI127" s="141">
        <f>IF(N127="nulová",J127,0)</f>
        <v>0</v>
      </c>
      <c r="BJ127" s="17" t="s">
        <v>90</v>
      </c>
      <c r="BK127" s="141">
        <f>ROUND(I127*H127,2)</f>
        <v>0</v>
      </c>
      <c r="BL127" s="17" t="s">
        <v>145</v>
      </c>
      <c r="BM127" s="140" t="s">
        <v>4505</v>
      </c>
    </row>
    <row r="128" spans="2:65" s="1" customFormat="1" ht="58.5">
      <c r="B128" s="33"/>
      <c r="D128" s="143" t="s">
        <v>179</v>
      </c>
      <c r="F128" s="150" t="s">
        <v>4506</v>
      </c>
      <c r="I128" s="151"/>
      <c r="L128" s="33"/>
      <c r="M128" s="152"/>
      <c r="T128" s="57"/>
      <c r="AT128" s="17" t="s">
        <v>179</v>
      </c>
      <c r="AU128" s="17" t="s">
        <v>92</v>
      </c>
    </row>
    <row r="129" spans="2:65" s="1" customFormat="1" ht="16.5" customHeight="1">
      <c r="B129" s="33"/>
      <c r="C129" s="128" t="s">
        <v>151</v>
      </c>
      <c r="D129" s="128" t="s">
        <v>141</v>
      </c>
      <c r="E129" s="129" t="s">
        <v>4507</v>
      </c>
      <c r="F129" s="130" t="s">
        <v>4508</v>
      </c>
      <c r="G129" s="131" t="s">
        <v>1653</v>
      </c>
      <c r="H129" s="132">
        <v>1</v>
      </c>
      <c r="I129" s="133"/>
      <c r="J129" s="134">
        <f>ROUND(I129*H129,2)</f>
        <v>0</v>
      </c>
      <c r="K129" s="135"/>
      <c r="L129" s="33"/>
      <c r="M129" s="136" t="s">
        <v>1</v>
      </c>
      <c r="N129" s="137" t="s">
        <v>47</v>
      </c>
      <c r="P129" s="138">
        <f>O129*H129</f>
        <v>0</v>
      </c>
      <c r="Q129" s="138">
        <v>0</v>
      </c>
      <c r="R129" s="138">
        <f>Q129*H129</f>
        <v>0</v>
      </c>
      <c r="S129" s="138">
        <v>0</v>
      </c>
      <c r="T129" s="139">
        <f>S129*H129</f>
        <v>0</v>
      </c>
      <c r="AR129" s="140" t="s">
        <v>145</v>
      </c>
      <c r="AT129" s="140" t="s">
        <v>141</v>
      </c>
      <c r="AU129" s="140" t="s">
        <v>92</v>
      </c>
      <c r="AY129" s="17" t="s">
        <v>140</v>
      </c>
      <c r="BE129" s="141">
        <f>IF(N129="základní",J129,0)</f>
        <v>0</v>
      </c>
      <c r="BF129" s="141">
        <f>IF(N129="snížená",J129,0)</f>
        <v>0</v>
      </c>
      <c r="BG129" s="141">
        <f>IF(N129="zákl. přenesená",J129,0)</f>
        <v>0</v>
      </c>
      <c r="BH129" s="141">
        <f>IF(N129="sníž. přenesená",J129,0)</f>
        <v>0</v>
      </c>
      <c r="BI129" s="141">
        <f>IF(N129="nulová",J129,0)</f>
        <v>0</v>
      </c>
      <c r="BJ129" s="17" t="s">
        <v>90</v>
      </c>
      <c r="BK129" s="141">
        <f>ROUND(I129*H129,2)</f>
        <v>0</v>
      </c>
      <c r="BL129" s="17" t="s">
        <v>145</v>
      </c>
      <c r="BM129" s="140" t="s">
        <v>4509</v>
      </c>
    </row>
    <row r="130" spans="2:65" s="1" customFormat="1" ht="29.25">
      <c r="B130" s="33"/>
      <c r="D130" s="143" t="s">
        <v>179</v>
      </c>
      <c r="F130" s="150" t="s">
        <v>4510</v>
      </c>
      <c r="I130" s="151"/>
      <c r="L130" s="33"/>
      <c r="M130" s="152"/>
      <c r="T130" s="57"/>
      <c r="AT130" s="17" t="s">
        <v>179</v>
      </c>
      <c r="AU130" s="17" t="s">
        <v>92</v>
      </c>
    </row>
    <row r="131" spans="2:65" s="1" customFormat="1" ht="16.5" customHeight="1">
      <c r="B131" s="33"/>
      <c r="C131" s="128" t="s">
        <v>145</v>
      </c>
      <c r="D131" s="128" t="s">
        <v>141</v>
      </c>
      <c r="E131" s="129" t="s">
        <v>4511</v>
      </c>
      <c r="F131" s="130" t="s">
        <v>4512</v>
      </c>
      <c r="G131" s="131" t="s">
        <v>1653</v>
      </c>
      <c r="H131" s="132">
        <v>1</v>
      </c>
      <c r="I131" s="133"/>
      <c r="J131" s="134">
        <f>ROUND(I131*H131,2)</f>
        <v>0</v>
      </c>
      <c r="K131" s="135"/>
      <c r="L131" s="33"/>
      <c r="M131" s="136" t="s">
        <v>1</v>
      </c>
      <c r="N131" s="137" t="s">
        <v>47</v>
      </c>
      <c r="P131" s="138">
        <f>O131*H131</f>
        <v>0</v>
      </c>
      <c r="Q131" s="138">
        <v>0</v>
      </c>
      <c r="R131" s="138">
        <f>Q131*H131</f>
        <v>0</v>
      </c>
      <c r="S131" s="138">
        <v>0</v>
      </c>
      <c r="T131" s="139">
        <f>S131*H131</f>
        <v>0</v>
      </c>
      <c r="AR131" s="140" t="s">
        <v>145</v>
      </c>
      <c r="AT131" s="140" t="s">
        <v>141</v>
      </c>
      <c r="AU131" s="140" t="s">
        <v>92</v>
      </c>
      <c r="AY131" s="17" t="s">
        <v>140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7" t="s">
        <v>90</v>
      </c>
      <c r="BK131" s="141">
        <f>ROUND(I131*H131,2)</f>
        <v>0</v>
      </c>
      <c r="BL131" s="17" t="s">
        <v>145</v>
      </c>
      <c r="BM131" s="140" t="s">
        <v>4513</v>
      </c>
    </row>
    <row r="132" spans="2:65" s="1" customFormat="1" ht="58.5">
      <c r="B132" s="33"/>
      <c r="D132" s="143" t="s">
        <v>179</v>
      </c>
      <c r="F132" s="150" t="s">
        <v>4514</v>
      </c>
      <c r="I132" s="151"/>
      <c r="L132" s="33"/>
      <c r="M132" s="152"/>
      <c r="T132" s="57"/>
      <c r="AT132" s="17" t="s">
        <v>179</v>
      </c>
      <c r="AU132" s="17" t="s">
        <v>92</v>
      </c>
    </row>
    <row r="133" spans="2:65" s="10" customFormat="1" ht="22.9" customHeight="1">
      <c r="B133" s="118"/>
      <c r="D133" s="119" t="s">
        <v>81</v>
      </c>
      <c r="E133" s="183" t="s">
        <v>4515</v>
      </c>
      <c r="F133" s="183" t="s">
        <v>4516</v>
      </c>
      <c r="I133" s="121"/>
      <c r="J133" s="184">
        <f>BK133</f>
        <v>0</v>
      </c>
      <c r="L133" s="118"/>
      <c r="M133" s="123"/>
      <c r="P133" s="124">
        <f>SUM(P134:P140)</f>
        <v>0</v>
      </c>
      <c r="R133" s="124">
        <f>SUM(R134:R140)</f>
        <v>0</v>
      </c>
      <c r="T133" s="125">
        <f>SUM(T134:T140)</f>
        <v>0</v>
      </c>
      <c r="AR133" s="119" t="s">
        <v>160</v>
      </c>
      <c r="AT133" s="126" t="s">
        <v>81</v>
      </c>
      <c r="AU133" s="126" t="s">
        <v>90</v>
      </c>
      <c r="AY133" s="119" t="s">
        <v>140</v>
      </c>
      <c r="BK133" s="127">
        <f>SUM(BK134:BK140)</f>
        <v>0</v>
      </c>
    </row>
    <row r="134" spans="2:65" s="1" customFormat="1" ht="16.5" customHeight="1">
      <c r="B134" s="33"/>
      <c r="C134" s="128" t="s">
        <v>160</v>
      </c>
      <c r="D134" s="128" t="s">
        <v>141</v>
      </c>
      <c r="E134" s="129" t="s">
        <v>4517</v>
      </c>
      <c r="F134" s="130" t="s">
        <v>4518</v>
      </c>
      <c r="G134" s="131" t="s">
        <v>1653</v>
      </c>
      <c r="H134" s="132">
        <v>1</v>
      </c>
      <c r="I134" s="133"/>
      <c r="J134" s="134">
        <f>ROUND(I134*H134,2)</f>
        <v>0</v>
      </c>
      <c r="K134" s="135"/>
      <c r="L134" s="33"/>
      <c r="M134" s="136" t="s">
        <v>1</v>
      </c>
      <c r="N134" s="137" t="s">
        <v>47</v>
      </c>
      <c r="P134" s="138">
        <f>O134*H134</f>
        <v>0</v>
      </c>
      <c r="Q134" s="138">
        <v>0</v>
      </c>
      <c r="R134" s="138">
        <f>Q134*H134</f>
        <v>0</v>
      </c>
      <c r="S134" s="138">
        <v>0</v>
      </c>
      <c r="T134" s="139">
        <f>S134*H134</f>
        <v>0</v>
      </c>
      <c r="AR134" s="140" t="s">
        <v>145</v>
      </c>
      <c r="AT134" s="140" t="s">
        <v>141</v>
      </c>
      <c r="AU134" s="140" t="s">
        <v>92</v>
      </c>
      <c r="AY134" s="17" t="s">
        <v>140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7" t="s">
        <v>90</v>
      </c>
      <c r="BK134" s="141">
        <f>ROUND(I134*H134,2)</f>
        <v>0</v>
      </c>
      <c r="BL134" s="17" t="s">
        <v>145</v>
      </c>
      <c r="BM134" s="140" t="s">
        <v>4519</v>
      </c>
    </row>
    <row r="135" spans="2:65" s="1" customFormat="1" ht="16.5" customHeight="1">
      <c r="B135" s="33"/>
      <c r="C135" s="128" t="s">
        <v>154</v>
      </c>
      <c r="D135" s="128" t="s">
        <v>141</v>
      </c>
      <c r="E135" s="129" t="s">
        <v>4520</v>
      </c>
      <c r="F135" s="130" t="s">
        <v>4521</v>
      </c>
      <c r="G135" s="131" t="s">
        <v>1653</v>
      </c>
      <c r="H135" s="132">
        <v>1</v>
      </c>
      <c r="I135" s="133"/>
      <c r="J135" s="134">
        <f>ROUND(I135*H135,2)</f>
        <v>0</v>
      </c>
      <c r="K135" s="135"/>
      <c r="L135" s="33"/>
      <c r="M135" s="136" t="s">
        <v>1</v>
      </c>
      <c r="N135" s="137" t="s">
        <v>47</v>
      </c>
      <c r="P135" s="138">
        <f>O135*H135</f>
        <v>0</v>
      </c>
      <c r="Q135" s="138">
        <v>0</v>
      </c>
      <c r="R135" s="138">
        <f>Q135*H135</f>
        <v>0</v>
      </c>
      <c r="S135" s="138">
        <v>0</v>
      </c>
      <c r="T135" s="139">
        <f>S135*H135</f>
        <v>0</v>
      </c>
      <c r="AR135" s="140" t="s">
        <v>145</v>
      </c>
      <c r="AT135" s="140" t="s">
        <v>141</v>
      </c>
      <c r="AU135" s="140" t="s">
        <v>92</v>
      </c>
      <c r="AY135" s="17" t="s">
        <v>140</v>
      </c>
      <c r="BE135" s="141">
        <f>IF(N135="základní",J135,0)</f>
        <v>0</v>
      </c>
      <c r="BF135" s="141">
        <f>IF(N135="snížená",J135,0)</f>
        <v>0</v>
      </c>
      <c r="BG135" s="141">
        <f>IF(N135="zákl. přenesená",J135,0)</f>
        <v>0</v>
      </c>
      <c r="BH135" s="141">
        <f>IF(N135="sníž. přenesená",J135,0)</f>
        <v>0</v>
      </c>
      <c r="BI135" s="141">
        <f>IF(N135="nulová",J135,0)</f>
        <v>0</v>
      </c>
      <c r="BJ135" s="17" t="s">
        <v>90</v>
      </c>
      <c r="BK135" s="141">
        <f>ROUND(I135*H135,2)</f>
        <v>0</v>
      </c>
      <c r="BL135" s="17" t="s">
        <v>145</v>
      </c>
      <c r="BM135" s="140" t="s">
        <v>4522</v>
      </c>
    </row>
    <row r="136" spans="2:65" s="1" customFormat="1" ht="39">
      <c r="B136" s="33"/>
      <c r="D136" s="143" t="s">
        <v>179</v>
      </c>
      <c r="F136" s="150" t="s">
        <v>4523</v>
      </c>
      <c r="I136" s="151"/>
      <c r="L136" s="33"/>
      <c r="M136" s="152"/>
      <c r="T136" s="57"/>
      <c r="AT136" s="17" t="s">
        <v>179</v>
      </c>
      <c r="AU136" s="17" t="s">
        <v>92</v>
      </c>
    </row>
    <row r="137" spans="2:65" s="1" customFormat="1" ht="16.5" customHeight="1">
      <c r="B137" s="33"/>
      <c r="C137" s="128" t="s">
        <v>167</v>
      </c>
      <c r="D137" s="128" t="s">
        <v>141</v>
      </c>
      <c r="E137" s="129" t="s">
        <v>4524</v>
      </c>
      <c r="F137" s="130" t="s">
        <v>4525</v>
      </c>
      <c r="G137" s="131" t="s">
        <v>1653</v>
      </c>
      <c r="H137" s="132">
        <v>1</v>
      </c>
      <c r="I137" s="133"/>
      <c r="J137" s="134">
        <f>ROUND(I137*H137,2)</f>
        <v>0</v>
      </c>
      <c r="K137" s="135"/>
      <c r="L137" s="33"/>
      <c r="M137" s="136" t="s">
        <v>1</v>
      </c>
      <c r="N137" s="137" t="s">
        <v>47</v>
      </c>
      <c r="P137" s="138">
        <f>O137*H137</f>
        <v>0</v>
      </c>
      <c r="Q137" s="138">
        <v>0</v>
      </c>
      <c r="R137" s="138">
        <f>Q137*H137</f>
        <v>0</v>
      </c>
      <c r="S137" s="138">
        <v>0</v>
      </c>
      <c r="T137" s="139">
        <f>S137*H137</f>
        <v>0</v>
      </c>
      <c r="AR137" s="140" t="s">
        <v>145</v>
      </c>
      <c r="AT137" s="140" t="s">
        <v>141</v>
      </c>
      <c r="AU137" s="140" t="s">
        <v>92</v>
      </c>
      <c r="AY137" s="17" t="s">
        <v>140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7" t="s">
        <v>90</v>
      </c>
      <c r="BK137" s="141">
        <f>ROUND(I137*H137,2)</f>
        <v>0</v>
      </c>
      <c r="BL137" s="17" t="s">
        <v>145</v>
      </c>
      <c r="BM137" s="140" t="s">
        <v>4526</v>
      </c>
    </row>
    <row r="138" spans="2:65" s="1" customFormat="1" ht="16.5" customHeight="1">
      <c r="B138" s="33"/>
      <c r="C138" s="128" t="s">
        <v>158</v>
      </c>
      <c r="D138" s="128" t="s">
        <v>141</v>
      </c>
      <c r="E138" s="129" t="s">
        <v>4527</v>
      </c>
      <c r="F138" s="130" t="s">
        <v>4528</v>
      </c>
      <c r="G138" s="131" t="s">
        <v>1653</v>
      </c>
      <c r="H138" s="132">
        <v>1</v>
      </c>
      <c r="I138" s="133"/>
      <c r="J138" s="134">
        <f>ROUND(I138*H138,2)</f>
        <v>0</v>
      </c>
      <c r="K138" s="135"/>
      <c r="L138" s="33"/>
      <c r="M138" s="136" t="s">
        <v>1</v>
      </c>
      <c r="N138" s="137" t="s">
        <v>47</v>
      </c>
      <c r="P138" s="138">
        <f>O138*H138</f>
        <v>0</v>
      </c>
      <c r="Q138" s="138">
        <v>0</v>
      </c>
      <c r="R138" s="138">
        <f>Q138*H138</f>
        <v>0</v>
      </c>
      <c r="S138" s="138">
        <v>0</v>
      </c>
      <c r="T138" s="139">
        <f>S138*H138</f>
        <v>0</v>
      </c>
      <c r="AR138" s="140" t="s">
        <v>145</v>
      </c>
      <c r="AT138" s="140" t="s">
        <v>141</v>
      </c>
      <c r="AU138" s="140" t="s">
        <v>92</v>
      </c>
      <c r="AY138" s="17" t="s">
        <v>140</v>
      </c>
      <c r="BE138" s="141">
        <f>IF(N138="základní",J138,0)</f>
        <v>0</v>
      </c>
      <c r="BF138" s="141">
        <f>IF(N138="snížená",J138,0)</f>
        <v>0</v>
      </c>
      <c r="BG138" s="141">
        <f>IF(N138="zákl. přenesená",J138,0)</f>
        <v>0</v>
      </c>
      <c r="BH138" s="141">
        <f>IF(N138="sníž. přenesená",J138,0)</f>
        <v>0</v>
      </c>
      <c r="BI138" s="141">
        <f>IF(N138="nulová",J138,0)</f>
        <v>0</v>
      </c>
      <c r="BJ138" s="17" t="s">
        <v>90</v>
      </c>
      <c r="BK138" s="141">
        <f>ROUND(I138*H138,2)</f>
        <v>0</v>
      </c>
      <c r="BL138" s="17" t="s">
        <v>145</v>
      </c>
      <c r="BM138" s="140" t="s">
        <v>4529</v>
      </c>
    </row>
    <row r="139" spans="2:65" s="1" customFormat="1" ht="16.5" customHeight="1">
      <c r="B139" s="33"/>
      <c r="C139" s="128" t="s">
        <v>174</v>
      </c>
      <c r="D139" s="128" t="s">
        <v>141</v>
      </c>
      <c r="E139" s="129" t="s">
        <v>4530</v>
      </c>
      <c r="F139" s="130" t="s">
        <v>4531</v>
      </c>
      <c r="G139" s="131" t="s">
        <v>1653</v>
      </c>
      <c r="H139" s="132">
        <v>1</v>
      </c>
      <c r="I139" s="133"/>
      <c r="J139" s="134">
        <f>ROUND(I139*H139,2)</f>
        <v>0</v>
      </c>
      <c r="K139" s="135"/>
      <c r="L139" s="33"/>
      <c r="M139" s="136" t="s">
        <v>1</v>
      </c>
      <c r="N139" s="137" t="s">
        <v>47</v>
      </c>
      <c r="P139" s="138">
        <f>O139*H139</f>
        <v>0</v>
      </c>
      <c r="Q139" s="138">
        <v>0</v>
      </c>
      <c r="R139" s="138">
        <f>Q139*H139</f>
        <v>0</v>
      </c>
      <c r="S139" s="138">
        <v>0</v>
      </c>
      <c r="T139" s="139">
        <f>S139*H139</f>
        <v>0</v>
      </c>
      <c r="AR139" s="140" t="s">
        <v>145</v>
      </c>
      <c r="AT139" s="140" t="s">
        <v>141</v>
      </c>
      <c r="AU139" s="140" t="s">
        <v>92</v>
      </c>
      <c r="AY139" s="17" t="s">
        <v>140</v>
      </c>
      <c r="BE139" s="141">
        <f>IF(N139="základní",J139,0)</f>
        <v>0</v>
      </c>
      <c r="BF139" s="141">
        <f>IF(N139="snížená",J139,0)</f>
        <v>0</v>
      </c>
      <c r="BG139" s="141">
        <f>IF(N139="zákl. přenesená",J139,0)</f>
        <v>0</v>
      </c>
      <c r="BH139" s="141">
        <f>IF(N139="sníž. přenesená",J139,0)</f>
        <v>0</v>
      </c>
      <c r="BI139" s="141">
        <f>IF(N139="nulová",J139,0)</f>
        <v>0</v>
      </c>
      <c r="BJ139" s="17" t="s">
        <v>90</v>
      </c>
      <c r="BK139" s="141">
        <f>ROUND(I139*H139,2)</f>
        <v>0</v>
      </c>
      <c r="BL139" s="17" t="s">
        <v>145</v>
      </c>
      <c r="BM139" s="140" t="s">
        <v>4532</v>
      </c>
    </row>
    <row r="140" spans="2:65" s="1" customFormat="1" ht="29.25">
      <c r="B140" s="33"/>
      <c r="D140" s="143" t="s">
        <v>179</v>
      </c>
      <c r="F140" s="150" t="s">
        <v>4533</v>
      </c>
      <c r="I140" s="151"/>
      <c r="L140" s="33"/>
      <c r="M140" s="152"/>
      <c r="T140" s="57"/>
      <c r="AT140" s="17" t="s">
        <v>179</v>
      </c>
      <c r="AU140" s="17" t="s">
        <v>92</v>
      </c>
    </row>
    <row r="141" spans="2:65" s="10" customFormat="1" ht="22.9" customHeight="1">
      <c r="B141" s="118"/>
      <c r="D141" s="119" t="s">
        <v>81</v>
      </c>
      <c r="E141" s="183" t="s">
        <v>4534</v>
      </c>
      <c r="F141" s="183" t="s">
        <v>4535</v>
      </c>
      <c r="I141" s="121"/>
      <c r="J141" s="184">
        <f>BK141</f>
        <v>0</v>
      </c>
      <c r="L141" s="118"/>
      <c r="M141" s="123"/>
      <c r="P141" s="124">
        <f>SUM(P142:P143)</f>
        <v>0</v>
      </c>
      <c r="R141" s="124">
        <f>SUM(R142:R143)</f>
        <v>0</v>
      </c>
      <c r="T141" s="125">
        <f>SUM(T142:T143)</f>
        <v>0</v>
      </c>
      <c r="AR141" s="119" t="s">
        <v>160</v>
      </c>
      <c r="AT141" s="126" t="s">
        <v>81</v>
      </c>
      <c r="AU141" s="126" t="s">
        <v>90</v>
      </c>
      <c r="AY141" s="119" t="s">
        <v>140</v>
      </c>
      <c r="BK141" s="127">
        <f>SUM(BK142:BK143)</f>
        <v>0</v>
      </c>
    </row>
    <row r="142" spans="2:65" s="1" customFormat="1" ht="16.5" customHeight="1">
      <c r="B142" s="33"/>
      <c r="C142" s="128" t="s">
        <v>164</v>
      </c>
      <c r="D142" s="128" t="s">
        <v>141</v>
      </c>
      <c r="E142" s="129" t="s">
        <v>4536</v>
      </c>
      <c r="F142" s="130" t="s">
        <v>4537</v>
      </c>
      <c r="G142" s="131" t="s">
        <v>1653</v>
      </c>
      <c r="H142" s="132">
        <v>1</v>
      </c>
      <c r="I142" s="133"/>
      <c r="J142" s="134">
        <f>ROUND(I142*H142,2)</f>
        <v>0</v>
      </c>
      <c r="K142" s="135"/>
      <c r="L142" s="33"/>
      <c r="M142" s="136" t="s">
        <v>1</v>
      </c>
      <c r="N142" s="137" t="s">
        <v>47</v>
      </c>
      <c r="P142" s="138">
        <f>O142*H142</f>
        <v>0</v>
      </c>
      <c r="Q142" s="138">
        <v>0</v>
      </c>
      <c r="R142" s="138">
        <f>Q142*H142</f>
        <v>0</v>
      </c>
      <c r="S142" s="138">
        <v>0</v>
      </c>
      <c r="T142" s="139">
        <f>S142*H142</f>
        <v>0</v>
      </c>
      <c r="AR142" s="140" t="s">
        <v>4500</v>
      </c>
      <c r="AT142" s="140" t="s">
        <v>141</v>
      </c>
      <c r="AU142" s="140" t="s">
        <v>92</v>
      </c>
      <c r="AY142" s="17" t="s">
        <v>140</v>
      </c>
      <c r="BE142" s="141">
        <f>IF(N142="základní",J142,0)</f>
        <v>0</v>
      </c>
      <c r="BF142" s="141">
        <f>IF(N142="snížená",J142,0)</f>
        <v>0</v>
      </c>
      <c r="BG142" s="141">
        <f>IF(N142="zákl. přenesená",J142,0)</f>
        <v>0</v>
      </c>
      <c r="BH142" s="141">
        <f>IF(N142="sníž. přenesená",J142,0)</f>
        <v>0</v>
      </c>
      <c r="BI142" s="141">
        <f>IF(N142="nulová",J142,0)</f>
        <v>0</v>
      </c>
      <c r="BJ142" s="17" t="s">
        <v>90</v>
      </c>
      <c r="BK142" s="141">
        <f>ROUND(I142*H142,2)</f>
        <v>0</v>
      </c>
      <c r="BL142" s="17" t="s">
        <v>4500</v>
      </c>
      <c r="BM142" s="140" t="s">
        <v>4538</v>
      </c>
    </row>
    <row r="143" spans="2:65" s="1" customFormat="1" ht="48.75">
      <c r="B143" s="33"/>
      <c r="D143" s="143" t="s">
        <v>179</v>
      </c>
      <c r="F143" s="150" t="s">
        <v>4539</v>
      </c>
      <c r="I143" s="151"/>
      <c r="L143" s="33"/>
      <c r="M143" s="152"/>
      <c r="T143" s="57"/>
      <c r="AT143" s="17" t="s">
        <v>179</v>
      </c>
      <c r="AU143" s="17" t="s">
        <v>92</v>
      </c>
    </row>
    <row r="144" spans="2:65" s="10" customFormat="1" ht="22.9" customHeight="1">
      <c r="B144" s="118"/>
      <c r="D144" s="119" t="s">
        <v>81</v>
      </c>
      <c r="E144" s="183" t="s">
        <v>4540</v>
      </c>
      <c r="F144" s="183" t="s">
        <v>4541</v>
      </c>
      <c r="I144" s="121"/>
      <c r="J144" s="184">
        <f>BK144</f>
        <v>0</v>
      </c>
      <c r="L144" s="118"/>
      <c r="M144" s="123"/>
      <c r="P144" s="124">
        <f>SUM(P145:P150)</f>
        <v>0</v>
      </c>
      <c r="R144" s="124">
        <f>SUM(R145:R150)</f>
        <v>0</v>
      </c>
      <c r="T144" s="125">
        <f>SUM(T145:T150)</f>
        <v>0</v>
      </c>
      <c r="AR144" s="119" t="s">
        <v>160</v>
      </c>
      <c r="AT144" s="126" t="s">
        <v>81</v>
      </c>
      <c r="AU144" s="126" t="s">
        <v>90</v>
      </c>
      <c r="AY144" s="119" t="s">
        <v>140</v>
      </c>
      <c r="BK144" s="127">
        <f>SUM(BK145:BK150)</f>
        <v>0</v>
      </c>
    </row>
    <row r="145" spans="2:65" s="1" customFormat="1" ht="16.5" customHeight="1">
      <c r="B145" s="33"/>
      <c r="C145" s="128" t="s">
        <v>184</v>
      </c>
      <c r="D145" s="128" t="s">
        <v>141</v>
      </c>
      <c r="E145" s="129" t="s">
        <v>4542</v>
      </c>
      <c r="F145" s="130" t="s">
        <v>4543</v>
      </c>
      <c r="G145" s="131" t="s">
        <v>1653</v>
      </c>
      <c r="H145" s="132">
        <v>1</v>
      </c>
      <c r="I145" s="133"/>
      <c r="J145" s="134">
        <f>ROUND(I145*H145,2)</f>
        <v>0</v>
      </c>
      <c r="K145" s="135"/>
      <c r="L145" s="33"/>
      <c r="M145" s="136" t="s">
        <v>1</v>
      </c>
      <c r="N145" s="137" t="s">
        <v>47</v>
      </c>
      <c r="P145" s="138">
        <f>O145*H145</f>
        <v>0</v>
      </c>
      <c r="Q145" s="138">
        <v>0</v>
      </c>
      <c r="R145" s="138">
        <f>Q145*H145</f>
        <v>0</v>
      </c>
      <c r="S145" s="138">
        <v>0</v>
      </c>
      <c r="T145" s="139">
        <f>S145*H145</f>
        <v>0</v>
      </c>
      <c r="AR145" s="140" t="s">
        <v>145</v>
      </c>
      <c r="AT145" s="140" t="s">
        <v>141</v>
      </c>
      <c r="AU145" s="140" t="s">
        <v>92</v>
      </c>
      <c r="AY145" s="17" t="s">
        <v>140</v>
      </c>
      <c r="BE145" s="141">
        <f>IF(N145="základní",J145,0)</f>
        <v>0</v>
      </c>
      <c r="BF145" s="141">
        <f>IF(N145="snížená",J145,0)</f>
        <v>0</v>
      </c>
      <c r="BG145" s="141">
        <f>IF(N145="zákl. přenesená",J145,0)</f>
        <v>0</v>
      </c>
      <c r="BH145" s="141">
        <f>IF(N145="sníž. přenesená",J145,0)</f>
        <v>0</v>
      </c>
      <c r="BI145" s="141">
        <f>IF(N145="nulová",J145,0)</f>
        <v>0</v>
      </c>
      <c r="BJ145" s="17" t="s">
        <v>90</v>
      </c>
      <c r="BK145" s="141">
        <f>ROUND(I145*H145,2)</f>
        <v>0</v>
      </c>
      <c r="BL145" s="17" t="s">
        <v>145</v>
      </c>
      <c r="BM145" s="140" t="s">
        <v>4544</v>
      </c>
    </row>
    <row r="146" spans="2:65" s="1" customFormat="1" ht="39">
      <c r="B146" s="33"/>
      <c r="D146" s="143" t="s">
        <v>179</v>
      </c>
      <c r="F146" s="150" t="s">
        <v>4545</v>
      </c>
      <c r="I146" s="151"/>
      <c r="L146" s="33"/>
      <c r="M146" s="152"/>
      <c r="T146" s="57"/>
      <c r="AT146" s="17" t="s">
        <v>179</v>
      </c>
      <c r="AU146" s="17" t="s">
        <v>92</v>
      </c>
    </row>
    <row r="147" spans="2:65" s="1" customFormat="1" ht="16.5" customHeight="1">
      <c r="B147" s="33"/>
      <c r="C147" s="128" t="s">
        <v>8</v>
      </c>
      <c r="D147" s="128" t="s">
        <v>141</v>
      </c>
      <c r="E147" s="129" t="s">
        <v>4546</v>
      </c>
      <c r="F147" s="130" t="s">
        <v>4547</v>
      </c>
      <c r="G147" s="131" t="s">
        <v>1653</v>
      </c>
      <c r="H147" s="132">
        <v>1</v>
      </c>
      <c r="I147" s="133"/>
      <c r="J147" s="134">
        <f>ROUND(I147*H147,2)</f>
        <v>0</v>
      </c>
      <c r="K147" s="135"/>
      <c r="L147" s="33"/>
      <c r="M147" s="136" t="s">
        <v>1</v>
      </c>
      <c r="N147" s="137" t="s">
        <v>47</v>
      </c>
      <c r="P147" s="138">
        <f>O147*H147</f>
        <v>0</v>
      </c>
      <c r="Q147" s="138">
        <v>0</v>
      </c>
      <c r="R147" s="138">
        <f>Q147*H147</f>
        <v>0</v>
      </c>
      <c r="S147" s="138">
        <v>0</v>
      </c>
      <c r="T147" s="139">
        <f>S147*H147</f>
        <v>0</v>
      </c>
      <c r="AR147" s="140" t="s">
        <v>145</v>
      </c>
      <c r="AT147" s="140" t="s">
        <v>141</v>
      </c>
      <c r="AU147" s="140" t="s">
        <v>92</v>
      </c>
      <c r="AY147" s="17" t="s">
        <v>140</v>
      </c>
      <c r="BE147" s="141">
        <f>IF(N147="základní",J147,0)</f>
        <v>0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7" t="s">
        <v>90</v>
      </c>
      <c r="BK147" s="141">
        <f>ROUND(I147*H147,2)</f>
        <v>0</v>
      </c>
      <c r="BL147" s="17" t="s">
        <v>145</v>
      </c>
      <c r="BM147" s="140" t="s">
        <v>4548</v>
      </c>
    </row>
    <row r="148" spans="2:65" s="1" customFormat="1" ht="39">
      <c r="B148" s="33"/>
      <c r="D148" s="143" t="s">
        <v>179</v>
      </c>
      <c r="F148" s="150" t="s">
        <v>4549</v>
      </c>
      <c r="I148" s="151"/>
      <c r="L148" s="33"/>
      <c r="M148" s="152"/>
      <c r="T148" s="57"/>
      <c r="AT148" s="17" t="s">
        <v>179</v>
      </c>
      <c r="AU148" s="17" t="s">
        <v>92</v>
      </c>
    </row>
    <row r="149" spans="2:65" s="1" customFormat="1" ht="16.5" customHeight="1">
      <c r="B149" s="33"/>
      <c r="C149" s="128" t="s">
        <v>191</v>
      </c>
      <c r="D149" s="128" t="s">
        <v>141</v>
      </c>
      <c r="E149" s="129" t="s">
        <v>4550</v>
      </c>
      <c r="F149" s="130" t="s">
        <v>4551</v>
      </c>
      <c r="G149" s="131" t="s">
        <v>1653</v>
      </c>
      <c r="H149" s="132">
        <v>1</v>
      </c>
      <c r="I149" s="133"/>
      <c r="J149" s="134">
        <f>ROUND(I149*H149,2)</f>
        <v>0</v>
      </c>
      <c r="K149" s="135"/>
      <c r="L149" s="33"/>
      <c r="M149" s="136" t="s">
        <v>1</v>
      </c>
      <c r="N149" s="137" t="s">
        <v>47</v>
      </c>
      <c r="P149" s="138">
        <f>O149*H149</f>
        <v>0</v>
      </c>
      <c r="Q149" s="138">
        <v>0</v>
      </c>
      <c r="R149" s="138">
        <f>Q149*H149</f>
        <v>0</v>
      </c>
      <c r="S149" s="138">
        <v>0</v>
      </c>
      <c r="T149" s="139">
        <f>S149*H149</f>
        <v>0</v>
      </c>
      <c r="AR149" s="140" t="s">
        <v>145</v>
      </c>
      <c r="AT149" s="140" t="s">
        <v>141</v>
      </c>
      <c r="AU149" s="140" t="s">
        <v>92</v>
      </c>
      <c r="AY149" s="17" t="s">
        <v>140</v>
      </c>
      <c r="BE149" s="141">
        <f>IF(N149="základní",J149,0)</f>
        <v>0</v>
      </c>
      <c r="BF149" s="141">
        <f>IF(N149="snížená",J149,0)</f>
        <v>0</v>
      </c>
      <c r="BG149" s="141">
        <f>IF(N149="zákl. přenesená",J149,0)</f>
        <v>0</v>
      </c>
      <c r="BH149" s="141">
        <f>IF(N149="sníž. přenesená",J149,0)</f>
        <v>0</v>
      </c>
      <c r="BI149" s="141">
        <f>IF(N149="nulová",J149,0)</f>
        <v>0</v>
      </c>
      <c r="BJ149" s="17" t="s">
        <v>90</v>
      </c>
      <c r="BK149" s="141">
        <f>ROUND(I149*H149,2)</f>
        <v>0</v>
      </c>
      <c r="BL149" s="17" t="s">
        <v>145</v>
      </c>
      <c r="BM149" s="140" t="s">
        <v>4552</v>
      </c>
    </row>
    <row r="150" spans="2:65" s="1" customFormat="1" ht="39">
      <c r="B150" s="33"/>
      <c r="D150" s="143" t="s">
        <v>179</v>
      </c>
      <c r="F150" s="150" t="s">
        <v>4553</v>
      </c>
      <c r="I150" s="151"/>
      <c r="L150" s="33"/>
      <c r="M150" s="152"/>
      <c r="T150" s="57"/>
      <c r="AT150" s="17" t="s">
        <v>179</v>
      </c>
      <c r="AU150" s="17" t="s">
        <v>92</v>
      </c>
    </row>
    <row r="151" spans="2:65" s="10" customFormat="1" ht="22.9" customHeight="1">
      <c r="B151" s="118"/>
      <c r="D151" s="119" t="s">
        <v>81</v>
      </c>
      <c r="E151" s="183" t="s">
        <v>4554</v>
      </c>
      <c r="F151" s="183" t="s">
        <v>4555</v>
      </c>
      <c r="I151" s="121"/>
      <c r="J151" s="184">
        <f>BK151</f>
        <v>0</v>
      </c>
      <c r="L151" s="118"/>
      <c r="M151" s="123"/>
      <c r="P151" s="124">
        <f>SUM(P152:P163)</f>
        <v>0</v>
      </c>
      <c r="R151" s="124">
        <f>SUM(R152:R163)</f>
        <v>0</v>
      </c>
      <c r="T151" s="125">
        <f>SUM(T152:T163)</f>
        <v>0</v>
      </c>
      <c r="AR151" s="119" t="s">
        <v>160</v>
      </c>
      <c r="AT151" s="126" t="s">
        <v>81</v>
      </c>
      <c r="AU151" s="126" t="s">
        <v>90</v>
      </c>
      <c r="AY151" s="119" t="s">
        <v>140</v>
      </c>
      <c r="BK151" s="127">
        <f>SUM(BK152:BK163)</f>
        <v>0</v>
      </c>
    </row>
    <row r="152" spans="2:65" s="1" customFormat="1" ht="16.5" customHeight="1">
      <c r="B152" s="33"/>
      <c r="C152" s="128" t="s">
        <v>170</v>
      </c>
      <c r="D152" s="128" t="s">
        <v>141</v>
      </c>
      <c r="E152" s="129" t="s">
        <v>4556</v>
      </c>
      <c r="F152" s="130" t="s">
        <v>4557</v>
      </c>
      <c r="G152" s="131" t="s">
        <v>1653</v>
      </c>
      <c r="H152" s="132">
        <v>1</v>
      </c>
      <c r="I152" s="133"/>
      <c r="J152" s="134">
        <f>ROUND(I152*H152,2)</f>
        <v>0</v>
      </c>
      <c r="K152" s="135"/>
      <c r="L152" s="33"/>
      <c r="M152" s="136" t="s">
        <v>1</v>
      </c>
      <c r="N152" s="137" t="s">
        <v>47</v>
      </c>
      <c r="P152" s="138">
        <f>O152*H152</f>
        <v>0</v>
      </c>
      <c r="Q152" s="138">
        <v>0</v>
      </c>
      <c r="R152" s="138">
        <f>Q152*H152</f>
        <v>0</v>
      </c>
      <c r="S152" s="138">
        <v>0</v>
      </c>
      <c r="T152" s="139">
        <f>S152*H152</f>
        <v>0</v>
      </c>
      <c r="AR152" s="140" t="s">
        <v>145</v>
      </c>
      <c r="AT152" s="140" t="s">
        <v>141</v>
      </c>
      <c r="AU152" s="140" t="s">
        <v>92</v>
      </c>
      <c r="AY152" s="17" t="s">
        <v>140</v>
      </c>
      <c r="BE152" s="141">
        <f>IF(N152="základní",J152,0)</f>
        <v>0</v>
      </c>
      <c r="BF152" s="141">
        <f>IF(N152="snížená",J152,0)</f>
        <v>0</v>
      </c>
      <c r="BG152" s="141">
        <f>IF(N152="zákl. přenesená",J152,0)</f>
        <v>0</v>
      </c>
      <c r="BH152" s="141">
        <f>IF(N152="sníž. přenesená",J152,0)</f>
        <v>0</v>
      </c>
      <c r="BI152" s="141">
        <f>IF(N152="nulová",J152,0)</f>
        <v>0</v>
      </c>
      <c r="BJ152" s="17" t="s">
        <v>90</v>
      </c>
      <c r="BK152" s="141">
        <f>ROUND(I152*H152,2)</f>
        <v>0</v>
      </c>
      <c r="BL152" s="17" t="s">
        <v>145</v>
      </c>
      <c r="BM152" s="140" t="s">
        <v>4558</v>
      </c>
    </row>
    <row r="153" spans="2:65" s="1" customFormat="1" ht="29.25">
      <c r="B153" s="33"/>
      <c r="D153" s="143" t="s">
        <v>179</v>
      </c>
      <c r="F153" s="150" t="s">
        <v>4559</v>
      </c>
      <c r="I153" s="151"/>
      <c r="L153" s="33"/>
      <c r="M153" s="152"/>
      <c r="T153" s="57"/>
      <c r="AT153" s="17" t="s">
        <v>179</v>
      </c>
      <c r="AU153" s="17" t="s">
        <v>92</v>
      </c>
    </row>
    <row r="154" spans="2:65" s="1" customFormat="1" ht="16.5" customHeight="1">
      <c r="B154" s="33"/>
      <c r="C154" s="128" t="s">
        <v>198</v>
      </c>
      <c r="D154" s="128" t="s">
        <v>141</v>
      </c>
      <c r="E154" s="129" t="s">
        <v>4560</v>
      </c>
      <c r="F154" s="130" t="s">
        <v>4561</v>
      </c>
      <c r="G154" s="131" t="s">
        <v>1653</v>
      </c>
      <c r="H154" s="132">
        <v>1</v>
      </c>
      <c r="I154" s="133"/>
      <c r="J154" s="134">
        <f>ROUND(I154*H154,2)</f>
        <v>0</v>
      </c>
      <c r="K154" s="135"/>
      <c r="L154" s="33"/>
      <c r="M154" s="136" t="s">
        <v>1</v>
      </c>
      <c r="N154" s="137" t="s">
        <v>47</v>
      </c>
      <c r="P154" s="138">
        <f>O154*H154</f>
        <v>0</v>
      </c>
      <c r="Q154" s="138">
        <v>0</v>
      </c>
      <c r="R154" s="138">
        <f>Q154*H154</f>
        <v>0</v>
      </c>
      <c r="S154" s="138">
        <v>0</v>
      </c>
      <c r="T154" s="139">
        <f>S154*H154</f>
        <v>0</v>
      </c>
      <c r="AR154" s="140" t="s">
        <v>145</v>
      </c>
      <c r="AT154" s="140" t="s">
        <v>141</v>
      </c>
      <c r="AU154" s="140" t="s">
        <v>92</v>
      </c>
      <c r="AY154" s="17" t="s">
        <v>140</v>
      </c>
      <c r="BE154" s="141">
        <f>IF(N154="základní",J154,0)</f>
        <v>0</v>
      </c>
      <c r="BF154" s="141">
        <f>IF(N154="snížená",J154,0)</f>
        <v>0</v>
      </c>
      <c r="BG154" s="141">
        <f>IF(N154="zákl. přenesená",J154,0)</f>
        <v>0</v>
      </c>
      <c r="BH154" s="141">
        <f>IF(N154="sníž. přenesená",J154,0)</f>
        <v>0</v>
      </c>
      <c r="BI154" s="141">
        <f>IF(N154="nulová",J154,0)</f>
        <v>0</v>
      </c>
      <c r="BJ154" s="17" t="s">
        <v>90</v>
      </c>
      <c r="BK154" s="141">
        <f>ROUND(I154*H154,2)</f>
        <v>0</v>
      </c>
      <c r="BL154" s="17" t="s">
        <v>145</v>
      </c>
      <c r="BM154" s="140" t="s">
        <v>4562</v>
      </c>
    </row>
    <row r="155" spans="2:65" s="1" customFormat="1" ht="68.25">
      <c r="B155" s="33"/>
      <c r="D155" s="143" t="s">
        <v>179</v>
      </c>
      <c r="F155" s="150" t="s">
        <v>4563</v>
      </c>
      <c r="I155" s="151"/>
      <c r="L155" s="33"/>
      <c r="M155" s="152"/>
      <c r="T155" s="57"/>
      <c r="AT155" s="17" t="s">
        <v>179</v>
      </c>
      <c r="AU155" s="17" t="s">
        <v>92</v>
      </c>
    </row>
    <row r="156" spans="2:65" s="1" customFormat="1" ht="16.5" customHeight="1">
      <c r="B156" s="33"/>
      <c r="C156" s="128" t="s">
        <v>173</v>
      </c>
      <c r="D156" s="128" t="s">
        <v>141</v>
      </c>
      <c r="E156" s="129" t="s">
        <v>4564</v>
      </c>
      <c r="F156" s="130" t="s">
        <v>4565</v>
      </c>
      <c r="G156" s="131" t="s">
        <v>1653</v>
      </c>
      <c r="H156" s="132">
        <v>1</v>
      </c>
      <c r="I156" s="133"/>
      <c r="J156" s="134">
        <f>ROUND(I156*H156,2)</f>
        <v>0</v>
      </c>
      <c r="K156" s="135"/>
      <c r="L156" s="33"/>
      <c r="M156" s="136" t="s">
        <v>1</v>
      </c>
      <c r="N156" s="137" t="s">
        <v>47</v>
      </c>
      <c r="P156" s="138">
        <f>O156*H156</f>
        <v>0</v>
      </c>
      <c r="Q156" s="138">
        <v>0</v>
      </c>
      <c r="R156" s="138">
        <f>Q156*H156</f>
        <v>0</v>
      </c>
      <c r="S156" s="138">
        <v>0</v>
      </c>
      <c r="T156" s="139">
        <f>S156*H156</f>
        <v>0</v>
      </c>
      <c r="AR156" s="140" t="s">
        <v>145</v>
      </c>
      <c r="AT156" s="140" t="s">
        <v>141</v>
      </c>
      <c r="AU156" s="140" t="s">
        <v>92</v>
      </c>
      <c r="AY156" s="17" t="s">
        <v>140</v>
      </c>
      <c r="BE156" s="141">
        <f>IF(N156="základní",J156,0)</f>
        <v>0</v>
      </c>
      <c r="BF156" s="141">
        <f>IF(N156="snížená",J156,0)</f>
        <v>0</v>
      </c>
      <c r="BG156" s="141">
        <f>IF(N156="zákl. přenesená",J156,0)</f>
        <v>0</v>
      </c>
      <c r="BH156" s="141">
        <f>IF(N156="sníž. přenesená",J156,0)</f>
        <v>0</v>
      </c>
      <c r="BI156" s="141">
        <f>IF(N156="nulová",J156,0)</f>
        <v>0</v>
      </c>
      <c r="BJ156" s="17" t="s">
        <v>90</v>
      </c>
      <c r="BK156" s="141">
        <f>ROUND(I156*H156,2)</f>
        <v>0</v>
      </c>
      <c r="BL156" s="17" t="s">
        <v>145</v>
      </c>
      <c r="BM156" s="140" t="s">
        <v>4566</v>
      </c>
    </row>
    <row r="157" spans="2:65" s="1" customFormat="1" ht="29.25">
      <c r="B157" s="33"/>
      <c r="D157" s="143" t="s">
        <v>179</v>
      </c>
      <c r="F157" s="150" t="s">
        <v>4567</v>
      </c>
      <c r="I157" s="151"/>
      <c r="L157" s="33"/>
      <c r="M157" s="152"/>
      <c r="T157" s="57"/>
      <c r="AT157" s="17" t="s">
        <v>179</v>
      </c>
      <c r="AU157" s="17" t="s">
        <v>92</v>
      </c>
    </row>
    <row r="158" spans="2:65" s="1" customFormat="1" ht="16.5" customHeight="1">
      <c r="B158" s="33"/>
      <c r="C158" s="128" t="s">
        <v>205</v>
      </c>
      <c r="D158" s="128" t="s">
        <v>141</v>
      </c>
      <c r="E158" s="129" t="s">
        <v>4568</v>
      </c>
      <c r="F158" s="130" t="s">
        <v>4569</v>
      </c>
      <c r="G158" s="131" t="s">
        <v>1653</v>
      </c>
      <c r="H158" s="132">
        <v>1</v>
      </c>
      <c r="I158" s="133"/>
      <c r="J158" s="134">
        <f>ROUND(I158*H158,2)</f>
        <v>0</v>
      </c>
      <c r="K158" s="135"/>
      <c r="L158" s="33"/>
      <c r="M158" s="136" t="s">
        <v>1</v>
      </c>
      <c r="N158" s="137" t="s">
        <v>47</v>
      </c>
      <c r="P158" s="138">
        <f>O158*H158</f>
        <v>0</v>
      </c>
      <c r="Q158" s="138">
        <v>0</v>
      </c>
      <c r="R158" s="138">
        <f>Q158*H158</f>
        <v>0</v>
      </c>
      <c r="S158" s="138">
        <v>0</v>
      </c>
      <c r="T158" s="139">
        <f>S158*H158</f>
        <v>0</v>
      </c>
      <c r="AR158" s="140" t="s">
        <v>4500</v>
      </c>
      <c r="AT158" s="140" t="s">
        <v>141</v>
      </c>
      <c r="AU158" s="140" t="s">
        <v>92</v>
      </c>
      <c r="AY158" s="17" t="s">
        <v>140</v>
      </c>
      <c r="BE158" s="141">
        <f>IF(N158="základní",J158,0)</f>
        <v>0</v>
      </c>
      <c r="BF158" s="141">
        <f>IF(N158="snížená",J158,0)</f>
        <v>0</v>
      </c>
      <c r="BG158" s="141">
        <f>IF(N158="zákl. přenesená",J158,0)</f>
        <v>0</v>
      </c>
      <c r="BH158" s="141">
        <f>IF(N158="sníž. přenesená",J158,0)</f>
        <v>0</v>
      </c>
      <c r="BI158" s="141">
        <f>IF(N158="nulová",J158,0)</f>
        <v>0</v>
      </c>
      <c r="BJ158" s="17" t="s">
        <v>90</v>
      </c>
      <c r="BK158" s="141">
        <f>ROUND(I158*H158,2)</f>
        <v>0</v>
      </c>
      <c r="BL158" s="17" t="s">
        <v>4500</v>
      </c>
      <c r="BM158" s="140" t="s">
        <v>4570</v>
      </c>
    </row>
    <row r="159" spans="2:65" s="1" customFormat="1" ht="19.5">
      <c r="B159" s="33"/>
      <c r="D159" s="143" t="s">
        <v>179</v>
      </c>
      <c r="F159" s="150" t="s">
        <v>4571</v>
      </c>
      <c r="I159" s="151"/>
      <c r="L159" s="33"/>
      <c r="M159" s="152"/>
      <c r="T159" s="57"/>
      <c r="AT159" s="17" t="s">
        <v>179</v>
      </c>
      <c r="AU159" s="17" t="s">
        <v>92</v>
      </c>
    </row>
    <row r="160" spans="2:65" s="1" customFormat="1" ht="24.2" customHeight="1">
      <c r="B160" s="33"/>
      <c r="C160" s="128" t="s">
        <v>178</v>
      </c>
      <c r="D160" s="128" t="s">
        <v>141</v>
      </c>
      <c r="E160" s="129" t="s">
        <v>4572</v>
      </c>
      <c r="F160" s="130" t="s">
        <v>4573</v>
      </c>
      <c r="G160" s="131" t="s">
        <v>1653</v>
      </c>
      <c r="H160" s="132">
        <v>1</v>
      </c>
      <c r="I160" s="133"/>
      <c r="J160" s="134">
        <f>ROUND(I160*H160,2)</f>
        <v>0</v>
      </c>
      <c r="K160" s="135"/>
      <c r="L160" s="33"/>
      <c r="M160" s="136" t="s">
        <v>1</v>
      </c>
      <c r="N160" s="137" t="s">
        <v>47</v>
      </c>
      <c r="P160" s="138">
        <f>O160*H160</f>
        <v>0</v>
      </c>
      <c r="Q160" s="138">
        <v>0</v>
      </c>
      <c r="R160" s="138">
        <f>Q160*H160</f>
        <v>0</v>
      </c>
      <c r="S160" s="138">
        <v>0</v>
      </c>
      <c r="T160" s="139">
        <f>S160*H160</f>
        <v>0</v>
      </c>
      <c r="AR160" s="140" t="s">
        <v>145</v>
      </c>
      <c r="AT160" s="140" t="s">
        <v>141</v>
      </c>
      <c r="AU160" s="140" t="s">
        <v>92</v>
      </c>
      <c r="AY160" s="17" t="s">
        <v>140</v>
      </c>
      <c r="BE160" s="141">
        <f>IF(N160="základní",J160,0)</f>
        <v>0</v>
      </c>
      <c r="BF160" s="141">
        <f>IF(N160="snížená",J160,0)</f>
        <v>0</v>
      </c>
      <c r="BG160" s="141">
        <f>IF(N160="zákl. přenesená",J160,0)</f>
        <v>0</v>
      </c>
      <c r="BH160" s="141">
        <f>IF(N160="sníž. přenesená",J160,0)</f>
        <v>0</v>
      </c>
      <c r="BI160" s="141">
        <f>IF(N160="nulová",J160,0)</f>
        <v>0</v>
      </c>
      <c r="BJ160" s="17" t="s">
        <v>90</v>
      </c>
      <c r="BK160" s="141">
        <f>ROUND(I160*H160,2)</f>
        <v>0</v>
      </c>
      <c r="BL160" s="17" t="s">
        <v>145</v>
      </c>
      <c r="BM160" s="140" t="s">
        <v>4574</v>
      </c>
    </row>
    <row r="161" spans="2:65" s="1" customFormat="1" ht="58.5">
      <c r="B161" s="33"/>
      <c r="D161" s="143" t="s">
        <v>179</v>
      </c>
      <c r="F161" s="150" t="s">
        <v>4575</v>
      </c>
      <c r="I161" s="151"/>
      <c r="L161" s="33"/>
      <c r="M161" s="152"/>
      <c r="T161" s="57"/>
      <c r="AT161" s="17" t="s">
        <v>179</v>
      </c>
      <c r="AU161" s="17" t="s">
        <v>92</v>
      </c>
    </row>
    <row r="162" spans="2:65" s="1" customFormat="1" ht="24.2" customHeight="1">
      <c r="B162" s="33"/>
      <c r="C162" s="128" t="s">
        <v>212</v>
      </c>
      <c r="D162" s="128" t="s">
        <v>141</v>
      </c>
      <c r="E162" s="129" t="s">
        <v>4576</v>
      </c>
      <c r="F162" s="130" t="s">
        <v>4577</v>
      </c>
      <c r="G162" s="131" t="s">
        <v>1653</v>
      </c>
      <c r="H162" s="132">
        <v>1</v>
      </c>
      <c r="I162" s="133"/>
      <c r="J162" s="134">
        <f>ROUND(I162*H162,2)</f>
        <v>0</v>
      </c>
      <c r="K162" s="135"/>
      <c r="L162" s="33"/>
      <c r="M162" s="136" t="s">
        <v>1</v>
      </c>
      <c r="N162" s="137" t="s">
        <v>47</v>
      </c>
      <c r="P162" s="138">
        <f>O162*H162</f>
        <v>0</v>
      </c>
      <c r="Q162" s="138">
        <v>0</v>
      </c>
      <c r="R162" s="138">
        <f>Q162*H162</f>
        <v>0</v>
      </c>
      <c r="S162" s="138">
        <v>0</v>
      </c>
      <c r="T162" s="139">
        <f>S162*H162</f>
        <v>0</v>
      </c>
      <c r="AR162" s="140" t="s">
        <v>145</v>
      </c>
      <c r="AT162" s="140" t="s">
        <v>141</v>
      </c>
      <c r="AU162" s="140" t="s">
        <v>92</v>
      </c>
      <c r="AY162" s="17" t="s">
        <v>140</v>
      </c>
      <c r="BE162" s="141">
        <f>IF(N162="základní",J162,0)</f>
        <v>0</v>
      </c>
      <c r="BF162" s="141">
        <f>IF(N162="snížená",J162,0)</f>
        <v>0</v>
      </c>
      <c r="BG162" s="141">
        <f>IF(N162="zákl. přenesená",J162,0)</f>
        <v>0</v>
      </c>
      <c r="BH162" s="141">
        <f>IF(N162="sníž. přenesená",J162,0)</f>
        <v>0</v>
      </c>
      <c r="BI162" s="141">
        <f>IF(N162="nulová",J162,0)</f>
        <v>0</v>
      </c>
      <c r="BJ162" s="17" t="s">
        <v>90</v>
      </c>
      <c r="BK162" s="141">
        <f>ROUND(I162*H162,2)</f>
        <v>0</v>
      </c>
      <c r="BL162" s="17" t="s">
        <v>145</v>
      </c>
      <c r="BM162" s="140" t="s">
        <v>4578</v>
      </c>
    </row>
    <row r="163" spans="2:65" s="1" customFormat="1" ht="78">
      <c r="B163" s="33"/>
      <c r="D163" s="143" t="s">
        <v>179</v>
      </c>
      <c r="F163" s="150" t="s">
        <v>4579</v>
      </c>
      <c r="I163" s="151"/>
      <c r="L163" s="33"/>
      <c r="M163" s="199"/>
      <c r="N163" s="176"/>
      <c r="O163" s="176"/>
      <c r="P163" s="176"/>
      <c r="Q163" s="176"/>
      <c r="R163" s="176"/>
      <c r="S163" s="176"/>
      <c r="T163" s="200"/>
      <c r="AT163" s="17" t="s">
        <v>179</v>
      </c>
      <c r="AU163" s="17" t="s">
        <v>92</v>
      </c>
    </row>
    <row r="164" spans="2:65" s="1" customFormat="1" ht="6.95" customHeight="1">
      <c r="B164" s="45"/>
      <c r="C164" s="46"/>
      <c r="D164" s="46"/>
      <c r="E164" s="46"/>
      <c r="F164" s="46"/>
      <c r="G164" s="46"/>
      <c r="H164" s="46"/>
      <c r="I164" s="46"/>
      <c r="J164" s="46"/>
      <c r="K164" s="46"/>
      <c r="L164" s="33"/>
    </row>
  </sheetData>
  <sheetProtection algorithmName="SHA-512" hashValue="ETlktfbiYt2CxQB3nWYyAhkZFae7AEjHxOpcjjwtjYxL/8Ubpr6V/I42jQUfEo72foBO5V+8aYefr9XkUUdY9w==" saltValue="TNDEjmFe7ujbFkCULUoFiELMHobOFA03i38dPE92pWPJ7nt1FL4NOikzJCHDiY43m6bEMhqu1ue4SFA3YvkFuQ==" spinCount="100000" sheet="1" objects="1" scenarios="1" formatColumns="0" formatRows="0" autoFilter="0"/>
  <autoFilter ref="C121:K163" xr:uid="{00000000-0009-0000-0000-000007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SAN - Sanace vlhkého zdiva</vt:lpstr>
      <vt:lpstr>STA - Stavební část bez s...</vt:lpstr>
      <vt:lpstr>EL - Elektroinstalace</vt:lpstr>
      <vt:lpstr>VZT - Vzduchotechnika</vt:lpstr>
      <vt:lpstr>HP - Horkovodní přípojka</vt:lpstr>
      <vt:lpstr>VS - Výměníková stanice</vt:lpstr>
      <vt:lpstr>VRN - Vedlejší rozpočtové...</vt:lpstr>
      <vt:lpstr>'EL - Elektroinstalace'!Názvy_tisku</vt:lpstr>
      <vt:lpstr>'HP - Horkovodní přípojka'!Názvy_tisku</vt:lpstr>
      <vt:lpstr>'Rekapitulace stavby'!Názvy_tisku</vt:lpstr>
      <vt:lpstr>'SAN - Sanace vlhkého zdiva'!Názvy_tisku</vt:lpstr>
      <vt:lpstr>'STA - Stavební část bez s...'!Názvy_tisku</vt:lpstr>
      <vt:lpstr>'VRN - Vedlejší rozpočtové...'!Názvy_tisku</vt:lpstr>
      <vt:lpstr>'VS - Výměníková stanice'!Názvy_tisku</vt:lpstr>
      <vt:lpstr>'VZT - Vzduchotechnika'!Názvy_tisku</vt:lpstr>
      <vt:lpstr>'EL - Elektroinstalace'!Oblast_tisku</vt:lpstr>
      <vt:lpstr>'HP - Horkovodní přípojka'!Oblast_tisku</vt:lpstr>
      <vt:lpstr>'Rekapitulace stavby'!Oblast_tisku</vt:lpstr>
      <vt:lpstr>'SAN - Sanace vlhkého zdiva'!Oblast_tisku</vt:lpstr>
      <vt:lpstr>'STA - Stavební část bez s...'!Oblast_tisku</vt:lpstr>
      <vt:lpstr>'VRN - Vedlejší rozpočtové...'!Oblast_tisku</vt:lpstr>
      <vt:lpstr>'VS - Výměníková stanice'!Oblast_tisku</vt:lpstr>
      <vt:lpstr>'VZT - Vzduchotechnika'!Oblast_tisku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vaclav</cp:lastModifiedBy>
  <dcterms:created xsi:type="dcterms:W3CDTF">2025-07-14T22:45:18Z</dcterms:created>
  <dcterms:modified xsi:type="dcterms:W3CDTF">2025-07-15T19:56:37Z</dcterms:modified>
</cp:coreProperties>
</file>