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K:\OVZ\Stavební Rybitví\"/>
    </mc:Choice>
  </mc:AlternateContent>
  <xr:revisionPtr revIDLastSave="0" documentId="8_{3A801DFD-EBAF-4A61-A010-A55F907B66D6}" xr6:coauthVersionLast="47" xr6:coauthVersionMax="47" xr10:uidLastSave="{00000000-0000-0000-0000-000000000000}"/>
  <workbookProtection workbookAlgorithmName="SHA-512" workbookHashValue="LcRCXv7vj0IhOHt+PEjNbSKt++CMuIF3+Dn999FXZbVhQbZ+sbYzpsVQYCerkkyXr/NSOyP26l1iOhLE9UF2/w==" workbookSaltValue="BGPz/kh4oj6MCST2VgjFeA==" workbookSpinCount="100000" lockStructure="1"/>
  <bookViews>
    <workbookView xWindow="-120" yWindow="-120" windowWidth="38640" windowHeight="21120" xr2:uid="{00000000-000D-0000-FFFF-FFFF00000000}"/>
  </bookViews>
  <sheets>
    <sheet name="Rekapitulace stavby" sheetId="1" r:id="rId1"/>
    <sheet name="1 - Stavební část" sheetId="2" r:id="rId2"/>
    <sheet name="2 - Zdravotechnika" sheetId="3" r:id="rId3"/>
    <sheet name="3 - Vzduchotechnika a vyt..." sheetId="4" r:id="rId4"/>
    <sheet name="4 - Elektroinstalace" sheetId="5" r:id="rId5"/>
    <sheet name="5 - Vedlejší a ostatní ná..." sheetId="6" r:id="rId6"/>
  </sheets>
  <definedNames>
    <definedName name="_xlnm._FilterDatabase" localSheetId="1" hidden="1">'1 - Stavební část'!$C$135:$K$860</definedName>
    <definedName name="_xlnm._FilterDatabase" localSheetId="2" hidden="1">'2 - Zdravotechnika'!$C$121:$K$214</definedName>
    <definedName name="_xlnm._FilterDatabase" localSheetId="3" hidden="1">'3 - Vzduchotechnika a vyt...'!$C$119:$K$155</definedName>
    <definedName name="_xlnm._FilterDatabase" localSheetId="4" hidden="1">'4 - Elektroinstalace'!$C$122:$K$179</definedName>
    <definedName name="_xlnm._FilterDatabase" localSheetId="5" hidden="1">'5 - Vedlejší a ostatní ná...'!$C$120:$K$130</definedName>
    <definedName name="_xlnm.Print_Titles" localSheetId="1">'1 - Stavební část'!$135:$135</definedName>
    <definedName name="_xlnm.Print_Titles" localSheetId="2">'2 - Zdravotechnika'!$121:$121</definedName>
    <definedName name="_xlnm.Print_Titles" localSheetId="3">'3 - Vzduchotechnika a vyt...'!$119:$119</definedName>
    <definedName name="_xlnm.Print_Titles" localSheetId="4">'4 - Elektroinstalace'!$122:$122</definedName>
    <definedName name="_xlnm.Print_Titles" localSheetId="5">'5 - Vedlejší a ostatní ná...'!$120:$120</definedName>
    <definedName name="_xlnm.Print_Titles" localSheetId="0">'Rekapitulace stavby'!$92:$92</definedName>
    <definedName name="_xlnm.Print_Area" localSheetId="1">'1 - Stavební část'!$C$4:$J$76,'1 - Stavební část'!$C$82:$J$117,'1 - Stavební část'!$C$123:$J$860</definedName>
    <definedName name="_xlnm.Print_Area" localSheetId="2">'2 - Zdravotechnika'!$C$4:$J$76,'2 - Zdravotechnika'!$C$82:$J$103,'2 - Zdravotechnika'!$C$109:$J$214</definedName>
    <definedName name="_xlnm.Print_Area" localSheetId="3">'3 - Vzduchotechnika a vyt...'!$C$4:$J$76,'3 - Vzduchotechnika a vyt...'!$C$82:$J$101,'3 - Vzduchotechnika a vyt...'!$C$107:$J$155</definedName>
    <definedName name="_xlnm.Print_Area" localSheetId="4">'4 - Elektroinstalace'!$C$4:$J$76,'4 - Elektroinstalace'!$C$82:$J$104,'4 - Elektroinstalace'!$C$110:$J$179</definedName>
    <definedName name="_xlnm.Print_Area" localSheetId="5">'5 - Vedlejší a ostatní ná...'!$C$4:$J$76,'5 - Vedlejší a ostatní ná...'!$C$82:$J$102,'5 - Vedlejší a ostatní ná...'!$C$108:$J$130</definedName>
    <definedName name="_xlnm.Print_Area" localSheetId="0">'Rekapitulace stavby'!$D$4:$AO$76,'Rekapitulace stavby'!$C$82:$AQ$100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8" i="3" l="1"/>
  <c r="E18" i="3"/>
  <c r="J18" i="3"/>
  <c r="J17" i="3"/>
  <c r="J139" i="2"/>
  <c r="J153" i="2"/>
  <c r="J37" i="6"/>
  <c r="J36" i="6"/>
  <c r="AY99" i="1" s="1"/>
  <c r="J35" i="6"/>
  <c r="AX99" i="1"/>
  <c r="BI130" i="6"/>
  <c r="BH130" i="6"/>
  <c r="BG130" i="6"/>
  <c r="BF130" i="6"/>
  <c r="T130" i="6"/>
  <c r="T129" i="6"/>
  <c r="R130" i="6"/>
  <c r="R129" i="6"/>
  <c r="P130" i="6"/>
  <c r="P129" i="6" s="1"/>
  <c r="BI128" i="6"/>
  <c r="BH128" i="6"/>
  <c r="BG128" i="6"/>
  <c r="BF128" i="6"/>
  <c r="T128" i="6"/>
  <c r="T127" i="6"/>
  <c r="R128" i="6"/>
  <c r="R127" i="6"/>
  <c r="P128" i="6"/>
  <c r="P127" i="6" s="1"/>
  <c r="BI126" i="6"/>
  <c r="BH126" i="6"/>
  <c r="BG126" i="6"/>
  <c r="BF126" i="6"/>
  <c r="T126" i="6"/>
  <c r="T125" i="6"/>
  <c r="R126" i="6"/>
  <c r="R125" i="6"/>
  <c r="P126" i="6"/>
  <c r="P125" i="6" s="1"/>
  <c r="BI124" i="6"/>
  <c r="BH124" i="6"/>
  <c r="BG124" i="6"/>
  <c r="BF124" i="6"/>
  <c r="T124" i="6"/>
  <c r="T123" i="6"/>
  <c r="R124" i="6"/>
  <c r="R123" i="6" s="1"/>
  <c r="P124" i="6"/>
  <c r="P123" i="6"/>
  <c r="J117" i="6"/>
  <c r="F117" i="6"/>
  <c r="F115" i="6"/>
  <c r="E113" i="6"/>
  <c r="J91" i="6"/>
  <c r="F91" i="6"/>
  <c r="F89" i="6"/>
  <c r="E87" i="6"/>
  <c r="J24" i="6"/>
  <c r="E24" i="6"/>
  <c r="J92" i="6" s="1"/>
  <c r="J23" i="6"/>
  <c r="J18" i="6"/>
  <c r="E18" i="6"/>
  <c r="F92" i="6" s="1"/>
  <c r="J17" i="6"/>
  <c r="J12" i="6"/>
  <c r="J115" i="6"/>
  <c r="E7" i="6"/>
  <c r="E85" i="6" s="1"/>
  <c r="J37" i="5"/>
  <c r="J36" i="5"/>
  <c r="AY98" i="1"/>
  <c r="J35" i="5"/>
  <c r="AX98" i="1"/>
  <c r="BI179" i="5"/>
  <c r="BH179" i="5"/>
  <c r="BG179" i="5"/>
  <c r="BF179" i="5"/>
  <c r="T179" i="5"/>
  <c r="T178" i="5"/>
  <c r="T177" i="5" s="1"/>
  <c r="R179" i="5"/>
  <c r="R178" i="5"/>
  <c r="R177" i="5" s="1"/>
  <c r="P179" i="5"/>
  <c r="P178" i="5"/>
  <c r="P177" i="5" s="1"/>
  <c r="BI176" i="5"/>
  <c r="BH176" i="5"/>
  <c r="BG176" i="5"/>
  <c r="BF176" i="5"/>
  <c r="T176" i="5"/>
  <c r="R176" i="5"/>
  <c r="P176" i="5"/>
  <c r="BI175" i="5"/>
  <c r="BH175" i="5"/>
  <c r="BG175" i="5"/>
  <c r="BF175" i="5"/>
  <c r="T175" i="5"/>
  <c r="R175" i="5"/>
  <c r="P175" i="5"/>
  <c r="BI174" i="5"/>
  <c r="BH174" i="5"/>
  <c r="BG174" i="5"/>
  <c r="BF174" i="5"/>
  <c r="T174" i="5"/>
  <c r="R174" i="5"/>
  <c r="P174" i="5"/>
  <c r="BI173" i="5"/>
  <c r="BH173" i="5"/>
  <c r="BG173" i="5"/>
  <c r="BF173" i="5"/>
  <c r="T173" i="5"/>
  <c r="R173" i="5"/>
  <c r="P173" i="5"/>
  <c r="BI172" i="5"/>
  <c r="BH172" i="5"/>
  <c r="BG172" i="5"/>
  <c r="BF172" i="5"/>
  <c r="T172" i="5"/>
  <c r="R172" i="5"/>
  <c r="P172" i="5"/>
  <c r="BI171" i="5"/>
  <c r="BH171" i="5"/>
  <c r="BG171" i="5"/>
  <c r="BF171" i="5"/>
  <c r="T171" i="5"/>
  <c r="R171" i="5"/>
  <c r="P171" i="5"/>
  <c r="BI170" i="5"/>
  <c r="BH170" i="5"/>
  <c r="BG170" i="5"/>
  <c r="BF170" i="5"/>
  <c r="T170" i="5"/>
  <c r="R170" i="5"/>
  <c r="P170" i="5"/>
  <c r="BI169" i="5"/>
  <c r="BH169" i="5"/>
  <c r="BG169" i="5"/>
  <c r="BF169" i="5"/>
  <c r="T169" i="5"/>
  <c r="R169" i="5"/>
  <c r="P169" i="5"/>
  <c r="BI168" i="5"/>
  <c r="BH168" i="5"/>
  <c r="BG168" i="5"/>
  <c r="BF168" i="5"/>
  <c r="T168" i="5"/>
  <c r="R168" i="5"/>
  <c r="P168" i="5"/>
  <c r="BI167" i="5"/>
  <c r="BH167" i="5"/>
  <c r="BG167" i="5"/>
  <c r="BF167" i="5"/>
  <c r="T167" i="5"/>
  <c r="R167" i="5"/>
  <c r="P167" i="5"/>
  <c r="BI166" i="5"/>
  <c r="BH166" i="5"/>
  <c r="BG166" i="5"/>
  <c r="BF166" i="5"/>
  <c r="T166" i="5"/>
  <c r="R166" i="5"/>
  <c r="P166" i="5"/>
  <c r="BI165" i="5"/>
  <c r="BH165" i="5"/>
  <c r="BG165" i="5"/>
  <c r="BF165" i="5"/>
  <c r="T165" i="5"/>
  <c r="R165" i="5"/>
  <c r="P165" i="5"/>
  <c r="BI164" i="5"/>
  <c r="BH164" i="5"/>
  <c r="BG164" i="5"/>
  <c r="BF164" i="5"/>
  <c r="T164" i="5"/>
  <c r="R164" i="5"/>
  <c r="P164" i="5"/>
  <c r="BI163" i="5"/>
  <c r="BH163" i="5"/>
  <c r="BG163" i="5"/>
  <c r="BF163" i="5"/>
  <c r="T163" i="5"/>
  <c r="R163" i="5"/>
  <c r="P163" i="5"/>
  <c r="BI162" i="5"/>
  <c r="BH162" i="5"/>
  <c r="BG162" i="5"/>
  <c r="BF162" i="5"/>
  <c r="T162" i="5"/>
  <c r="R162" i="5"/>
  <c r="P162" i="5"/>
  <c r="BI161" i="5"/>
  <c r="BH161" i="5"/>
  <c r="BG161" i="5"/>
  <c r="BF161" i="5"/>
  <c r="T161" i="5"/>
  <c r="R161" i="5"/>
  <c r="P161" i="5"/>
  <c r="BI160" i="5"/>
  <c r="BH160" i="5"/>
  <c r="BG160" i="5"/>
  <c r="BF160" i="5"/>
  <c r="T160" i="5"/>
  <c r="R160" i="5"/>
  <c r="P160" i="5"/>
  <c r="BI159" i="5"/>
  <c r="BH159" i="5"/>
  <c r="BG159" i="5"/>
  <c r="BF159" i="5"/>
  <c r="T159" i="5"/>
  <c r="R159" i="5"/>
  <c r="P159" i="5"/>
  <c r="BI157" i="5"/>
  <c r="BH157" i="5"/>
  <c r="BG157" i="5"/>
  <c r="BF157" i="5"/>
  <c r="T157" i="5"/>
  <c r="R157" i="5"/>
  <c r="P157" i="5"/>
  <c r="BI156" i="5"/>
  <c r="BH156" i="5"/>
  <c r="BG156" i="5"/>
  <c r="BF156" i="5"/>
  <c r="T156" i="5"/>
  <c r="R156" i="5"/>
  <c r="P156" i="5"/>
  <c r="BI154" i="5"/>
  <c r="BH154" i="5"/>
  <c r="BG154" i="5"/>
  <c r="BF154" i="5"/>
  <c r="T154" i="5"/>
  <c r="R154" i="5"/>
  <c r="P154" i="5"/>
  <c r="BI153" i="5"/>
  <c r="BH153" i="5"/>
  <c r="BG153" i="5"/>
  <c r="BF153" i="5"/>
  <c r="T153" i="5"/>
  <c r="R153" i="5"/>
  <c r="P153" i="5"/>
  <c r="BI152" i="5"/>
  <c r="BH152" i="5"/>
  <c r="BG152" i="5"/>
  <c r="BF152" i="5"/>
  <c r="T152" i="5"/>
  <c r="R152" i="5"/>
  <c r="P152" i="5"/>
  <c r="BI151" i="5"/>
  <c r="BH151" i="5"/>
  <c r="BG151" i="5"/>
  <c r="BF151" i="5"/>
  <c r="T151" i="5"/>
  <c r="R151" i="5"/>
  <c r="P151" i="5"/>
  <c r="BI148" i="5"/>
  <c r="BH148" i="5"/>
  <c r="BG148" i="5"/>
  <c r="BF148" i="5"/>
  <c r="T148" i="5"/>
  <c r="R148" i="5"/>
  <c r="P148" i="5"/>
  <c r="BI147" i="5"/>
  <c r="BH147" i="5"/>
  <c r="BG147" i="5"/>
  <c r="BF147" i="5"/>
  <c r="T147" i="5"/>
  <c r="R147" i="5"/>
  <c r="P147" i="5"/>
  <c r="BI146" i="5"/>
  <c r="BH146" i="5"/>
  <c r="BG146" i="5"/>
  <c r="BF146" i="5"/>
  <c r="T146" i="5"/>
  <c r="R146" i="5"/>
  <c r="P146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41" i="5"/>
  <c r="BH141" i="5"/>
  <c r="BG141" i="5"/>
  <c r="BF141" i="5"/>
  <c r="T141" i="5"/>
  <c r="R141" i="5"/>
  <c r="P141" i="5"/>
  <c r="BI140" i="5"/>
  <c r="BH140" i="5"/>
  <c r="BG140" i="5"/>
  <c r="BF140" i="5"/>
  <c r="T140" i="5"/>
  <c r="R140" i="5"/>
  <c r="P140" i="5"/>
  <c r="BI139" i="5"/>
  <c r="BH139" i="5"/>
  <c r="BG139" i="5"/>
  <c r="BF139" i="5"/>
  <c r="T139" i="5"/>
  <c r="R139" i="5"/>
  <c r="P139" i="5"/>
  <c r="BI138" i="5"/>
  <c r="BH138" i="5"/>
  <c r="BG138" i="5"/>
  <c r="BF138" i="5"/>
  <c r="T138" i="5"/>
  <c r="R138" i="5"/>
  <c r="P138" i="5"/>
  <c r="BI137" i="5"/>
  <c r="BH137" i="5"/>
  <c r="BG137" i="5"/>
  <c r="BF137" i="5"/>
  <c r="T137" i="5"/>
  <c r="R137" i="5"/>
  <c r="P137" i="5"/>
  <c r="BI136" i="5"/>
  <c r="BH136" i="5"/>
  <c r="BG136" i="5"/>
  <c r="BF136" i="5"/>
  <c r="T136" i="5"/>
  <c r="R136" i="5"/>
  <c r="P136" i="5"/>
  <c r="BI135" i="5"/>
  <c r="BH135" i="5"/>
  <c r="BG135" i="5"/>
  <c r="BF135" i="5"/>
  <c r="T135" i="5"/>
  <c r="R135" i="5"/>
  <c r="P135" i="5"/>
  <c r="BI134" i="5"/>
  <c r="BH134" i="5"/>
  <c r="BG134" i="5"/>
  <c r="BF134" i="5"/>
  <c r="T134" i="5"/>
  <c r="R134" i="5"/>
  <c r="P134" i="5"/>
  <c r="BI133" i="5"/>
  <c r="BH133" i="5"/>
  <c r="BG133" i="5"/>
  <c r="BF133" i="5"/>
  <c r="T133" i="5"/>
  <c r="R133" i="5"/>
  <c r="P133" i="5"/>
  <c r="BI131" i="5"/>
  <c r="BH131" i="5"/>
  <c r="BG131" i="5"/>
  <c r="BF131" i="5"/>
  <c r="T131" i="5"/>
  <c r="R131" i="5"/>
  <c r="P131" i="5"/>
  <c r="BI129" i="5"/>
  <c r="BH129" i="5"/>
  <c r="BG129" i="5"/>
  <c r="BF129" i="5"/>
  <c r="T129" i="5"/>
  <c r="R129" i="5"/>
  <c r="P129" i="5"/>
  <c r="BI127" i="5"/>
  <c r="BH127" i="5"/>
  <c r="BG127" i="5"/>
  <c r="BF127" i="5"/>
  <c r="T127" i="5"/>
  <c r="R127" i="5"/>
  <c r="P127" i="5"/>
  <c r="BI125" i="5"/>
  <c r="BH125" i="5"/>
  <c r="BG125" i="5"/>
  <c r="BF125" i="5"/>
  <c r="T125" i="5"/>
  <c r="R125" i="5"/>
  <c r="P125" i="5"/>
  <c r="J119" i="5"/>
  <c r="F119" i="5"/>
  <c r="F117" i="5"/>
  <c r="E115" i="5"/>
  <c r="J91" i="5"/>
  <c r="F91" i="5"/>
  <c r="F89" i="5"/>
  <c r="E87" i="5"/>
  <c r="J24" i="5"/>
  <c r="E24" i="5"/>
  <c r="J120" i="5" s="1"/>
  <c r="J23" i="5"/>
  <c r="F92" i="5"/>
  <c r="J12" i="5"/>
  <c r="J117" i="5" s="1"/>
  <c r="E7" i="5"/>
  <c r="E113" i="5"/>
  <c r="J37" i="4"/>
  <c r="J36" i="4"/>
  <c r="AY97" i="1" s="1"/>
  <c r="J35" i="4"/>
  <c r="AX97" i="1" s="1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J116" i="4"/>
  <c r="F116" i="4"/>
  <c r="F114" i="4"/>
  <c r="E112" i="4"/>
  <c r="J91" i="4"/>
  <c r="F91" i="4"/>
  <c r="F89" i="4"/>
  <c r="E87" i="4"/>
  <c r="J24" i="4"/>
  <c r="E24" i="4"/>
  <c r="J117" i="4" s="1"/>
  <c r="J23" i="4"/>
  <c r="J18" i="4"/>
  <c r="E18" i="4"/>
  <c r="F92" i="4" s="1"/>
  <c r="J17" i="4"/>
  <c r="J12" i="4"/>
  <c r="J89" i="4" s="1"/>
  <c r="E7" i="4"/>
  <c r="E110" i="4"/>
  <c r="J37" i="3"/>
  <c r="J36" i="3"/>
  <c r="AY96" i="1"/>
  <c r="J35" i="3"/>
  <c r="AX96" i="1"/>
  <c r="BI214" i="3"/>
  <c r="BH214" i="3"/>
  <c r="BG214" i="3"/>
  <c r="BF214" i="3"/>
  <c r="T214" i="3"/>
  <c r="T213" i="3"/>
  <c r="R214" i="3"/>
  <c r="R213" i="3"/>
  <c r="P214" i="3"/>
  <c r="P213" i="3" s="1"/>
  <c r="BI212" i="3"/>
  <c r="BH212" i="3"/>
  <c r="BG212" i="3"/>
  <c r="BF212" i="3"/>
  <c r="T212" i="3"/>
  <c r="R212" i="3"/>
  <c r="P212" i="3"/>
  <c r="BI211" i="3"/>
  <c r="BH211" i="3"/>
  <c r="BG211" i="3"/>
  <c r="BF211" i="3"/>
  <c r="T211" i="3"/>
  <c r="R211" i="3"/>
  <c r="P211" i="3"/>
  <c r="BI209" i="3"/>
  <c r="BH209" i="3"/>
  <c r="BG209" i="3"/>
  <c r="BF209" i="3"/>
  <c r="T209" i="3"/>
  <c r="R209" i="3"/>
  <c r="P209" i="3"/>
  <c r="BI208" i="3"/>
  <c r="BH208" i="3"/>
  <c r="BG208" i="3"/>
  <c r="BF208" i="3"/>
  <c r="T208" i="3"/>
  <c r="R208" i="3"/>
  <c r="P208" i="3"/>
  <c r="BI207" i="3"/>
  <c r="BH207" i="3"/>
  <c r="BG207" i="3"/>
  <c r="BF207" i="3"/>
  <c r="T207" i="3"/>
  <c r="R207" i="3"/>
  <c r="P207" i="3"/>
  <c r="BI206" i="3"/>
  <c r="BH206" i="3"/>
  <c r="BG206" i="3"/>
  <c r="BF206" i="3"/>
  <c r="T206" i="3"/>
  <c r="R206" i="3"/>
  <c r="P206" i="3"/>
  <c r="BI205" i="3"/>
  <c r="BH205" i="3"/>
  <c r="BG205" i="3"/>
  <c r="BF205" i="3"/>
  <c r="T205" i="3"/>
  <c r="R205" i="3"/>
  <c r="P205" i="3"/>
  <c r="BI204" i="3"/>
  <c r="BH204" i="3"/>
  <c r="BG204" i="3"/>
  <c r="BF204" i="3"/>
  <c r="T204" i="3"/>
  <c r="R204" i="3"/>
  <c r="P204" i="3"/>
  <c r="BI203" i="3"/>
  <c r="BH203" i="3"/>
  <c r="BG203" i="3"/>
  <c r="BF203" i="3"/>
  <c r="T203" i="3"/>
  <c r="R203" i="3"/>
  <c r="P203" i="3"/>
  <c r="BI202" i="3"/>
  <c r="BH202" i="3"/>
  <c r="BG202" i="3"/>
  <c r="BF202" i="3"/>
  <c r="T202" i="3"/>
  <c r="R202" i="3"/>
  <c r="P202" i="3"/>
  <c r="BI201" i="3"/>
  <c r="BH201" i="3"/>
  <c r="BG201" i="3"/>
  <c r="BF201" i="3"/>
  <c r="T201" i="3"/>
  <c r="R201" i="3"/>
  <c r="P201" i="3"/>
  <c r="BI200" i="3"/>
  <c r="BH200" i="3"/>
  <c r="BG200" i="3"/>
  <c r="BF200" i="3"/>
  <c r="T200" i="3"/>
  <c r="R200" i="3"/>
  <c r="P200" i="3"/>
  <c r="BI199" i="3"/>
  <c r="BH199" i="3"/>
  <c r="BG199" i="3"/>
  <c r="BF199" i="3"/>
  <c r="T199" i="3"/>
  <c r="R199" i="3"/>
  <c r="P199" i="3"/>
  <c r="BI198" i="3"/>
  <c r="BH198" i="3"/>
  <c r="BG198" i="3"/>
  <c r="BF198" i="3"/>
  <c r="T198" i="3"/>
  <c r="R198" i="3"/>
  <c r="P198" i="3"/>
  <c r="BI197" i="3"/>
  <c r="BH197" i="3"/>
  <c r="BG197" i="3"/>
  <c r="BF197" i="3"/>
  <c r="T197" i="3"/>
  <c r="R197" i="3"/>
  <c r="P197" i="3"/>
  <c r="BI196" i="3"/>
  <c r="BH196" i="3"/>
  <c r="BG196" i="3"/>
  <c r="BF196" i="3"/>
  <c r="T196" i="3"/>
  <c r="R196" i="3"/>
  <c r="P196" i="3"/>
  <c r="BI195" i="3"/>
  <c r="BH195" i="3"/>
  <c r="BG195" i="3"/>
  <c r="BF195" i="3"/>
  <c r="T195" i="3"/>
  <c r="R195" i="3"/>
  <c r="P195" i="3"/>
  <c r="BI194" i="3"/>
  <c r="BH194" i="3"/>
  <c r="BG194" i="3"/>
  <c r="BF194" i="3"/>
  <c r="T194" i="3"/>
  <c r="R194" i="3"/>
  <c r="P194" i="3"/>
  <c r="BI193" i="3"/>
  <c r="BH193" i="3"/>
  <c r="BG193" i="3"/>
  <c r="BF193" i="3"/>
  <c r="T193" i="3"/>
  <c r="R193" i="3"/>
  <c r="P193" i="3"/>
  <c r="BI192" i="3"/>
  <c r="BH192" i="3"/>
  <c r="BG192" i="3"/>
  <c r="BF192" i="3"/>
  <c r="T192" i="3"/>
  <c r="R192" i="3"/>
  <c r="P192" i="3"/>
  <c r="BI191" i="3"/>
  <c r="BH191" i="3"/>
  <c r="BG191" i="3"/>
  <c r="BF191" i="3"/>
  <c r="T191" i="3"/>
  <c r="R191" i="3"/>
  <c r="P191" i="3"/>
  <c r="BI190" i="3"/>
  <c r="BH190" i="3"/>
  <c r="BG190" i="3"/>
  <c r="BF190" i="3"/>
  <c r="T190" i="3"/>
  <c r="R190" i="3"/>
  <c r="P190" i="3"/>
  <c r="BI189" i="3"/>
  <c r="BH189" i="3"/>
  <c r="BG189" i="3"/>
  <c r="BF189" i="3"/>
  <c r="T189" i="3"/>
  <c r="R189" i="3"/>
  <c r="P189" i="3"/>
  <c r="BI187" i="3"/>
  <c r="BH187" i="3"/>
  <c r="BG187" i="3"/>
  <c r="BF187" i="3"/>
  <c r="T187" i="3"/>
  <c r="R187" i="3"/>
  <c r="P187" i="3"/>
  <c r="BI186" i="3"/>
  <c r="BH186" i="3"/>
  <c r="BG186" i="3"/>
  <c r="BF186" i="3"/>
  <c r="T186" i="3"/>
  <c r="R186" i="3"/>
  <c r="P186" i="3"/>
  <c r="BI185" i="3"/>
  <c r="BH185" i="3"/>
  <c r="BG185" i="3"/>
  <c r="BF185" i="3"/>
  <c r="T185" i="3"/>
  <c r="R185" i="3"/>
  <c r="P185" i="3"/>
  <c r="BI184" i="3"/>
  <c r="BH184" i="3"/>
  <c r="BG184" i="3"/>
  <c r="BF184" i="3"/>
  <c r="T184" i="3"/>
  <c r="R184" i="3"/>
  <c r="P184" i="3"/>
  <c r="BI183" i="3"/>
  <c r="BH183" i="3"/>
  <c r="BG183" i="3"/>
  <c r="BF183" i="3"/>
  <c r="T183" i="3"/>
  <c r="R183" i="3"/>
  <c r="P183" i="3"/>
  <c r="BI182" i="3"/>
  <c r="BH182" i="3"/>
  <c r="BG182" i="3"/>
  <c r="BF182" i="3"/>
  <c r="T182" i="3"/>
  <c r="R182" i="3"/>
  <c r="P182" i="3"/>
  <c r="BI181" i="3"/>
  <c r="BH181" i="3"/>
  <c r="BG181" i="3"/>
  <c r="BF181" i="3"/>
  <c r="T181" i="3"/>
  <c r="R181" i="3"/>
  <c r="P181" i="3"/>
  <c r="BI180" i="3"/>
  <c r="BH180" i="3"/>
  <c r="BG180" i="3"/>
  <c r="BF180" i="3"/>
  <c r="T180" i="3"/>
  <c r="R180" i="3"/>
  <c r="P180" i="3"/>
  <c r="BI179" i="3"/>
  <c r="BH179" i="3"/>
  <c r="BG179" i="3"/>
  <c r="BF179" i="3"/>
  <c r="T179" i="3"/>
  <c r="R179" i="3"/>
  <c r="P179" i="3"/>
  <c r="BI178" i="3"/>
  <c r="BH178" i="3"/>
  <c r="BG178" i="3"/>
  <c r="BF178" i="3"/>
  <c r="T178" i="3"/>
  <c r="R178" i="3"/>
  <c r="P178" i="3"/>
  <c r="BI177" i="3"/>
  <c r="BH177" i="3"/>
  <c r="BG177" i="3"/>
  <c r="BF177" i="3"/>
  <c r="T177" i="3"/>
  <c r="R177" i="3"/>
  <c r="P177" i="3"/>
  <c r="BI176" i="3"/>
  <c r="BH176" i="3"/>
  <c r="BG176" i="3"/>
  <c r="BF176" i="3"/>
  <c r="T176" i="3"/>
  <c r="R176" i="3"/>
  <c r="P176" i="3"/>
  <c r="BI175" i="3"/>
  <c r="BH175" i="3"/>
  <c r="BG175" i="3"/>
  <c r="BF175" i="3"/>
  <c r="T175" i="3"/>
  <c r="R175" i="3"/>
  <c r="P175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71" i="3"/>
  <c r="BH171" i="3"/>
  <c r="BG171" i="3"/>
  <c r="BF171" i="3"/>
  <c r="T171" i="3"/>
  <c r="R171" i="3"/>
  <c r="P171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6" i="3"/>
  <c r="BH166" i="3"/>
  <c r="BG166" i="3"/>
  <c r="BF166" i="3"/>
  <c r="T166" i="3"/>
  <c r="R166" i="3"/>
  <c r="P166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0" i="3"/>
  <c r="BH160" i="3"/>
  <c r="BG160" i="3"/>
  <c r="BF160" i="3"/>
  <c r="T160" i="3"/>
  <c r="R160" i="3"/>
  <c r="P160" i="3"/>
  <c r="BI159" i="3"/>
  <c r="BH159" i="3"/>
  <c r="BG159" i="3"/>
  <c r="BF159" i="3"/>
  <c r="T159" i="3"/>
  <c r="R159" i="3"/>
  <c r="P159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J118" i="3"/>
  <c r="F118" i="3"/>
  <c r="F116" i="3"/>
  <c r="E114" i="3"/>
  <c r="J91" i="3"/>
  <c r="F91" i="3"/>
  <c r="F89" i="3"/>
  <c r="E87" i="3"/>
  <c r="J24" i="3"/>
  <c r="E24" i="3"/>
  <c r="J119" i="3" s="1"/>
  <c r="J23" i="3"/>
  <c r="F119" i="3"/>
  <c r="J12" i="3"/>
  <c r="J89" i="3" s="1"/>
  <c r="E7" i="3"/>
  <c r="E112" i="3" s="1"/>
  <c r="J37" i="2"/>
  <c r="J36" i="2"/>
  <c r="AY95" i="1" s="1"/>
  <c r="J35" i="2"/>
  <c r="AX95" i="1"/>
  <c r="BI858" i="2"/>
  <c r="BH858" i="2"/>
  <c r="BG858" i="2"/>
  <c r="BF858" i="2"/>
  <c r="T858" i="2"/>
  <c r="T857" i="2" s="1"/>
  <c r="R858" i="2"/>
  <c r="R857" i="2" s="1"/>
  <c r="P858" i="2"/>
  <c r="P857" i="2" s="1"/>
  <c r="BI849" i="2"/>
  <c r="BH849" i="2"/>
  <c r="BG849" i="2"/>
  <c r="BF849" i="2"/>
  <c r="T849" i="2"/>
  <c r="R849" i="2"/>
  <c r="P849" i="2"/>
  <c r="BI848" i="2"/>
  <c r="BH848" i="2"/>
  <c r="BG848" i="2"/>
  <c r="BF848" i="2"/>
  <c r="T848" i="2"/>
  <c r="R848" i="2"/>
  <c r="P848" i="2"/>
  <c r="BI832" i="2"/>
  <c r="BH832" i="2"/>
  <c r="BG832" i="2"/>
  <c r="BF832" i="2"/>
  <c r="T832" i="2"/>
  <c r="R832" i="2"/>
  <c r="P832" i="2"/>
  <c r="BI831" i="2"/>
  <c r="BH831" i="2"/>
  <c r="BG831" i="2"/>
  <c r="BF831" i="2"/>
  <c r="T831" i="2"/>
  <c r="R831" i="2"/>
  <c r="P831" i="2"/>
  <c r="BI830" i="2"/>
  <c r="BH830" i="2"/>
  <c r="BG830" i="2"/>
  <c r="BF830" i="2"/>
  <c r="T830" i="2"/>
  <c r="R830" i="2"/>
  <c r="P830" i="2"/>
  <c r="BI827" i="2"/>
  <c r="BH827" i="2"/>
  <c r="BG827" i="2"/>
  <c r="BF827" i="2"/>
  <c r="T827" i="2"/>
  <c r="R827" i="2"/>
  <c r="P827" i="2"/>
  <c r="BI821" i="2"/>
  <c r="BH821" i="2"/>
  <c r="BG821" i="2"/>
  <c r="BF821" i="2"/>
  <c r="T821" i="2"/>
  <c r="R821" i="2"/>
  <c r="P821" i="2"/>
  <c r="BI820" i="2"/>
  <c r="BH820" i="2"/>
  <c r="BG820" i="2"/>
  <c r="BF820" i="2"/>
  <c r="T820" i="2"/>
  <c r="R820" i="2"/>
  <c r="P820" i="2"/>
  <c r="BI819" i="2"/>
  <c r="BH819" i="2"/>
  <c r="BG819" i="2"/>
  <c r="BF819" i="2"/>
  <c r="T819" i="2"/>
  <c r="R819" i="2"/>
  <c r="P819" i="2"/>
  <c r="BI818" i="2"/>
  <c r="BH818" i="2"/>
  <c r="BG818" i="2"/>
  <c r="BF818" i="2"/>
  <c r="T818" i="2"/>
  <c r="R818" i="2"/>
  <c r="P818" i="2"/>
  <c r="BI816" i="2"/>
  <c r="BH816" i="2"/>
  <c r="BG816" i="2"/>
  <c r="BF816" i="2"/>
  <c r="T816" i="2"/>
  <c r="R816" i="2"/>
  <c r="P816" i="2"/>
  <c r="BI815" i="2"/>
  <c r="BH815" i="2"/>
  <c r="BG815" i="2"/>
  <c r="BF815" i="2"/>
  <c r="T815" i="2"/>
  <c r="R815" i="2"/>
  <c r="P815" i="2"/>
  <c r="BI813" i="2"/>
  <c r="BH813" i="2"/>
  <c r="BG813" i="2"/>
  <c r="BF813" i="2"/>
  <c r="T813" i="2"/>
  <c r="R813" i="2"/>
  <c r="P813" i="2"/>
  <c r="BI811" i="2"/>
  <c r="BH811" i="2"/>
  <c r="BG811" i="2"/>
  <c r="BF811" i="2"/>
  <c r="T811" i="2"/>
  <c r="R811" i="2"/>
  <c r="P811" i="2"/>
  <c r="BI796" i="2"/>
  <c r="BH796" i="2"/>
  <c r="BG796" i="2"/>
  <c r="BF796" i="2"/>
  <c r="T796" i="2"/>
  <c r="R796" i="2"/>
  <c r="P796" i="2"/>
  <c r="BI794" i="2"/>
  <c r="BH794" i="2"/>
  <c r="BG794" i="2"/>
  <c r="BF794" i="2"/>
  <c r="T794" i="2"/>
  <c r="R794" i="2"/>
  <c r="P794" i="2"/>
  <c r="BI792" i="2"/>
  <c r="BH792" i="2"/>
  <c r="BG792" i="2"/>
  <c r="BF792" i="2"/>
  <c r="T792" i="2"/>
  <c r="R792" i="2"/>
  <c r="P792" i="2"/>
  <c r="BI790" i="2"/>
  <c r="BH790" i="2"/>
  <c r="BG790" i="2"/>
  <c r="BF790" i="2"/>
  <c r="T790" i="2"/>
  <c r="R790" i="2"/>
  <c r="P790" i="2"/>
  <c r="BI785" i="2"/>
  <c r="BH785" i="2"/>
  <c r="BG785" i="2"/>
  <c r="BF785" i="2"/>
  <c r="T785" i="2"/>
  <c r="R785" i="2"/>
  <c r="P785" i="2"/>
  <c r="BI783" i="2"/>
  <c r="BH783" i="2"/>
  <c r="BG783" i="2"/>
  <c r="BF783" i="2"/>
  <c r="T783" i="2"/>
  <c r="R783" i="2"/>
  <c r="P783" i="2"/>
  <c r="BI768" i="2"/>
  <c r="BH768" i="2"/>
  <c r="BG768" i="2"/>
  <c r="BF768" i="2"/>
  <c r="T768" i="2"/>
  <c r="R768" i="2"/>
  <c r="P768" i="2"/>
  <c r="BI766" i="2"/>
  <c r="BH766" i="2"/>
  <c r="BG766" i="2"/>
  <c r="BF766" i="2"/>
  <c r="T766" i="2"/>
  <c r="R766" i="2"/>
  <c r="P766" i="2"/>
  <c r="BI752" i="2"/>
  <c r="BH752" i="2"/>
  <c r="BG752" i="2"/>
  <c r="BF752" i="2"/>
  <c r="T752" i="2"/>
  <c r="R752" i="2"/>
  <c r="P752" i="2"/>
  <c r="BI750" i="2"/>
  <c r="BH750" i="2"/>
  <c r="BG750" i="2"/>
  <c r="BF750" i="2"/>
  <c r="T750" i="2"/>
  <c r="R750" i="2"/>
  <c r="P750" i="2"/>
  <c r="BI741" i="2"/>
  <c r="BH741" i="2"/>
  <c r="BG741" i="2"/>
  <c r="BF741" i="2"/>
  <c r="T741" i="2"/>
  <c r="R741" i="2"/>
  <c r="P741" i="2"/>
  <c r="BI739" i="2"/>
  <c r="BH739" i="2"/>
  <c r="BG739" i="2"/>
  <c r="BF739" i="2"/>
  <c r="T739" i="2"/>
  <c r="R739" i="2"/>
  <c r="P739" i="2"/>
  <c r="BI737" i="2"/>
  <c r="BH737" i="2"/>
  <c r="BG737" i="2"/>
  <c r="BF737" i="2"/>
  <c r="T737" i="2"/>
  <c r="R737" i="2"/>
  <c r="P737" i="2"/>
  <c r="BI736" i="2"/>
  <c r="BH736" i="2"/>
  <c r="BG736" i="2"/>
  <c r="BF736" i="2"/>
  <c r="T736" i="2"/>
  <c r="R736" i="2"/>
  <c r="P736" i="2"/>
  <c r="BI727" i="2"/>
  <c r="BH727" i="2"/>
  <c r="BG727" i="2"/>
  <c r="BF727" i="2"/>
  <c r="T727" i="2"/>
  <c r="R727" i="2"/>
  <c r="P727" i="2"/>
  <c r="BI726" i="2"/>
  <c r="BH726" i="2"/>
  <c r="BG726" i="2"/>
  <c r="BF726" i="2"/>
  <c r="T726" i="2"/>
  <c r="R726" i="2"/>
  <c r="P726" i="2"/>
  <c r="BI718" i="2"/>
  <c r="BH718" i="2"/>
  <c r="BG718" i="2"/>
  <c r="BF718" i="2"/>
  <c r="T718" i="2"/>
  <c r="R718" i="2"/>
  <c r="P718" i="2"/>
  <c r="BI714" i="2"/>
  <c r="BH714" i="2"/>
  <c r="BG714" i="2"/>
  <c r="BF714" i="2"/>
  <c r="T714" i="2"/>
  <c r="R714" i="2"/>
  <c r="P714" i="2"/>
  <c r="BI712" i="2"/>
  <c r="BH712" i="2"/>
  <c r="BG712" i="2"/>
  <c r="BF712" i="2"/>
  <c r="T712" i="2"/>
  <c r="R712" i="2"/>
  <c r="P712" i="2"/>
  <c r="BI707" i="2"/>
  <c r="BH707" i="2"/>
  <c r="BG707" i="2"/>
  <c r="BF707" i="2"/>
  <c r="T707" i="2"/>
  <c r="R707" i="2"/>
  <c r="P707" i="2"/>
  <c r="BI705" i="2"/>
  <c r="BH705" i="2"/>
  <c r="BG705" i="2"/>
  <c r="BF705" i="2"/>
  <c r="T705" i="2"/>
  <c r="R705" i="2"/>
  <c r="P705" i="2"/>
  <c r="BI698" i="2"/>
  <c r="BH698" i="2"/>
  <c r="BG698" i="2"/>
  <c r="BF698" i="2"/>
  <c r="T698" i="2"/>
  <c r="R698" i="2"/>
  <c r="P698" i="2"/>
  <c r="BI695" i="2"/>
  <c r="BH695" i="2"/>
  <c r="BG695" i="2"/>
  <c r="BF695" i="2"/>
  <c r="T695" i="2"/>
  <c r="R695" i="2"/>
  <c r="P695" i="2"/>
  <c r="BI686" i="2"/>
  <c r="BH686" i="2"/>
  <c r="BG686" i="2"/>
  <c r="BF686" i="2"/>
  <c r="T686" i="2"/>
  <c r="R686" i="2"/>
  <c r="P686" i="2"/>
  <c r="BI684" i="2"/>
  <c r="BH684" i="2"/>
  <c r="BG684" i="2"/>
  <c r="BF684" i="2"/>
  <c r="T684" i="2"/>
  <c r="R684" i="2"/>
  <c r="P684" i="2"/>
  <c r="BI683" i="2"/>
  <c r="BH683" i="2"/>
  <c r="BG683" i="2"/>
  <c r="BF683" i="2"/>
  <c r="T683" i="2"/>
  <c r="R683" i="2"/>
  <c r="P683" i="2"/>
  <c r="BI682" i="2"/>
  <c r="BH682" i="2"/>
  <c r="BG682" i="2"/>
  <c r="BF682" i="2"/>
  <c r="T682" i="2"/>
  <c r="R682" i="2"/>
  <c r="P682" i="2"/>
  <c r="BI680" i="2"/>
  <c r="BH680" i="2"/>
  <c r="BG680" i="2"/>
  <c r="BF680" i="2"/>
  <c r="T680" i="2"/>
  <c r="R680" i="2"/>
  <c r="P680" i="2"/>
  <c r="BI679" i="2"/>
  <c r="BH679" i="2"/>
  <c r="BG679" i="2"/>
  <c r="BF679" i="2"/>
  <c r="T679" i="2"/>
  <c r="R679" i="2"/>
  <c r="P679" i="2"/>
  <c r="BI678" i="2"/>
  <c r="BH678" i="2"/>
  <c r="BG678" i="2"/>
  <c r="BF678" i="2"/>
  <c r="T678" i="2"/>
  <c r="R678" i="2"/>
  <c r="P678" i="2"/>
  <c r="BI677" i="2"/>
  <c r="BH677" i="2"/>
  <c r="BG677" i="2"/>
  <c r="BF677" i="2"/>
  <c r="T677" i="2"/>
  <c r="R677" i="2"/>
  <c r="P677" i="2"/>
  <c r="BI676" i="2"/>
  <c r="BH676" i="2"/>
  <c r="BG676" i="2"/>
  <c r="BF676" i="2"/>
  <c r="T676" i="2"/>
  <c r="R676" i="2"/>
  <c r="P676" i="2"/>
  <c r="BI675" i="2"/>
  <c r="BH675" i="2"/>
  <c r="BG675" i="2"/>
  <c r="BF675" i="2"/>
  <c r="T675" i="2"/>
  <c r="R675" i="2"/>
  <c r="P675" i="2"/>
  <c r="BI674" i="2"/>
  <c r="BH674" i="2"/>
  <c r="BG674" i="2"/>
  <c r="BF674" i="2"/>
  <c r="T674" i="2"/>
  <c r="R674" i="2"/>
  <c r="P674" i="2"/>
  <c r="BI672" i="2"/>
  <c r="BH672" i="2"/>
  <c r="BG672" i="2"/>
  <c r="BF672" i="2"/>
  <c r="T672" i="2"/>
  <c r="R672" i="2"/>
  <c r="P672" i="2"/>
  <c r="BI667" i="2"/>
  <c r="BH667" i="2"/>
  <c r="BG667" i="2"/>
  <c r="BF667" i="2"/>
  <c r="T667" i="2"/>
  <c r="R667" i="2"/>
  <c r="P667" i="2"/>
  <c r="BI666" i="2"/>
  <c r="BH666" i="2"/>
  <c r="BG666" i="2"/>
  <c r="BF666" i="2"/>
  <c r="T666" i="2"/>
  <c r="R666" i="2"/>
  <c r="P666" i="2"/>
  <c r="BI657" i="2"/>
  <c r="BH657" i="2"/>
  <c r="BG657" i="2"/>
  <c r="BF657" i="2"/>
  <c r="T657" i="2"/>
  <c r="R657" i="2"/>
  <c r="P657" i="2"/>
  <c r="BI653" i="2"/>
  <c r="BH653" i="2"/>
  <c r="BG653" i="2"/>
  <c r="BF653" i="2"/>
  <c r="T653" i="2"/>
  <c r="R653" i="2"/>
  <c r="P653" i="2"/>
  <c r="BI652" i="2"/>
  <c r="BH652" i="2"/>
  <c r="BG652" i="2"/>
  <c r="BF652" i="2"/>
  <c r="T652" i="2"/>
  <c r="R652" i="2"/>
  <c r="P652" i="2"/>
  <c r="BI645" i="2"/>
  <c r="BH645" i="2"/>
  <c r="BG645" i="2"/>
  <c r="BF645" i="2"/>
  <c r="T645" i="2"/>
  <c r="R645" i="2"/>
  <c r="P645" i="2"/>
  <c r="BI643" i="2"/>
  <c r="BH643" i="2"/>
  <c r="BG643" i="2"/>
  <c r="BF643" i="2"/>
  <c r="T643" i="2"/>
  <c r="T642" i="2" s="1"/>
  <c r="R643" i="2"/>
  <c r="R642" i="2" s="1"/>
  <c r="P643" i="2"/>
  <c r="P642" i="2"/>
  <c r="BI641" i="2"/>
  <c r="BH641" i="2"/>
  <c r="BG641" i="2"/>
  <c r="BF641" i="2"/>
  <c r="T641" i="2"/>
  <c r="R641" i="2"/>
  <c r="P641" i="2"/>
  <c r="BI634" i="2"/>
  <c r="BH634" i="2"/>
  <c r="BG634" i="2"/>
  <c r="BF634" i="2"/>
  <c r="T634" i="2"/>
  <c r="R634" i="2"/>
  <c r="P634" i="2"/>
  <c r="BI627" i="2"/>
  <c r="BH627" i="2"/>
  <c r="BG627" i="2"/>
  <c r="BF627" i="2"/>
  <c r="T627" i="2"/>
  <c r="R627" i="2"/>
  <c r="P627" i="2"/>
  <c r="BI620" i="2"/>
  <c r="BH620" i="2"/>
  <c r="BG620" i="2"/>
  <c r="BF620" i="2"/>
  <c r="T620" i="2"/>
  <c r="R620" i="2"/>
  <c r="P620" i="2"/>
  <c r="BI613" i="2"/>
  <c r="BH613" i="2"/>
  <c r="BG613" i="2"/>
  <c r="BF613" i="2"/>
  <c r="T613" i="2"/>
  <c r="R613" i="2"/>
  <c r="P613" i="2"/>
  <c r="BI609" i="2"/>
  <c r="BH609" i="2"/>
  <c r="BG609" i="2"/>
  <c r="BF609" i="2"/>
  <c r="T609" i="2"/>
  <c r="R609" i="2"/>
  <c r="P609" i="2"/>
  <c r="BI602" i="2"/>
  <c r="BH602" i="2"/>
  <c r="BG602" i="2"/>
  <c r="BF602" i="2"/>
  <c r="T602" i="2"/>
  <c r="R602" i="2"/>
  <c r="P602" i="2"/>
  <c r="BI595" i="2"/>
  <c r="BH595" i="2"/>
  <c r="BG595" i="2"/>
  <c r="BF595" i="2"/>
  <c r="T595" i="2"/>
  <c r="R595" i="2"/>
  <c r="P595" i="2"/>
  <c r="BI588" i="2"/>
  <c r="BH588" i="2"/>
  <c r="BG588" i="2"/>
  <c r="BF588" i="2"/>
  <c r="T588" i="2"/>
  <c r="R588" i="2"/>
  <c r="P588" i="2"/>
  <c r="BI587" i="2"/>
  <c r="BH587" i="2"/>
  <c r="BG587" i="2"/>
  <c r="BF587" i="2"/>
  <c r="T587" i="2"/>
  <c r="R587" i="2"/>
  <c r="P587" i="2"/>
  <c r="BI586" i="2"/>
  <c r="BH586" i="2"/>
  <c r="BG586" i="2"/>
  <c r="BF586" i="2"/>
  <c r="T586" i="2"/>
  <c r="R586" i="2"/>
  <c r="P586" i="2"/>
  <c r="BI585" i="2"/>
  <c r="BH585" i="2"/>
  <c r="BG585" i="2"/>
  <c r="BF585" i="2"/>
  <c r="T585" i="2"/>
  <c r="R585" i="2"/>
  <c r="P585" i="2"/>
  <c r="BI583" i="2"/>
  <c r="BH583" i="2"/>
  <c r="BG583" i="2"/>
  <c r="BF583" i="2"/>
  <c r="T583" i="2"/>
  <c r="R583" i="2"/>
  <c r="P583" i="2"/>
  <c r="BI581" i="2"/>
  <c r="BH581" i="2"/>
  <c r="BG581" i="2"/>
  <c r="BF581" i="2"/>
  <c r="T581" i="2"/>
  <c r="R581" i="2"/>
  <c r="P581" i="2"/>
  <c r="BI574" i="2"/>
  <c r="BH574" i="2"/>
  <c r="BG574" i="2"/>
  <c r="BF574" i="2"/>
  <c r="T574" i="2"/>
  <c r="R574" i="2"/>
  <c r="P574" i="2"/>
  <c r="BI572" i="2"/>
  <c r="BH572" i="2"/>
  <c r="BG572" i="2"/>
  <c r="BF572" i="2"/>
  <c r="T572" i="2"/>
  <c r="R572" i="2"/>
  <c r="P572" i="2"/>
  <c r="BI570" i="2"/>
  <c r="BH570" i="2"/>
  <c r="BG570" i="2"/>
  <c r="BF570" i="2"/>
  <c r="T570" i="2"/>
  <c r="R570" i="2"/>
  <c r="P570" i="2"/>
  <c r="BI555" i="2"/>
  <c r="BH555" i="2"/>
  <c r="BG555" i="2"/>
  <c r="BF555" i="2"/>
  <c r="T555" i="2"/>
  <c r="R555" i="2"/>
  <c r="P555" i="2"/>
  <c r="BI547" i="2"/>
  <c r="BH547" i="2"/>
  <c r="BG547" i="2"/>
  <c r="BF547" i="2"/>
  <c r="T547" i="2"/>
  <c r="R547" i="2"/>
  <c r="P547" i="2"/>
  <c r="BI544" i="2"/>
  <c r="BH544" i="2"/>
  <c r="BG544" i="2"/>
  <c r="BF544" i="2"/>
  <c r="T544" i="2"/>
  <c r="R544" i="2"/>
  <c r="P544" i="2"/>
  <c r="BI536" i="2"/>
  <c r="BH536" i="2"/>
  <c r="BG536" i="2"/>
  <c r="BF536" i="2"/>
  <c r="T536" i="2"/>
  <c r="R536" i="2"/>
  <c r="P536" i="2"/>
  <c r="BI533" i="2"/>
  <c r="BH533" i="2"/>
  <c r="BG533" i="2"/>
  <c r="BF533" i="2"/>
  <c r="T533" i="2"/>
  <c r="T532" i="2" s="1"/>
  <c r="R533" i="2"/>
  <c r="R532" i="2"/>
  <c r="P533" i="2"/>
  <c r="P532" i="2" s="1"/>
  <c r="BI531" i="2"/>
  <c r="BH531" i="2"/>
  <c r="BG531" i="2"/>
  <c r="BF531" i="2"/>
  <c r="T531" i="2"/>
  <c r="R531" i="2"/>
  <c r="P531" i="2"/>
  <c r="BI530" i="2"/>
  <c r="BH530" i="2"/>
  <c r="BG530" i="2"/>
  <c r="BF530" i="2"/>
  <c r="T530" i="2"/>
  <c r="R530" i="2"/>
  <c r="P530" i="2"/>
  <c r="BI528" i="2"/>
  <c r="BH528" i="2"/>
  <c r="BG528" i="2"/>
  <c r="BF528" i="2"/>
  <c r="T528" i="2"/>
  <c r="R528" i="2"/>
  <c r="P528" i="2"/>
  <c r="BI527" i="2"/>
  <c r="BH527" i="2"/>
  <c r="BG527" i="2"/>
  <c r="BF527" i="2"/>
  <c r="T527" i="2"/>
  <c r="R527" i="2"/>
  <c r="P527" i="2"/>
  <c r="BI526" i="2"/>
  <c r="BH526" i="2"/>
  <c r="BG526" i="2"/>
  <c r="BF526" i="2"/>
  <c r="T526" i="2"/>
  <c r="R526" i="2"/>
  <c r="P526" i="2"/>
  <c r="BI513" i="2"/>
  <c r="BH513" i="2"/>
  <c r="BG513" i="2"/>
  <c r="BF513" i="2"/>
  <c r="T513" i="2"/>
  <c r="R513" i="2"/>
  <c r="P513" i="2"/>
  <c r="BI505" i="2"/>
  <c r="BH505" i="2"/>
  <c r="BG505" i="2"/>
  <c r="BF505" i="2"/>
  <c r="T505" i="2"/>
  <c r="R505" i="2"/>
  <c r="P505" i="2"/>
  <c r="BI497" i="2"/>
  <c r="BH497" i="2"/>
  <c r="BG497" i="2"/>
  <c r="BF497" i="2"/>
  <c r="T497" i="2"/>
  <c r="R497" i="2"/>
  <c r="P497" i="2"/>
  <c r="BI493" i="2"/>
  <c r="BH493" i="2"/>
  <c r="BG493" i="2"/>
  <c r="BF493" i="2"/>
  <c r="T493" i="2"/>
  <c r="R493" i="2"/>
  <c r="P493" i="2"/>
  <c r="BI485" i="2"/>
  <c r="BH485" i="2"/>
  <c r="BG485" i="2"/>
  <c r="BF485" i="2"/>
  <c r="T485" i="2"/>
  <c r="R485" i="2"/>
  <c r="P485" i="2"/>
  <c r="BI477" i="2"/>
  <c r="BH477" i="2"/>
  <c r="BG477" i="2"/>
  <c r="BF477" i="2"/>
  <c r="T477" i="2"/>
  <c r="R477" i="2"/>
  <c r="P477" i="2"/>
  <c r="BI473" i="2"/>
  <c r="BH473" i="2"/>
  <c r="BG473" i="2"/>
  <c r="BF473" i="2"/>
  <c r="T473" i="2"/>
  <c r="R473" i="2"/>
  <c r="P473" i="2"/>
  <c r="BI469" i="2"/>
  <c r="BH469" i="2"/>
  <c r="BG469" i="2"/>
  <c r="BF469" i="2"/>
  <c r="T469" i="2"/>
  <c r="R469" i="2"/>
  <c r="P469" i="2"/>
  <c r="BI465" i="2"/>
  <c r="BH465" i="2"/>
  <c r="BG465" i="2"/>
  <c r="BF465" i="2"/>
  <c r="T465" i="2"/>
  <c r="R465" i="2"/>
  <c r="P465" i="2"/>
  <c r="BI458" i="2"/>
  <c r="BH458" i="2"/>
  <c r="BG458" i="2"/>
  <c r="BF458" i="2"/>
  <c r="T458" i="2"/>
  <c r="R458" i="2"/>
  <c r="P458" i="2"/>
  <c r="BI454" i="2"/>
  <c r="BH454" i="2"/>
  <c r="BG454" i="2"/>
  <c r="BF454" i="2"/>
  <c r="T454" i="2"/>
  <c r="R454" i="2"/>
  <c r="P454" i="2"/>
  <c r="BI447" i="2"/>
  <c r="BH447" i="2"/>
  <c r="BG447" i="2"/>
  <c r="BF447" i="2"/>
  <c r="T447" i="2"/>
  <c r="R447" i="2"/>
  <c r="P447" i="2"/>
  <c r="BI443" i="2"/>
  <c r="BH443" i="2"/>
  <c r="BG443" i="2"/>
  <c r="BF443" i="2"/>
  <c r="T443" i="2"/>
  <c r="R443" i="2"/>
  <c r="P443" i="2"/>
  <c r="BI442" i="2"/>
  <c r="BH442" i="2"/>
  <c r="BG442" i="2"/>
  <c r="BF442" i="2"/>
  <c r="T442" i="2"/>
  <c r="R442" i="2"/>
  <c r="P442" i="2"/>
  <c r="BI434" i="2"/>
  <c r="BH434" i="2"/>
  <c r="BG434" i="2"/>
  <c r="BF434" i="2"/>
  <c r="T434" i="2"/>
  <c r="R434" i="2"/>
  <c r="P434" i="2"/>
  <c r="BI426" i="2"/>
  <c r="BH426" i="2"/>
  <c r="BG426" i="2"/>
  <c r="BF426" i="2"/>
  <c r="T426" i="2"/>
  <c r="R426" i="2"/>
  <c r="P426" i="2"/>
  <c r="BI416" i="2"/>
  <c r="BH416" i="2"/>
  <c r="BG416" i="2"/>
  <c r="BF416" i="2"/>
  <c r="T416" i="2"/>
  <c r="R416" i="2"/>
  <c r="P416" i="2"/>
  <c r="BI412" i="2"/>
  <c r="BH412" i="2"/>
  <c r="BG412" i="2"/>
  <c r="BF412" i="2"/>
  <c r="T412" i="2"/>
  <c r="R412" i="2"/>
  <c r="P412" i="2"/>
  <c r="BI411" i="2"/>
  <c r="BH411" i="2"/>
  <c r="BG411" i="2"/>
  <c r="BF411" i="2"/>
  <c r="T411" i="2"/>
  <c r="R411" i="2"/>
  <c r="P411" i="2"/>
  <c r="BI409" i="2"/>
  <c r="BH409" i="2"/>
  <c r="BG409" i="2"/>
  <c r="BF409" i="2"/>
  <c r="T409" i="2"/>
  <c r="R409" i="2"/>
  <c r="P409" i="2"/>
  <c r="BI406" i="2"/>
  <c r="BH406" i="2"/>
  <c r="BG406" i="2"/>
  <c r="BF406" i="2"/>
  <c r="T406" i="2"/>
  <c r="R406" i="2"/>
  <c r="P406" i="2"/>
  <c r="BI405" i="2"/>
  <c r="BH405" i="2"/>
  <c r="BG405" i="2"/>
  <c r="BF405" i="2"/>
  <c r="T405" i="2"/>
  <c r="R405" i="2"/>
  <c r="P405" i="2"/>
  <c r="BI403" i="2"/>
  <c r="BH403" i="2"/>
  <c r="BG403" i="2"/>
  <c r="BF403" i="2"/>
  <c r="T403" i="2"/>
  <c r="R403" i="2"/>
  <c r="P403" i="2"/>
  <c r="BI401" i="2"/>
  <c r="BH401" i="2"/>
  <c r="BG401" i="2"/>
  <c r="BF401" i="2"/>
  <c r="T401" i="2"/>
  <c r="R401" i="2"/>
  <c r="P401" i="2"/>
  <c r="BI400" i="2"/>
  <c r="BH400" i="2"/>
  <c r="BG400" i="2"/>
  <c r="BF400" i="2"/>
  <c r="T400" i="2"/>
  <c r="R400" i="2"/>
  <c r="P400" i="2"/>
  <c r="BI392" i="2"/>
  <c r="BH392" i="2"/>
  <c r="BG392" i="2"/>
  <c r="BF392" i="2"/>
  <c r="T392" i="2"/>
  <c r="R392" i="2"/>
  <c r="P392" i="2"/>
  <c r="BI377" i="2"/>
  <c r="BH377" i="2"/>
  <c r="BG377" i="2"/>
  <c r="BF377" i="2"/>
  <c r="T377" i="2"/>
  <c r="R377" i="2"/>
  <c r="P377" i="2"/>
  <c r="BI359" i="2"/>
  <c r="BH359" i="2"/>
  <c r="BG359" i="2"/>
  <c r="BF359" i="2"/>
  <c r="T359" i="2"/>
  <c r="R359" i="2"/>
  <c r="P359" i="2"/>
  <c r="BI358" i="2"/>
  <c r="BH358" i="2"/>
  <c r="BG358" i="2"/>
  <c r="BF358" i="2"/>
  <c r="T358" i="2"/>
  <c r="R358" i="2"/>
  <c r="P358" i="2"/>
  <c r="BI357" i="2"/>
  <c r="BH357" i="2"/>
  <c r="BG357" i="2"/>
  <c r="BF357" i="2"/>
  <c r="T357" i="2"/>
  <c r="R357" i="2"/>
  <c r="P357" i="2"/>
  <c r="BI349" i="2"/>
  <c r="BH349" i="2"/>
  <c r="BG349" i="2"/>
  <c r="BF349" i="2"/>
  <c r="T349" i="2"/>
  <c r="R349" i="2"/>
  <c r="P349" i="2"/>
  <c r="BI340" i="2"/>
  <c r="BH340" i="2"/>
  <c r="BG340" i="2"/>
  <c r="BF340" i="2"/>
  <c r="T340" i="2"/>
  <c r="R340" i="2"/>
  <c r="P340" i="2"/>
  <c r="BI336" i="2"/>
  <c r="BH336" i="2"/>
  <c r="BG336" i="2"/>
  <c r="BF336" i="2"/>
  <c r="T336" i="2"/>
  <c r="R336" i="2"/>
  <c r="P336" i="2"/>
  <c r="BI333" i="2"/>
  <c r="BH333" i="2"/>
  <c r="BG333" i="2"/>
  <c r="BF333" i="2"/>
  <c r="T333" i="2"/>
  <c r="R333" i="2"/>
  <c r="P333" i="2"/>
  <c r="BI317" i="2"/>
  <c r="BH317" i="2"/>
  <c r="BG317" i="2"/>
  <c r="BF317" i="2"/>
  <c r="T317" i="2"/>
  <c r="R317" i="2"/>
  <c r="P317" i="2"/>
  <c r="BI301" i="2"/>
  <c r="BH301" i="2"/>
  <c r="BG301" i="2"/>
  <c r="BF301" i="2"/>
  <c r="T301" i="2"/>
  <c r="R301" i="2"/>
  <c r="P301" i="2"/>
  <c r="BI296" i="2"/>
  <c r="BH296" i="2"/>
  <c r="BG296" i="2"/>
  <c r="BF296" i="2"/>
  <c r="T296" i="2"/>
  <c r="R296" i="2"/>
  <c r="P296" i="2"/>
  <c r="BI293" i="2"/>
  <c r="BH293" i="2"/>
  <c r="BG293" i="2"/>
  <c r="BF293" i="2"/>
  <c r="T293" i="2"/>
  <c r="R293" i="2"/>
  <c r="P293" i="2"/>
  <c r="BI285" i="2"/>
  <c r="BH285" i="2"/>
  <c r="BG285" i="2"/>
  <c r="BF285" i="2"/>
  <c r="T285" i="2"/>
  <c r="R285" i="2"/>
  <c r="P285" i="2"/>
  <c r="BI280" i="2"/>
  <c r="BH280" i="2"/>
  <c r="BG280" i="2"/>
  <c r="BF280" i="2"/>
  <c r="T280" i="2"/>
  <c r="R280" i="2"/>
  <c r="P280" i="2"/>
  <c r="BI268" i="2"/>
  <c r="BH268" i="2"/>
  <c r="BG268" i="2"/>
  <c r="BF268" i="2"/>
  <c r="T268" i="2"/>
  <c r="R268" i="2"/>
  <c r="P268" i="2"/>
  <c r="BI261" i="2"/>
  <c r="BH261" i="2"/>
  <c r="BG261" i="2"/>
  <c r="BF261" i="2"/>
  <c r="T261" i="2"/>
  <c r="R261" i="2"/>
  <c r="P261" i="2"/>
  <c r="BI259" i="2"/>
  <c r="BH259" i="2"/>
  <c r="BG259" i="2"/>
  <c r="BF259" i="2"/>
  <c r="T259" i="2"/>
  <c r="R259" i="2"/>
  <c r="P259" i="2"/>
  <c r="BI252" i="2"/>
  <c r="BH252" i="2"/>
  <c r="BG252" i="2"/>
  <c r="BF252" i="2"/>
  <c r="T252" i="2"/>
  <c r="R252" i="2"/>
  <c r="P252" i="2"/>
  <c r="BI251" i="2"/>
  <c r="BH251" i="2"/>
  <c r="BG251" i="2"/>
  <c r="BF251" i="2"/>
  <c r="T251" i="2"/>
  <c r="R251" i="2"/>
  <c r="P251" i="2"/>
  <c r="BI238" i="2"/>
  <c r="BH238" i="2"/>
  <c r="BG238" i="2"/>
  <c r="BF238" i="2"/>
  <c r="T238" i="2"/>
  <c r="R238" i="2"/>
  <c r="P238" i="2"/>
  <c r="BI236" i="2"/>
  <c r="BH236" i="2"/>
  <c r="BG236" i="2"/>
  <c r="BF236" i="2"/>
  <c r="T236" i="2"/>
  <c r="R236" i="2"/>
  <c r="P236" i="2"/>
  <c r="BI235" i="2"/>
  <c r="BH235" i="2"/>
  <c r="BG235" i="2"/>
  <c r="BF235" i="2"/>
  <c r="T235" i="2"/>
  <c r="R235" i="2"/>
  <c r="P235" i="2"/>
  <c r="BI233" i="2"/>
  <c r="BH233" i="2"/>
  <c r="BG233" i="2"/>
  <c r="BF233" i="2"/>
  <c r="T233" i="2"/>
  <c r="R233" i="2"/>
  <c r="P233" i="2"/>
  <c r="BI229" i="2"/>
  <c r="BH229" i="2"/>
  <c r="BG229" i="2"/>
  <c r="BF229" i="2"/>
  <c r="T229" i="2"/>
  <c r="R229" i="2"/>
  <c r="P229" i="2"/>
  <c r="BI220" i="2"/>
  <c r="BH220" i="2"/>
  <c r="BG220" i="2"/>
  <c r="BF220" i="2"/>
  <c r="T220" i="2"/>
  <c r="R220" i="2"/>
  <c r="P220" i="2"/>
  <c r="BI216" i="2"/>
  <c r="BH216" i="2"/>
  <c r="BG216" i="2"/>
  <c r="BF216" i="2"/>
  <c r="T216" i="2"/>
  <c r="R216" i="2"/>
  <c r="P216" i="2"/>
  <c r="BI214" i="2"/>
  <c r="BH214" i="2"/>
  <c r="BG214" i="2"/>
  <c r="BF214" i="2"/>
  <c r="T214" i="2"/>
  <c r="R214" i="2"/>
  <c r="P214" i="2"/>
  <c r="BI207" i="2"/>
  <c r="BH207" i="2"/>
  <c r="BG207" i="2"/>
  <c r="BF207" i="2"/>
  <c r="T207" i="2"/>
  <c r="R207" i="2"/>
  <c r="P207" i="2"/>
  <c r="BI203" i="2"/>
  <c r="BH203" i="2"/>
  <c r="BG203" i="2"/>
  <c r="BF203" i="2"/>
  <c r="T203" i="2"/>
  <c r="R203" i="2"/>
  <c r="P203" i="2"/>
  <c r="BI196" i="2"/>
  <c r="BH196" i="2"/>
  <c r="BG196" i="2"/>
  <c r="BF196" i="2"/>
  <c r="T196" i="2"/>
  <c r="R196" i="2"/>
  <c r="P196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87" i="2"/>
  <c r="BH187" i="2"/>
  <c r="BG187" i="2"/>
  <c r="BF187" i="2"/>
  <c r="T187" i="2"/>
  <c r="R187" i="2"/>
  <c r="P187" i="2"/>
  <c r="BI184" i="2"/>
  <c r="BH184" i="2"/>
  <c r="BG184" i="2"/>
  <c r="BF184" i="2"/>
  <c r="T184" i="2"/>
  <c r="R184" i="2"/>
  <c r="P184" i="2"/>
  <c r="BI172" i="2"/>
  <c r="BH172" i="2"/>
  <c r="BG172" i="2"/>
  <c r="BF172" i="2"/>
  <c r="T172" i="2"/>
  <c r="R172" i="2"/>
  <c r="P172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3" i="2"/>
  <c r="BH153" i="2"/>
  <c r="BG153" i="2"/>
  <c r="BF153" i="2"/>
  <c r="T153" i="2"/>
  <c r="R153" i="2"/>
  <c r="P153" i="2"/>
  <c r="BI139" i="2"/>
  <c r="BH139" i="2"/>
  <c r="BG139" i="2"/>
  <c r="BF139" i="2"/>
  <c r="T139" i="2"/>
  <c r="R139" i="2"/>
  <c r="P139" i="2"/>
  <c r="J132" i="2"/>
  <c r="F132" i="2"/>
  <c r="F130" i="2"/>
  <c r="E128" i="2"/>
  <c r="J91" i="2"/>
  <c r="F91" i="2"/>
  <c r="F89" i="2"/>
  <c r="E87" i="2"/>
  <c r="J24" i="2"/>
  <c r="E24" i="2"/>
  <c r="J133" i="2" s="1"/>
  <c r="J23" i="2"/>
  <c r="J18" i="2"/>
  <c r="E18" i="2"/>
  <c r="F92" i="2" s="1"/>
  <c r="J17" i="2"/>
  <c r="J12" i="2"/>
  <c r="J130" i="2" s="1"/>
  <c r="E7" i="2"/>
  <c r="E85" i="2" s="1"/>
  <c r="L90" i="1"/>
  <c r="AM90" i="1"/>
  <c r="AM89" i="1"/>
  <c r="L89" i="1"/>
  <c r="AM87" i="1"/>
  <c r="L87" i="1"/>
  <c r="L85" i="1"/>
  <c r="L84" i="1"/>
  <c r="J683" i="2"/>
  <c r="BK613" i="2"/>
  <c r="BK527" i="2"/>
  <c r="J229" i="2"/>
  <c r="BK641" i="2"/>
  <c r="BK412" i="2"/>
  <c r="BK259" i="2"/>
  <c r="J677" i="2"/>
  <c r="J574" i="2"/>
  <c r="BK465" i="2"/>
  <c r="J359" i="2"/>
  <c r="J207" i="2"/>
  <c r="J679" i="2"/>
  <c r="J572" i="2"/>
  <c r="BK357" i="2"/>
  <c r="J196" i="2"/>
  <c r="BK588" i="2"/>
  <c r="BK505" i="2"/>
  <c r="BK403" i="2"/>
  <c r="BK153" i="2"/>
  <c r="BK620" i="2"/>
  <c r="BK406" i="2"/>
  <c r="BK235" i="2"/>
  <c r="J643" i="2"/>
  <c r="J447" i="2"/>
  <c r="J280" i="2"/>
  <c r="BK849" i="2"/>
  <c r="BK831" i="2"/>
  <c r="BK821" i="2"/>
  <c r="BK816" i="2"/>
  <c r="BK811" i="2"/>
  <c r="BK792" i="2"/>
  <c r="J783" i="2"/>
  <c r="J750" i="2"/>
  <c r="BK736" i="2"/>
  <c r="J718" i="2"/>
  <c r="J707" i="2"/>
  <c r="BK686" i="2"/>
  <c r="J602" i="2"/>
  <c r="BK547" i="2"/>
  <c r="J485" i="2"/>
  <c r="J301" i="2"/>
  <c r="BK206" i="3"/>
  <c r="J192" i="3"/>
  <c r="BK172" i="3"/>
  <c r="BK142" i="3"/>
  <c r="J200" i="3"/>
  <c r="BK166" i="3"/>
  <c r="J212" i="3"/>
  <c r="J195" i="3"/>
  <c r="J174" i="3"/>
  <c r="J149" i="3"/>
  <c r="J130" i="3"/>
  <c r="BK199" i="3"/>
  <c r="BK176" i="3"/>
  <c r="J160" i="3"/>
  <c r="BK144" i="3"/>
  <c r="J211" i="3"/>
  <c r="BK192" i="3"/>
  <c r="J162" i="3"/>
  <c r="BK124" i="3"/>
  <c r="BK163" i="3"/>
  <c r="J127" i="3"/>
  <c r="J166" i="3"/>
  <c r="BK139" i="3"/>
  <c r="BK164" i="3"/>
  <c r="BK130" i="3"/>
  <c r="BK150" i="4"/>
  <c r="J151" i="4"/>
  <c r="BK131" i="4"/>
  <c r="BK155" i="4"/>
  <c r="BK136" i="4"/>
  <c r="BK154" i="4"/>
  <c r="J135" i="4"/>
  <c r="J132" i="4"/>
  <c r="J125" i="4"/>
  <c r="J170" i="5"/>
  <c r="J137" i="5"/>
  <c r="BK170" i="5"/>
  <c r="J147" i="5"/>
  <c r="J131" i="5"/>
  <c r="J162" i="5"/>
  <c r="J143" i="5"/>
  <c r="J167" i="5"/>
  <c r="BK141" i="5"/>
  <c r="BK172" i="5"/>
  <c r="BK143" i="5"/>
  <c r="J163" i="5"/>
  <c r="J135" i="5"/>
  <c r="J126" i="6"/>
  <c r="BK657" i="2"/>
  <c r="J544" i="2"/>
  <c r="BK469" i="2"/>
  <c r="BK233" i="2"/>
  <c r="J686" i="2"/>
  <c r="J443" i="2"/>
  <c r="BK301" i="2"/>
  <c r="BK680" i="2"/>
  <c r="J634" i="2"/>
  <c r="BK493" i="2"/>
  <c r="BK434" i="2"/>
  <c r="BK296" i="2"/>
  <c r="BK139" i="2"/>
  <c r="J613" i="2"/>
  <c r="J405" i="2"/>
  <c r="J216" i="2"/>
  <c r="J676" i="2"/>
  <c r="BK574" i="2"/>
  <c r="J473" i="2"/>
  <c r="J392" i="2"/>
  <c r="BK191" i="2"/>
  <c r="J627" i="2"/>
  <c r="BK411" i="2"/>
  <c r="J296" i="2"/>
  <c r="BK168" i="2"/>
  <c r="J667" i="2"/>
  <c r="J530" i="2"/>
  <c r="J358" i="2"/>
  <c r="J235" i="2"/>
  <c r="BK848" i="2"/>
  <c r="BK830" i="2"/>
  <c r="J820" i="2"/>
  <c r="BK815" i="2"/>
  <c r="BK794" i="2"/>
  <c r="BK785" i="2"/>
  <c r="BK766" i="2"/>
  <c r="J741" i="2"/>
  <c r="BK727" i="2"/>
  <c r="BK712" i="2"/>
  <c r="J698" i="2"/>
  <c r="J672" i="2"/>
  <c r="J570" i="2"/>
  <c r="J493" i="2"/>
  <c r="J357" i="2"/>
  <c r="BK187" i="2"/>
  <c r="J197" i="3"/>
  <c r="BK185" i="3"/>
  <c r="BK158" i="3"/>
  <c r="J131" i="3"/>
  <c r="J193" i="3"/>
  <c r="J164" i="3"/>
  <c r="J207" i="3"/>
  <c r="BK191" i="3"/>
  <c r="J167" i="3"/>
  <c r="J142" i="3"/>
  <c r="BK207" i="3"/>
  <c r="BK170" i="3"/>
  <c r="BK151" i="3"/>
  <c r="J140" i="3"/>
  <c r="BK201" i="3"/>
  <c r="BK179" i="3"/>
  <c r="BK129" i="3"/>
  <c r="BK167" i="3"/>
  <c r="J125" i="3"/>
  <c r="J150" i="3"/>
  <c r="J187" i="3"/>
  <c r="BK146" i="3"/>
  <c r="J129" i="3"/>
  <c r="J146" i="4"/>
  <c r="J142" i="4"/>
  <c r="J128" i="4"/>
  <c r="BK152" i="4"/>
  <c r="BK132" i="4"/>
  <c r="BK145" i="4"/>
  <c r="J137" i="4"/>
  <c r="BK147" i="4"/>
  <c r="BK173" i="5"/>
  <c r="BK152" i="5"/>
  <c r="J125" i="5"/>
  <c r="BK161" i="5"/>
  <c r="BK140" i="5"/>
  <c r="BK171" i="5"/>
  <c r="BK136" i="5"/>
  <c r="BK164" i="5"/>
  <c r="J127" i="5"/>
  <c r="BK168" i="5"/>
  <c r="J152" i="5"/>
  <c r="J161" i="5"/>
  <c r="J129" i="5"/>
  <c r="J124" i="6"/>
  <c r="BK674" i="2"/>
  <c r="BK555" i="2"/>
  <c r="BK530" i="2"/>
  <c r="J349" i="2"/>
  <c r="J238" i="2"/>
  <c r="J585" i="2"/>
  <c r="BK426" i="2"/>
  <c r="BK285" i="2"/>
  <c r="J168" i="2"/>
  <c r="BK645" i="2"/>
  <c r="BK536" i="2"/>
  <c r="BK447" i="2"/>
  <c r="BK358" i="2"/>
  <c r="BK159" i="2"/>
  <c r="J609" i="2"/>
  <c r="BK392" i="2"/>
  <c r="BK236" i="2"/>
  <c r="BK679" i="2"/>
  <c r="J586" i="2"/>
  <c r="J465" i="2"/>
  <c r="BK409" i="2"/>
  <c r="BK216" i="2"/>
  <c r="BK682" i="2"/>
  <c r="BK585" i="2"/>
  <c r="J401" i="2"/>
  <c r="J192" i="2"/>
  <c r="J678" i="2"/>
  <c r="BK609" i="2"/>
  <c r="J497" i="2"/>
  <c r="BK377" i="2"/>
  <c r="BK214" i="2"/>
  <c r="J848" i="2"/>
  <c r="BK827" i="2"/>
  <c r="BK819" i="2"/>
  <c r="J815" i="2"/>
  <c r="J796" i="2"/>
  <c r="J790" i="2"/>
  <c r="J766" i="2"/>
  <c r="BK739" i="2"/>
  <c r="J727" i="2"/>
  <c r="J714" i="2"/>
  <c r="J705" i="2"/>
  <c r="BK678" i="2"/>
  <c r="J595" i="2"/>
  <c r="BK497" i="2"/>
  <c r="J406" i="2"/>
  <c r="J251" i="2"/>
  <c r="J198" i="3"/>
  <c r="BK190" i="3"/>
  <c r="J163" i="3"/>
  <c r="J128" i="3"/>
  <c r="J199" i="3"/>
  <c r="J158" i="3"/>
  <c r="BK205" i="3"/>
  <c r="BK186" i="3"/>
  <c r="J157" i="3"/>
  <c r="BK143" i="3"/>
  <c r="BK209" i="3"/>
  <c r="J189" i="3"/>
  <c r="BK177" i="3"/>
  <c r="BK162" i="3"/>
  <c r="J141" i="3"/>
  <c r="BK203" i="3"/>
  <c r="BK193" i="3"/>
  <c r="BK175" i="3"/>
  <c r="BK150" i="3"/>
  <c r="BK183" i="3"/>
  <c r="BK159" i="3"/>
  <c r="BK137" i="3"/>
  <c r="J168" i="3"/>
  <c r="BK141" i="3"/>
  <c r="J181" i="3"/>
  <c r="J152" i="3"/>
  <c r="J126" i="3"/>
  <c r="J145" i="4"/>
  <c r="BK146" i="4"/>
  <c r="J129" i="4"/>
  <c r="J154" i="4"/>
  <c r="J134" i="4"/>
  <c r="BK149" i="4"/>
  <c r="BK123" i="4"/>
  <c r="J131" i="4"/>
  <c r="BK141" i="4"/>
  <c r="BK169" i="5"/>
  <c r="J142" i="5"/>
  <c r="J171" i="5"/>
  <c r="J159" i="5"/>
  <c r="J138" i="5"/>
  <c r="BK134" i="5"/>
  <c r="J144" i="5"/>
  <c r="BK174" i="5"/>
  <c r="J151" i="5"/>
  <c r="BK179" i="5"/>
  <c r="J166" i="5"/>
  <c r="J153" i="5"/>
  <c r="BK166" i="5"/>
  <c r="J139" i="5"/>
  <c r="J130" i="6"/>
  <c r="J128" i="6"/>
  <c r="BK676" i="2"/>
  <c r="J645" i="2"/>
  <c r="BK416" i="2"/>
  <c r="J261" i="2"/>
  <c r="AS94" i="1"/>
  <c r="BK220" i="2"/>
  <c r="BK643" i="2"/>
  <c r="BK528" i="2"/>
  <c r="J411" i="2"/>
  <c r="J233" i="2"/>
  <c r="J682" i="2"/>
  <c r="J581" i="2"/>
  <c r="J259" i="2"/>
  <c r="J159" i="2"/>
  <c r="BK581" i="2"/>
  <c r="BK477" i="2"/>
  <c r="BK317" i="2"/>
  <c r="J184" i="2"/>
  <c r="J477" i="2"/>
  <c r="BK280" i="2"/>
  <c r="J165" i="2"/>
  <c r="BK653" i="2"/>
  <c r="BK533" i="2"/>
  <c r="BK400" i="2"/>
  <c r="BK165" i="2"/>
  <c r="BK832" i="2"/>
  <c r="J821" i="2"/>
  <c r="J816" i="2"/>
  <c r="BK796" i="2"/>
  <c r="J785" i="2"/>
  <c r="J752" i="2"/>
  <c r="J739" i="2"/>
  <c r="BK718" i="2"/>
  <c r="BK707" i="2"/>
  <c r="BK695" i="2"/>
  <c r="BK634" i="2"/>
  <c r="J527" i="2"/>
  <c r="BK359" i="2"/>
  <c r="BK192" i="2"/>
  <c r="BK194" i="3"/>
  <c r="BK173" i="3"/>
  <c r="BK145" i="3"/>
  <c r="J209" i="3"/>
  <c r="BK171" i="3"/>
  <c r="BK127" i="3"/>
  <c r="BK196" i="3"/>
  <c r="J179" i="3"/>
  <c r="BK148" i="3"/>
  <c r="BK131" i="3"/>
  <c r="J206" i="3"/>
  <c r="J173" i="3"/>
  <c r="J147" i="3"/>
  <c r="BK214" i="3"/>
  <c r="BK195" i="3"/>
  <c r="J169" i="3"/>
  <c r="J135" i="3"/>
  <c r="J176" i="3"/>
  <c r="J138" i="3"/>
  <c r="BK174" i="3"/>
  <c r="J146" i="3"/>
  <c r="BK204" i="3"/>
  <c r="BK155" i="3"/>
  <c r="J132" i="3"/>
  <c r="J152" i="4"/>
  <c r="BK126" i="4"/>
  <c r="BK137" i="4"/>
  <c r="BK125" i="4"/>
  <c r="J149" i="4"/>
  <c r="J122" i="4"/>
  <c r="BK129" i="4"/>
  <c r="J136" i="4"/>
  <c r="BK134" i="4"/>
  <c r="J160" i="5"/>
  <c r="J136" i="5"/>
  <c r="J168" i="5"/>
  <c r="BK133" i="5"/>
  <c r="BK163" i="5"/>
  <c r="BK129" i="5"/>
  <c r="J148" i="5"/>
  <c r="BK176" i="5"/>
  <c r="BK159" i="5"/>
  <c r="J172" i="5"/>
  <c r="J146" i="5"/>
  <c r="BK130" i="6"/>
  <c r="BK672" i="2"/>
  <c r="J588" i="2"/>
  <c r="J403" i="2"/>
  <c r="J214" i="2"/>
  <c r="BK583" i="2"/>
  <c r="J377" i="2"/>
  <c r="J203" i="2"/>
  <c r="J674" i="2"/>
  <c r="BK570" i="2"/>
  <c r="J469" i="2"/>
  <c r="BK401" i="2"/>
  <c r="J236" i="2"/>
  <c r="BK675" i="2"/>
  <c r="BK513" i="2"/>
  <c r="BK261" i="2"/>
  <c r="J172" i="2"/>
  <c r="BK595" i="2"/>
  <c r="BK572" i="2"/>
  <c r="BK458" i="2"/>
  <c r="BK251" i="2"/>
  <c r="BK166" i="2"/>
  <c r="BK602" i="2"/>
  <c r="J409" i="2"/>
  <c r="BK229" i="2"/>
  <c r="BK160" i="2"/>
  <c r="J587" i="2"/>
  <c r="J416" i="2"/>
  <c r="J285" i="2"/>
  <c r="BK858" i="2"/>
  <c r="J832" i="2"/>
  <c r="J827" i="2"/>
  <c r="BK818" i="2"/>
  <c r="J811" i="2"/>
  <c r="J792" i="2"/>
  <c r="BK768" i="2"/>
  <c r="BK750" i="2"/>
  <c r="BK737" i="2"/>
  <c r="BK726" i="2"/>
  <c r="BK705" i="2"/>
  <c r="J695" i="2"/>
  <c r="J620" i="2"/>
  <c r="J505" i="2"/>
  <c r="J412" i="2"/>
  <c r="J220" i="2"/>
  <c r="J205" i="3"/>
  <c r="J191" i="3"/>
  <c r="J165" i="3"/>
  <c r="J134" i="3"/>
  <c r="BK211" i="3"/>
  <c r="J153" i="3"/>
  <c r="J202" i="3"/>
  <c r="J183" i="3"/>
  <c r="J156" i="3"/>
  <c r="BK132" i="3"/>
  <c r="BK184" i="3"/>
  <c r="J175" i="3"/>
  <c r="BK168" i="3"/>
  <c r="J143" i="3"/>
  <c r="BK189" i="3"/>
  <c r="J155" i="3"/>
  <c r="J185" i="3"/>
  <c r="J154" i="3"/>
  <c r="BK178" i="3"/>
  <c r="BK154" i="3"/>
  <c r="BK134" i="3"/>
  <c r="BK165" i="3"/>
  <c r="BK138" i="3"/>
  <c r="J153" i="4"/>
  <c r="J133" i="4"/>
  <c r="BK140" i="4"/>
  <c r="J126" i="4"/>
  <c r="BK151" i="4"/>
  <c r="J155" i="4"/>
  <c r="BK142" i="4"/>
  <c r="BK128" i="4"/>
  <c r="BK133" i="4"/>
  <c r="BK165" i="5"/>
  <c r="BK131" i="5"/>
  <c r="BK154" i="5"/>
  <c r="BK135" i="5"/>
  <c r="BK156" i="5"/>
  <c r="J134" i="5"/>
  <c r="BK162" i="5"/>
  <c r="J140" i="5"/>
  <c r="J165" i="5"/>
  <c r="BK142" i="5"/>
  <c r="BK144" i="5"/>
  <c r="BK126" i="6"/>
  <c r="J653" i="2"/>
  <c r="J531" i="2"/>
  <c r="J513" i="2"/>
  <c r="J336" i="2"/>
  <c r="J160" i="2"/>
  <c r="J533" i="2"/>
  <c r="BK340" i="2"/>
  <c r="BK238" i="2"/>
  <c r="BK666" i="2"/>
  <c r="BK531" i="2"/>
  <c r="J458" i="2"/>
  <c r="BK336" i="2"/>
  <c r="J191" i="2"/>
  <c r="BK667" i="2"/>
  <c r="J400" i="2"/>
  <c r="BK203" i="2"/>
  <c r="J666" i="2"/>
  <c r="J536" i="2"/>
  <c r="J434" i="2"/>
  <c r="BK196" i="2"/>
  <c r="J641" i="2"/>
  <c r="BK526" i="2"/>
  <c r="BK333" i="2"/>
  <c r="BK207" i="2"/>
  <c r="J161" i="2"/>
  <c r="BK652" i="2"/>
  <c r="BK443" i="2"/>
  <c r="J293" i="2"/>
  <c r="J858" i="2"/>
  <c r="J831" i="2"/>
  <c r="BK820" i="2"/>
  <c r="J818" i="2"/>
  <c r="BK813" i="2"/>
  <c r="J794" i="2"/>
  <c r="BK783" i="2"/>
  <c r="BK752" i="2"/>
  <c r="J737" i="2"/>
  <c r="J726" i="2"/>
  <c r="J712" i="2"/>
  <c r="BK684" i="2"/>
  <c r="BK586" i="2"/>
  <c r="BK473" i="2"/>
  <c r="BK293" i="2"/>
  <c r="BK184" i="2"/>
  <c r="J196" i="3"/>
  <c r="J170" i="3"/>
  <c r="BK136" i="3"/>
  <c r="BK212" i="3"/>
  <c r="J178" i="3"/>
  <c r="BK152" i="3"/>
  <c r="J201" i="3"/>
  <c r="BK181" i="3"/>
  <c r="J144" i="3"/>
  <c r="J214" i="3"/>
  <c r="BK187" i="3"/>
  <c r="BK169" i="3"/>
  <c r="BK149" i="3"/>
  <c r="BK135" i="3"/>
  <c r="BK198" i="3"/>
  <c r="J184" i="3"/>
  <c r="J151" i="3"/>
  <c r="J204" i="3"/>
  <c r="BK160" i="3"/>
  <c r="J186" i="3"/>
  <c r="J159" i="3"/>
  <c r="J136" i="3"/>
  <c r="BK180" i="3"/>
  <c r="J139" i="3"/>
  <c r="J124" i="3"/>
  <c r="BK135" i="4"/>
  <c r="J141" i="4"/>
  <c r="J123" i="4"/>
  <c r="BK144" i="4"/>
  <c r="J130" i="4"/>
  <c r="BK143" i="4"/>
  <c r="J138" i="4"/>
  <c r="J144" i="4"/>
  <c r="BK175" i="5"/>
  <c r="J154" i="5"/>
  <c r="J174" i="5"/>
  <c r="BK167" i="5"/>
  <c r="J141" i="5"/>
  <c r="BK125" i="5"/>
  <c r="BK151" i="5"/>
  <c r="J176" i="5"/>
  <c r="BK153" i="5"/>
  <c r="J175" i="5"/>
  <c r="J164" i="5"/>
  <c r="BK137" i="5"/>
  <c r="J157" i="5"/>
  <c r="BK124" i="6"/>
  <c r="J675" i="2"/>
  <c r="J652" i="2"/>
  <c r="J528" i="2"/>
  <c r="J340" i="2"/>
  <c r="BK161" i="2"/>
  <c r="BK454" i="2"/>
  <c r="J333" i="2"/>
  <c r="J187" i="2"/>
  <c r="J657" i="2"/>
  <c r="J555" i="2"/>
  <c r="BK485" i="2"/>
  <c r="BK405" i="2"/>
  <c r="BK252" i="2"/>
  <c r="BK683" i="2"/>
  <c r="BK627" i="2"/>
  <c r="J454" i="2"/>
  <c r="BK349" i="2"/>
  <c r="J166" i="2"/>
  <c r="BK587" i="2"/>
  <c r="J526" i="2"/>
  <c r="BK442" i="2"/>
  <c r="BK268" i="2"/>
  <c r="J680" i="2"/>
  <c r="J547" i="2"/>
  <c r="J317" i="2"/>
  <c r="BK172" i="2"/>
  <c r="J684" i="2"/>
  <c r="BK544" i="2"/>
  <c r="J442" i="2"/>
  <c r="J252" i="2"/>
  <c r="J849" i="2"/>
  <c r="J830" i="2"/>
  <c r="J819" i="2"/>
  <c r="J813" i="2"/>
  <c r="BK790" i="2"/>
  <c r="J768" i="2"/>
  <c r="BK741" i="2"/>
  <c r="J736" i="2"/>
  <c r="BK714" i="2"/>
  <c r="BK698" i="2"/>
  <c r="BK677" i="2"/>
  <c r="J583" i="2"/>
  <c r="J426" i="2"/>
  <c r="J268" i="2"/>
  <c r="BK202" i="3"/>
  <c r="J177" i="3"/>
  <c r="BK157" i="3"/>
  <c r="BK126" i="3"/>
  <c r="J182" i="3"/>
  <c r="BK208" i="3"/>
  <c r="J194" i="3"/>
  <c r="J171" i="3"/>
  <c r="BK147" i="3"/>
  <c r="BK128" i="3"/>
  <c r="BK182" i="3"/>
  <c r="J172" i="3"/>
  <c r="J148" i="3"/>
  <c r="J137" i="3"/>
  <c r="BK197" i="3"/>
  <c r="J180" i="3"/>
  <c r="BK140" i="3"/>
  <c r="BK200" i="3"/>
  <c r="BK153" i="3"/>
  <c r="J190" i="3"/>
  <c r="BK156" i="3"/>
  <c r="J203" i="3"/>
  <c r="J145" i="3"/>
  <c r="BK125" i="3"/>
  <c r="J140" i="4"/>
  <c r="J143" i="4"/>
  <c r="BK130" i="4"/>
  <c r="BK122" i="4"/>
  <c r="BK138" i="4"/>
  <c r="BK153" i="4"/>
  <c r="J147" i="4"/>
  <c r="J150" i="4"/>
  <c r="J179" i="5"/>
  <c r="BK157" i="5"/>
  <c r="J133" i="5"/>
  <c r="BK146" i="5"/>
  <c r="BK139" i="5"/>
  <c r="BK147" i="5"/>
  <c r="BK127" i="5"/>
  <c r="BK160" i="5"/>
  <c r="BK138" i="5"/>
  <c r="J173" i="5"/>
  <c r="J156" i="5"/>
  <c r="J169" i="5"/>
  <c r="BK148" i="5"/>
  <c r="BK128" i="6"/>
  <c r="R122" i="6" l="1"/>
  <c r="R121" i="6" s="1"/>
  <c r="T122" i="6"/>
  <c r="T121" i="6" s="1"/>
  <c r="P122" i="6"/>
  <c r="P121" i="6" s="1"/>
  <c r="AU99" i="1" s="1"/>
  <c r="T138" i="2"/>
  <c r="BK228" i="2"/>
  <c r="J228" i="2" s="1"/>
  <c r="J100" i="2" s="1"/>
  <c r="T408" i="2"/>
  <c r="P525" i="2"/>
  <c r="BK584" i="2"/>
  <c r="J584" i="2" s="1"/>
  <c r="J108" i="2" s="1"/>
  <c r="BK673" i="2"/>
  <c r="J673" i="2" s="1"/>
  <c r="J111" i="2" s="1"/>
  <c r="R681" i="2"/>
  <c r="T826" i="2"/>
  <c r="R133" i="3"/>
  <c r="R188" i="3"/>
  <c r="P127" i="4"/>
  <c r="P148" i="4"/>
  <c r="BK158" i="5"/>
  <c r="J158" i="5" s="1"/>
  <c r="J101" i="5" s="1"/>
  <c r="BK186" i="2"/>
  <c r="J186" i="2" s="1"/>
  <c r="J99" i="2" s="1"/>
  <c r="P250" i="2"/>
  <c r="T535" i="2"/>
  <c r="BK573" i="2"/>
  <c r="J573" i="2" s="1"/>
  <c r="J107" i="2" s="1"/>
  <c r="BK644" i="2"/>
  <c r="J644" i="2" s="1"/>
  <c r="J110" i="2" s="1"/>
  <c r="R738" i="2"/>
  <c r="P817" i="2"/>
  <c r="BK133" i="3"/>
  <c r="J133" i="3" s="1"/>
  <c r="J98" i="3" s="1"/>
  <c r="BK188" i="3"/>
  <c r="J188" i="3"/>
  <c r="J100" i="3" s="1"/>
  <c r="T121" i="4"/>
  <c r="T139" i="4"/>
  <c r="T124" i="5"/>
  <c r="BK150" i="5"/>
  <c r="J150" i="5" s="1"/>
  <c r="J99" i="5" s="1"/>
  <c r="R138" i="2"/>
  <c r="BK250" i="2"/>
  <c r="J250" i="2" s="1"/>
  <c r="J101" i="2" s="1"/>
  <c r="P535" i="2"/>
  <c r="P573" i="2"/>
  <c r="P644" i="2"/>
  <c r="T738" i="2"/>
  <c r="T817" i="2"/>
  <c r="BK123" i="3"/>
  <c r="J123" i="3" s="1"/>
  <c r="J97" i="3" s="1"/>
  <c r="R161" i="3"/>
  <c r="R210" i="3"/>
  <c r="BK121" i="4"/>
  <c r="J121" i="4"/>
  <c r="J97" i="4" s="1"/>
  <c r="P139" i="4"/>
  <c r="P158" i="5"/>
  <c r="P155" i="5" s="1"/>
  <c r="R186" i="2"/>
  <c r="T228" i="2"/>
  <c r="R408" i="2"/>
  <c r="R525" i="2"/>
  <c r="P584" i="2"/>
  <c r="R673" i="2"/>
  <c r="P681" i="2"/>
  <c r="P826" i="2"/>
  <c r="T123" i="3"/>
  <c r="BK161" i="3"/>
  <c r="J161" i="3"/>
  <c r="J99" i="3" s="1"/>
  <c r="BK210" i="3"/>
  <c r="J210" i="3" s="1"/>
  <c r="J101" i="3" s="1"/>
  <c r="P121" i="4"/>
  <c r="BK139" i="4"/>
  <c r="J139" i="4" s="1"/>
  <c r="J99" i="4" s="1"/>
  <c r="P124" i="5"/>
  <c r="P150" i="5"/>
  <c r="P149" i="5" s="1"/>
  <c r="P138" i="2"/>
  <c r="R250" i="2"/>
  <c r="T525" i="2"/>
  <c r="R584" i="2"/>
  <c r="T673" i="2"/>
  <c r="BK681" i="2"/>
  <c r="J681" i="2"/>
  <c r="J112" i="2" s="1"/>
  <c r="BK826" i="2"/>
  <c r="J826" i="2" s="1"/>
  <c r="J115" i="2" s="1"/>
  <c r="P133" i="3"/>
  <c r="P188" i="3"/>
  <c r="R127" i="4"/>
  <c r="T148" i="4"/>
  <c r="T158" i="5"/>
  <c r="T155" i="5" s="1"/>
  <c r="P186" i="2"/>
  <c r="R228" i="2"/>
  <c r="P408" i="2"/>
  <c r="BK525" i="2"/>
  <c r="J525" i="2" s="1"/>
  <c r="J103" i="2" s="1"/>
  <c r="T584" i="2"/>
  <c r="P673" i="2"/>
  <c r="T681" i="2"/>
  <c r="R826" i="2"/>
  <c r="T133" i="3"/>
  <c r="T188" i="3"/>
  <c r="BK127" i="4"/>
  <c r="BK120" i="4" s="1"/>
  <c r="J120" i="4" s="1"/>
  <c r="J30" i="4" s="1"/>
  <c r="J127" i="4"/>
  <c r="J98" i="4" s="1"/>
  <c r="BK148" i="4"/>
  <c r="J148" i="4"/>
  <c r="J100" i="4" s="1"/>
  <c r="BK124" i="5"/>
  <c r="J124" i="5" s="1"/>
  <c r="J97" i="5" s="1"/>
  <c r="R150" i="5"/>
  <c r="R149" i="5" s="1"/>
  <c r="BK138" i="2"/>
  <c r="J138" i="2" s="1"/>
  <c r="J98" i="2" s="1"/>
  <c r="T250" i="2"/>
  <c r="BK535" i="2"/>
  <c r="T573" i="2"/>
  <c r="R644" i="2"/>
  <c r="P738" i="2"/>
  <c r="BK817" i="2"/>
  <c r="J817" i="2" s="1"/>
  <c r="J114" i="2" s="1"/>
  <c r="R123" i="3"/>
  <c r="P161" i="3"/>
  <c r="P210" i="3"/>
  <c r="T127" i="4"/>
  <c r="R148" i="4"/>
  <c r="R158" i="5"/>
  <c r="R155" i="5" s="1"/>
  <c r="T186" i="2"/>
  <c r="P228" i="2"/>
  <c r="BK408" i="2"/>
  <c r="J408" i="2" s="1"/>
  <c r="J102" i="2" s="1"/>
  <c r="R535" i="2"/>
  <c r="R573" i="2"/>
  <c r="T644" i="2"/>
  <c r="BK738" i="2"/>
  <c r="J738" i="2" s="1"/>
  <c r="J113" i="2" s="1"/>
  <c r="R817" i="2"/>
  <c r="P123" i="3"/>
  <c r="T161" i="3"/>
  <c r="T210" i="3"/>
  <c r="R121" i="4"/>
  <c r="R139" i="4"/>
  <c r="R124" i="5"/>
  <c r="T150" i="5"/>
  <c r="T149" i="5" s="1"/>
  <c r="BK532" i="2"/>
  <c r="J532" i="2" s="1"/>
  <c r="J104" i="2" s="1"/>
  <c r="BK642" i="2"/>
  <c r="J642" i="2" s="1"/>
  <c r="J109" i="2" s="1"/>
  <c r="BK213" i="3"/>
  <c r="J213" i="3"/>
  <c r="J102" i="3" s="1"/>
  <c r="BK127" i="6"/>
  <c r="J127" i="6"/>
  <c r="J100" i="6" s="1"/>
  <c r="BK857" i="2"/>
  <c r="J857" i="2" s="1"/>
  <c r="J116" i="2" s="1"/>
  <c r="BK178" i="5"/>
  <c r="J178" i="5" s="1"/>
  <c r="J103" i="5" s="1"/>
  <c r="BK123" i="6"/>
  <c r="J123" i="6" s="1"/>
  <c r="J98" i="6" s="1"/>
  <c r="BK125" i="6"/>
  <c r="J125" i="6" s="1"/>
  <c r="J99" i="6" s="1"/>
  <c r="BK129" i="6"/>
  <c r="J129" i="6" s="1"/>
  <c r="J101" i="6" s="1"/>
  <c r="J89" i="6"/>
  <c r="E111" i="6"/>
  <c r="F118" i="6"/>
  <c r="BE128" i="6"/>
  <c r="BE126" i="6"/>
  <c r="J118" i="6"/>
  <c r="BK155" i="5"/>
  <c r="J155" i="5" s="1"/>
  <c r="J100" i="5" s="1"/>
  <c r="BE124" i="6"/>
  <c r="BE130" i="6"/>
  <c r="E85" i="5"/>
  <c r="BE136" i="5"/>
  <c r="BE137" i="5"/>
  <c r="BE147" i="5"/>
  <c r="BE156" i="5"/>
  <c r="BE165" i="5"/>
  <c r="BE174" i="5"/>
  <c r="J92" i="5"/>
  <c r="BE125" i="5"/>
  <c r="BE135" i="5"/>
  <c r="BE154" i="5"/>
  <c r="BE162" i="5"/>
  <c r="BE163" i="5"/>
  <c r="BE171" i="5"/>
  <c r="BE159" i="5"/>
  <c r="BE161" i="5"/>
  <c r="BE166" i="5"/>
  <c r="F120" i="5"/>
  <c r="BE138" i="5"/>
  <c r="BE139" i="5"/>
  <c r="BE140" i="5"/>
  <c r="BE141" i="5"/>
  <c r="BE142" i="5"/>
  <c r="BE146" i="5"/>
  <c r="BE148" i="5"/>
  <c r="BE167" i="5"/>
  <c r="BE170" i="5"/>
  <c r="BE175" i="5"/>
  <c r="J89" i="5"/>
  <c r="BE129" i="5"/>
  <c r="BE131" i="5"/>
  <c r="BE133" i="5"/>
  <c r="BE134" i="5"/>
  <c r="BE144" i="5"/>
  <c r="BE152" i="5"/>
  <c r="BE153" i="5"/>
  <c r="BE157" i="5"/>
  <c r="BE160" i="5"/>
  <c r="BE169" i="5"/>
  <c r="BE173" i="5"/>
  <c r="BE176" i="5"/>
  <c r="BE179" i="5"/>
  <c r="BE127" i="5"/>
  <c r="BE143" i="5"/>
  <c r="BE151" i="5"/>
  <c r="BE164" i="5"/>
  <c r="BE168" i="5"/>
  <c r="BE172" i="5"/>
  <c r="J92" i="4"/>
  <c r="BE137" i="4"/>
  <c r="BE147" i="4"/>
  <c r="J114" i="4"/>
  <c r="BE138" i="4"/>
  <c r="BE142" i="4"/>
  <c r="BE130" i="4"/>
  <c r="BE154" i="4"/>
  <c r="E85" i="4"/>
  <c r="F117" i="4"/>
  <c r="BE122" i="4"/>
  <c r="BE131" i="4"/>
  <c r="BE132" i="4"/>
  <c r="BE134" i="4"/>
  <c r="BE155" i="4"/>
  <c r="BE128" i="4"/>
  <c r="BE129" i="4"/>
  <c r="BE135" i="4"/>
  <c r="BE140" i="4"/>
  <c r="BE146" i="4"/>
  <c r="BE153" i="4"/>
  <c r="BE126" i="4"/>
  <c r="BE133" i="4"/>
  <c r="BE136" i="4"/>
  <c r="BE141" i="4"/>
  <c r="BE143" i="4"/>
  <c r="BE144" i="4"/>
  <c r="BE145" i="4"/>
  <c r="BE150" i="4"/>
  <c r="BE151" i="4"/>
  <c r="BE152" i="4"/>
  <c r="BE123" i="4"/>
  <c r="BE125" i="4"/>
  <c r="BE149" i="4"/>
  <c r="J535" i="2"/>
  <c r="J106" i="2"/>
  <c r="F92" i="3"/>
  <c r="BE149" i="3"/>
  <c r="BE150" i="3"/>
  <c r="BE160" i="3"/>
  <c r="BE163" i="3"/>
  <c r="BE167" i="3"/>
  <c r="J116" i="3"/>
  <c r="BE124" i="3"/>
  <c r="BE147" i="3"/>
  <c r="BE162" i="3"/>
  <c r="BE164" i="3"/>
  <c r="BE182" i="3"/>
  <c r="BE184" i="3"/>
  <c r="J92" i="3"/>
  <c r="BE135" i="3"/>
  <c r="BE142" i="3"/>
  <c r="BE151" i="3"/>
  <c r="BE157" i="3"/>
  <c r="BE170" i="3"/>
  <c r="BE173" i="3"/>
  <c r="BE174" i="3"/>
  <c r="BE186" i="3"/>
  <c r="E85" i="3"/>
  <c r="BE125" i="3"/>
  <c r="BE126" i="3"/>
  <c r="BE127" i="3"/>
  <c r="BE128" i="3"/>
  <c r="BE138" i="3"/>
  <c r="BE143" i="3"/>
  <c r="BE144" i="3"/>
  <c r="BE145" i="3"/>
  <c r="BE158" i="3"/>
  <c r="BE159" i="3"/>
  <c r="BE171" i="3"/>
  <c r="BE178" i="3"/>
  <c r="BE181" i="3"/>
  <c r="BE191" i="3"/>
  <c r="BE196" i="3"/>
  <c r="BE202" i="3"/>
  <c r="BE206" i="3"/>
  <c r="BE207" i="3"/>
  <c r="BE209" i="3"/>
  <c r="BE212" i="3"/>
  <c r="BE214" i="3"/>
  <c r="BE132" i="3"/>
  <c r="BE155" i="3"/>
  <c r="BE166" i="3"/>
  <c r="BE180" i="3"/>
  <c r="BE205" i="3"/>
  <c r="BE211" i="3"/>
  <c r="BE136" i="3"/>
  <c r="BE137" i="3"/>
  <c r="BE140" i="3"/>
  <c r="BE152" i="3"/>
  <c r="BE154" i="3"/>
  <c r="BE165" i="3"/>
  <c r="BE169" i="3"/>
  <c r="BE177" i="3"/>
  <c r="BE185" i="3"/>
  <c r="BE190" i="3"/>
  <c r="BE192" i="3"/>
  <c r="BE197" i="3"/>
  <c r="BE199" i="3"/>
  <c r="BE200" i="3"/>
  <c r="BE203" i="3"/>
  <c r="BE204" i="3"/>
  <c r="BE129" i="3"/>
  <c r="BE130" i="3"/>
  <c r="BE131" i="3"/>
  <c r="BE134" i="3"/>
  <c r="BE139" i="3"/>
  <c r="BE141" i="3"/>
  <c r="BE148" i="3"/>
  <c r="BE156" i="3"/>
  <c r="BE172" i="3"/>
  <c r="BE176" i="3"/>
  <c r="BE194" i="3"/>
  <c r="BE208" i="3"/>
  <c r="BE146" i="3"/>
  <c r="BE153" i="3"/>
  <c r="BE168" i="3"/>
  <c r="BE175" i="3"/>
  <c r="BE179" i="3"/>
  <c r="BE183" i="3"/>
  <c r="BE187" i="3"/>
  <c r="BE189" i="3"/>
  <c r="BE193" i="3"/>
  <c r="BE195" i="3"/>
  <c r="BE198" i="3"/>
  <c r="BE201" i="3"/>
  <c r="J89" i="2"/>
  <c r="E126" i="2"/>
  <c r="BE196" i="2"/>
  <c r="BE259" i="2"/>
  <c r="BE403" i="2"/>
  <c r="BE513" i="2"/>
  <c r="BE544" i="2"/>
  <c r="BE653" i="2"/>
  <c r="BE657" i="2"/>
  <c r="BE666" i="2"/>
  <c r="BE679" i="2"/>
  <c r="BE695" i="2"/>
  <c r="BE698" i="2"/>
  <c r="BE705" i="2"/>
  <c r="BE707" i="2"/>
  <c r="BE712" i="2"/>
  <c r="BE714" i="2"/>
  <c r="BE718" i="2"/>
  <c r="BE726" i="2"/>
  <c r="BE727" i="2"/>
  <c r="BE736" i="2"/>
  <c r="BE737" i="2"/>
  <c r="BE739" i="2"/>
  <c r="BE741" i="2"/>
  <c r="BE750" i="2"/>
  <c r="BE752" i="2"/>
  <c r="BE766" i="2"/>
  <c r="BE768" i="2"/>
  <c r="BE783" i="2"/>
  <c r="BE785" i="2"/>
  <c r="BE790" i="2"/>
  <c r="BE792" i="2"/>
  <c r="BE794" i="2"/>
  <c r="BE796" i="2"/>
  <c r="BE811" i="2"/>
  <c r="BE813" i="2"/>
  <c r="BE815" i="2"/>
  <c r="BE816" i="2"/>
  <c r="BE818" i="2"/>
  <c r="BE819" i="2"/>
  <c r="BE820" i="2"/>
  <c r="BE821" i="2"/>
  <c r="BE827" i="2"/>
  <c r="BE830" i="2"/>
  <c r="BE831" i="2"/>
  <c r="BE832" i="2"/>
  <c r="BE848" i="2"/>
  <c r="BE849" i="2"/>
  <c r="BE858" i="2"/>
  <c r="J92" i="2"/>
  <c r="BE153" i="2"/>
  <c r="BE159" i="2"/>
  <c r="BE160" i="2"/>
  <c r="BE172" i="2"/>
  <c r="BE207" i="2"/>
  <c r="BE229" i="2"/>
  <c r="BE238" i="2"/>
  <c r="BE261" i="2"/>
  <c r="BE336" i="2"/>
  <c r="BE401" i="2"/>
  <c r="BE406" i="2"/>
  <c r="BE409" i="2"/>
  <c r="BE426" i="2"/>
  <c r="BE434" i="2"/>
  <c r="BE477" i="2"/>
  <c r="BE485" i="2"/>
  <c r="BE531" i="2"/>
  <c r="BE547" i="2"/>
  <c r="BE585" i="2"/>
  <c r="BE613" i="2"/>
  <c r="BE680" i="2"/>
  <c r="BE682" i="2"/>
  <c r="BE684" i="2"/>
  <c r="BE686" i="2"/>
  <c r="F133" i="2"/>
  <c r="BE187" i="2"/>
  <c r="BE236" i="2"/>
  <c r="BE268" i="2"/>
  <c r="BE340" i="2"/>
  <c r="BE349" i="2"/>
  <c r="BE357" i="2"/>
  <c r="BE405" i="2"/>
  <c r="BE454" i="2"/>
  <c r="BE458" i="2"/>
  <c r="BE465" i="2"/>
  <c r="BE469" i="2"/>
  <c r="BE530" i="2"/>
  <c r="BE533" i="2"/>
  <c r="BE587" i="2"/>
  <c r="BE667" i="2"/>
  <c r="BE676" i="2"/>
  <c r="BE235" i="2"/>
  <c r="BE252" i="2"/>
  <c r="BE359" i="2"/>
  <c r="BE412" i="2"/>
  <c r="BE416" i="2"/>
  <c r="BE583" i="2"/>
  <c r="BE634" i="2"/>
  <c r="BE645" i="2"/>
  <c r="BE672" i="2"/>
  <c r="BE674" i="2"/>
  <c r="BE683" i="2"/>
  <c r="BE139" i="2"/>
  <c r="BE184" i="2"/>
  <c r="BE233" i="2"/>
  <c r="BE251" i="2"/>
  <c r="BE280" i="2"/>
  <c r="BE293" i="2"/>
  <c r="BE296" i="2"/>
  <c r="BE333" i="2"/>
  <c r="BE377" i="2"/>
  <c r="BE493" i="2"/>
  <c r="BE555" i="2"/>
  <c r="BE586" i="2"/>
  <c r="BE588" i="2"/>
  <c r="BE595" i="2"/>
  <c r="BE677" i="2"/>
  <c r="BE161" i="2"/>
  <c r="BE168" i="2"/>
  <c r="BE220" i="2"/>
  <c r="BE285" i="2"/>
  <c r="BE317" i="2"/>
  <c r="BE497" i="2"/>
  <c r="BE505" i="2"/>
  <c r="BE526" i="2"/>
  <c r="BE602" i="2"/>
  <c r="BE675" i="2"/>
  <c r="BE165" i="2"/>
  <c r="BE214" i="2"/>
  <c r="BE358" i="2"/>
  <c r="BE392" i="2"/>
  <c r="BE527" i="2"/>
  <c r="BE528" i="2"/>
  <c r="BE570" i="2"/>
  <c r="BE609" i="2"/>
  <c r="BE627" i="2"/>
  <c r="BE652" i="2"/>
  <c r="BE678" i="2"/>
  <c r="BE166" i="2"/>
  <c r="BE191" i="2"/>
  <c r="BE192" i="2"/>
  <c r="BE203" i="2"/>
  <c r="BE216" i="2"/>
  <c r="BE301" i="2"/>
  <c r="BE400" i="2"/>
  <c r="BE411" i="2"/>
  <c r="BE442" i="2"/>
  <c r="BE443" i="2"/>
  <c r="BE447" i="2"/>
  <c r="BE473" i="2"/>
  <c r="BE536" i="2"/>
  <c r="BE572" i="2"/>
  <c r="BE574" i="2"/>
  <c r="BE581" i="2"/>
  <c r="BE620" i="2"/>
  <c r="BE641" i="2"/>
  <c r="BE643" i="2"/>
  <c r="F34" i="3"/>
  <c r="BA96" i="1" s="1"/>
  <c r="J34" i="3"/>
  <c r="AW96" i="1" s="1"/>
  <c r="F37" i="4"/>
  <c r="BD97" i="1" s="1"/>
  <c r="J34" i="4"/>
  <c r="AW97" i="1" s="1"/>
  <c r="F36" i="4"/>
  <c r="BC97" i="1" s="1"/>
  <c r="F36" i="5"/>
  <c r="BC98" i="1" s="1"/>
  <c r="F37" i="6"/>
  <c r="BD99" i="1" s="1"/>
  <c r="F36" i="6"/>
  <c r="BC99" i="1" s="1"/>
  <c r="F35" i="2"/>
  <c r="BB95" i="1" s="1"/>
  <c r="J34" i="2"/>
  <c r="AW95" i="1" s="1"/>
  <c r="F35" i="3"/>
  <c r="BB96" i="1" s="1"/>
  <c r="F37" i="3"/>
  <c r="BD96" i="1" s="1"/>
  <c r="F34" i="5"/>
  <c r="BA98" i="1" s="1"/>
  <c r="F37" i="5"/>
  <c r="BD98" i="1" s="1"/>
  <c r="J34" i="6"/>
  <c r="AW99" i="1" s="1"/>
  <c r="F36" i="2"/>
  <c r="BC95" i="1" s="1"/>
  <c r="F36" i="3"/>
  <c r="BC96" i="1" s="1"/>
  <c r="F34" i="4"/>
  <c r="BA97" i="1" s="1"/>
  <c r="F35" i="4"/>
  <c r="BB97" i="1" s="1"/>
  <c r="F35" i="5"/>
  <c r="BB98" i="1" s="1"/>
  <c r="J34" i="5"/>
  <c r="AW98" i="1" s="1"/>
  <c r="F34" i="6"/>
  <c r="BA99" i="1" s="1"/>
  <c r="F35" i="6"/>
  <c r="BB99" i="1" s="1"/>
  <c r="F37" i="2"/>
  <c r="BD95" i="1" s="1"/>
  <c r="F34" i="2"/>
  <c r="BA95" i="1" s="1"/>
  <c r="P123" i="5" l="1"/>
  <c r="AU98" i="1" s="1"/>
  <c r="BK149" i="5"/>
  <c r="J149" i="5" s="1"/>
  <c r="J98" i="5" s="1"/>
  <c r="R534" i="2"/>
  <c r="T120" i="4"/>
  <c r="R123" i="5"/>
  <c r="BK137" i="2"/>
  <c r="J137" i="2" s="1"/>
  <c r="J97" i="2" s="1"/>
  <c r="BK534" i="2"/>
  <c r="J534" i="2"/>
  <c r="J105" i="2" s="1"/>
  <c r="P122" i="3"/>
  <c r="AU96" i="1"/>
  <c r="R120" i="4"/>
  <c r="BK122" i="3"/>
  <c r="J122" i="3" s="1"/>
  <c r="J96" i="3" s="1"/>
  <c r="P137" i="2"/>
  <c r="T123" i="5"/>
  <c r="R137" i="2"/>
  <c r="R136" i="2" s="1"/>
  <c r="T534" i="2"/>
  <c r="P120" i="4"/>
  <c r="AU97" i="1"/>
  <c r="T122" i="3"/>
  <c r="P534" i="2"/>
  <c r="R122" i="3"/>
  <c r="T137" i="2"/>
  <c r="BK177" i="5"/>
  <c r="J177" i="5" s="1"/>
  <c r="J102" i="5" s="1"/>
  <c r="BK122" i="6"/>
  <c r="J122" i="6" s="1"/>
  <c r="J97" i="6" s="1"/>
  <c r="AG97" i="1"/>
  <c r="J96" i="4"/>
  <c r="F33" i="4"/>
  <c r="AZ97" i="1" s="1"/>
  <c r="F33" i="5"/>
  <c r="AZ98" i="1" s="1"/>
  <c r="F33" i="6"/>
  <c r="AZ99" i="1" s="1"/>
  <c r="BD94" i="1"/>
  <c r="W33" i="1" s="1"/>
  <c r="F33" i="3"/>
  <c r="AZ96" i="1" s="1"/>
  <c r="F33" i="2"/>
  <c r="AZ95" i="1" s="1"/>
  <c r="J33" i="4"/>
  <c r="AV97" i="1" s="1"/>
  <c r="AT97" i="1" s="1"/>
  <c r="J33" i="6"/>
  <c r="AV99" i="1" s="1"/>
  <c r="AT99" i="1" s="1"/>
  <c r="BB94" i="1"/>
  <c r="AX94" i="1" s="1"/>
  <c r="BC94" i="1"/>
  <c r="AY94" i="1" s="1"/>
  <c r="J33" i="3"/>
  <c r="AV96" i="1" s="1"/>
  <c r="AT96" i="1" s="1"/>
  <c r="J33" i="5"/>
  <c r="AV98" i="1" s="1"/>
  <c r="AT98" i="1" s="1"/>
  <c r="BA94" i="1"/>
  <c r="W30" i="1" s="1"/>
  <c r="J33" i="2"/>
  <c r="AV95" i="1" s="1"/>
  <c r="AT95" i="1" s="1"/>
  <c r="BK136" i="2" l="1"/>
  <c r="J136" i="2" s="1"/>
  <c r="J30" i="2" s="1"/>
  <c r="AG95" i="1" s="1"/>
  <c r="AN95" i="1" s="1"/>
  <c r="T136" i="2"/>
  <c r="AN97" i="1"/>
  <c r="BK123" i="5"/>
  <c r="J123" i="5" s="1"/>
  <c r="J30" i="5" s="1"/>
  <c r="P136" i="2"/>
  <c r="AU95" i="1" s="1"/>
  <c r="AU94" i="1" s="1"/>
  <c r="BK121" i="6"/>
  <c r="J121" i="6" s="1"/>
  <c r="J96" i="6" s="1"/>
  <c r="J39" i="4"/>
  <c r="J96" i="2"/>
  <c r="J30" i="3"/>
  <c r="AG96" i="1" s="1"/>
  <c r="W31" i="1"/>
  <c r="W32" i="1"/>
  <c r="AW94" i="1"/>
  <c r="AK30" i="1" s="1"/>
  <c r="AZ94" i="1"/>
  <c r="AV94" i="1" s="1"/>
  <c r="AK29" i="1" s="1"/>
  <c r="AG98" i="1" l="1"/>
  <c r="AN98" i="1" s="1"/>
  <c r="J39" i="5"/>
  <c r="J39" i="2"/>
  <c r="J96" i="5"/>
  <c r="J39" i="3"/>
  <c r="AN96" i="1"/>
  <c r="J30" i="6"/>
  <c r="AG99" i="1" s="1"/>
  <c r="AT94" i="1"/>
  <c r="W29" i="1"/>
  <c r="J39" i="6" l="1"/>
  <c r="AG94" i="1"/>
  <c r="AK26" i="1" s="1"/>
  <c r="AK35" i="1" s="1"/>
  <c r="AN99" i="1"/>
  <c r="AN94" i="1" l="1"/>
</calcChain>
</file>

<file path=xl/sharedStrings.xml><?xml version="1.0" encoding="utf-8"?>
<sst xmlns="http://schemas.openxmlformats.org/spreadsheetml/2006/main" count="10654" uniqueCount="1414">
  <si>
    <t>Export Komplet</t>
  </si>
  <si>
    <t/>
  </si>
  <si>
    <t>2.0</t>
  </si>
  <si>
    <t>False</t>
  </si>
  <si>
    <t>{36c8f477-72f5-4db3-9ab8-c826df877b7d}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</si>
  <si>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</si>
  <si>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</si>
  <si>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</si>
  <si>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</si>
  <si>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</si>
  <si>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</si>
  <si>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</si>
  <si>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</si>
  <si>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</si>
  <si>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</si>
  <si>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</si>
  <si>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SPŠ stavební Pardubice - rekonstrukce toalet a umýváren</t>
  </si>
  <si>
    <t>KSO:</t>
  </si>
  <si>
    <t>CC-CZ:</t>
  </si>
  <si>
    <t>Místo:</t>
  </si>
  <si>
    <t xml:space="preserve"> </t>
  </si>
  <si>
    <t>Datum:</t>
  </si>
  <si>
    <t>Zadavatel:</t>
  </si>
  <si>
    <t>IČ:</t>
  </si>
  <si>
    <t>SPŠ stavební Pardubice</t>
  </si>
  <si>
    <t>DIČ:</t>
  </si>
  <si>
    <t>Uchazeč:</t>
  </si>
  <si>
    <t>Vyplň údaj</t>
  </si>
  <si>
    <t>Projektant:</t>
  </si>
  <si>
    <t>04591305</t>
  </si>
  <si>
    <t>astalon R s.r.o., Pardubice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</si>
  <si>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</si>
  <si>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</si>
  <si>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</si>
  <si>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</si>
  <si>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</si>
  <si>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</si>
  <si>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</si>
  <si>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</si>
  <si>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</si>
  <si>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</si>
  <si>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</si>
  <si>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</si>
  <si>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</si>
  <si>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</si>
  <si>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</si>
  <si>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</si>
  <si>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</si>
  <si>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</si>
  <si>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</si>
  <si>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</si>
  <si>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</si>
  <si>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</si>
  <si>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</si>
  <si>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</si>
  <si>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</si>
  <si>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</si>
  <si>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</si>
  <si>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</si>
  <si>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</si>
  <si>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</si>
  <si>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</si>
  <si>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</si>
  <si>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</si>
  <si>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</si>
  <si>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</si>
  <si>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</si>
  <si>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</si>
  <si>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</si>
  <si>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</si>
  <si>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</si>
  <si>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</si>
  <si>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</si>
  <si>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</si>
  <si>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</si>
  <si>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</si>
  <si>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</si>
  <si>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</si>
  <si>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</si>
  <si>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</si>
  <si>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Stavební část</t>
  </si>
  <si>
    <t>STA</t>
  </si>
  <si>
    <t>{081bd928-da6d-4c13-9834-5779ff1e62ad}</t>
  </si>
  <si>
    <t>2</t>
  </si>
  <si>
    <t>Zdravotechnika</t>
  </si>
  <si>
    <t>{d9569ab4-9812-4b0a-a24e-55f26dbd5ebf}</t>
  </si>
  <si>
    <t>3</t>
  </si>
  <si>
    <t>Vzduchotechnika a vytápění</t>
  </si>
  <si>
    <t>{f2ddf095-58cd-495e-b1f6-eab4056b21c8}</t>
  </si>
  <si>
    <t>4</t>
  </si>
  <si>
    <t>Elektroinstalace</t>
  </si>
  <si>
    <t>{2164cb6f-b84e-4060-8bcd-848dd4af00f5}</t>
  </si>
  <si>
    <t>5</t>
  </si>
  <si>
    <t>Vedlejší a ostatní náklady</t>
  </si>
  <si>
    <t>{81b1d4ea-0f3e-4d48-808f-75402b4b4480}</t>
  </si>
  <si>
    <t>KRYCÍ LIST SOUPISU PRACÍ</t>
  </si>
  <si>
    <t>Objekt:</t>
  </si>
  <si>
    <t>1 -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</si>
  <si>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</si>
  <si>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</si>
  <si>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</si>
  <si>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</si>
  <si>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</si>
  <si>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</si>
  <si>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</si>
  <si>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</si>
  <si>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</si>
  <si>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</si>
  <si>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</si>
  <si>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</si>
  <si>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</si>
  <si>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</si>
  <si>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</si>
  <si>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</si>
  <si>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725 - Zdravotechnika - zařizovací předměty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</si>
  <si>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</si>
  <si>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</si>
  <si>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</si>
  <si>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</si>
  <si>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</si>
  <si>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</si>
  <si>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</si>
  <si>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</si>
  <si>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</si>
  <si>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</si>
  <si>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</si>
  <si>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</si>
  <si>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</si>
  <si>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</si>
  <si>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</si>
  <si>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</si>
  <si>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</si>
  <si>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</si>
  <si>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</si>
  <si>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</si>
  <si>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</si>
  <si>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</si>
  <si>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</si>
  <si>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</si>
  <si>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</si>
  <si>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</si>
  <si>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132212131</t>
  </si>
  <si>
    <t>Hloubení nezapažených rýh šířky do 800 mm v soudržných horninách třídy těžitelnosti I skupiny 3 ručně</t>
  </si>
  <si>
    <t>m3</t>
  </si>
  <si>
    <t>-2079135692</t>
  </si>
  <si>
    <t>VV</t>
  </si>
  <si>
    <t>"D.1.1.01, ZTI D02"</t>
  </si>
  <si>
    <t>"pro ležatou kanalizaci v objektu"</t>
  </si>
  <si>
    <t>"SO01"</t>
  </si>
  <si>
    <t>0,8*0,5*(4,9+2,91+1,74+0,15+7,35)</t>
  </si>
  <si>
    <t>"SO02"</t>
  </si>
  <si>
    <t>0,8*0,5*(4,31+1,26+2,04+3,39)</t>
  </si>
  <si>
    <t>Mezisoučet</t>
  </si>
  <si>
    <t>"pro venkovní kanalizaci k šachtě"</t>
  </si>
  <si>
    <t>"ZTI D02"</t>
  </si>
  <si>
    <t>"SO01" 1,2*0,8*(0,5+3,6+5,9)</t>
  </si>
  <si>
    <t>"SO02" 1,2*0,8*7,9</t>
  </si>
  <si>
    <t>Součet</t>
  </si>
  <si>
    <t>132251101</t>
  </si>
  <si>
    <t>Hloubení rýh nezapažených š do 800 mm v hornině třídy těžitelnosti I skupiny 3 objem do 20 m3 strojně</t>
  </si>
  <si>
    <t>-410344137</t>
  </si>
  <si>
    <t>162211311</t>
  </si>
  <si>
    <t>Vodorovné přemístění výkopku z horniny třídy těžitelnosti I skupiny 1 až 3 stavebním kolečkem do 10 m</t>
  </si>
  <si>
    <t>452907983</t>
  </si>
  <si>
    <t>162211319</t>
  </si>
  <si>
    <t>Příplatek k vodorovnému přemístění výkopku z horniny třídy těžitelnosti I skupiny 1 až 3 stavebním kolečkem za každých dalších 10 m</t>
  </si>
  <si>
    <t>679463493</t>
  </si>
  <si>
    <t>162751117</t>
  </si>
  <si>
    <t>Vodorovné přemístění přes 9 000 do 10000 m výkopku/sypaniny z horniny třídy těžitelnosti I skupiny 1 až 3</t>
  </si>
  <si>
    <t>-1268525291</t>
  </si>
  <si>
    <t>11,22+17,184</t>
  </si>
  <si>
    <t>-17,065</t>
  </si>
  <si>
    <t>6</t>
  </si>
  <si>
    <t>171251201</t>
  </si>
  <si>
    <t>Uložení sypaniny na skládky nebo meziskládky</t>
  </si>
  <si>
    <t>-1248405194</t>
  </si>
  <si>
    <t>7</t>
  </si>
  <si>
    <t>171201221</t>
  </si>
  <si>
    <t>Poplatek za uložení na skládce (skládkovné) zeminy a kamení kód odpadu 17 05 04</t>
  </si>
  <si>
    <t>t</t>
  </si>
  <si>
    <t>1271134483</t>
  </si>
  <si>
    <t>11,339*2</t>
  </si>
  <si>
    <t>8</t>
  </si>
  <si>
    <t>174111101</t>
  </si>
  <si>
    <t>Zásyp jam, šachet rýh nebo kolem objektů sypaninou se zhutněním ručně</t>
  </si>
  <si>
    <t>2136883172</t>
  </si>
  <si>
    <t>-(8,504+2,835)</t>
  </si>
  <si>
    <t>9</t>
  </si>
  <si>
    <t>175111101</t>
  </si>
  <si>
    <t>Obsypání potrubí ručně sypaninou bez prohození, uloženou do 3 m</t>
  </si>
  <si>
    <t>315008595</t>
  </si>
  <si>
    <t>0,3*0,5*(4,9+2,91+1,74+0,15+7,35)</t>
  </si>
  <si>
    <t>0,3*0,5*(4,31+1,26+2,04+3,39)</t>
  </si>
  <si>
    <t>"SO01" 0,3*0,8*(0,5+3,6+5,9)</t>
  </si>
  <si>
    <t>"SO02" 0,3*0,8*7,9</t>
  </si>
  <si>
    <t>10</t>
  </si>
  <si>
    <t>M</t>
  </si>
  <si>
    <t>58337308</t>
  </si>
  <si>
    <t>štěrkopísek frakce 0/2</t>
  </si>
  <si>
    <t>1928695970</t>
  </si>
  <si>
    <t>8,504*2 'Přepočtené koeficientem množství</t>
  </si>
  <si>
    <t>Svislé a kompletní konstrukce</t>
  </si>
  <si>
    <t>11</t>
  </si>
  <si>
    <t>317121151</t>
  </si>
  <si>
    <t>Montáž ŽB překladů prefabrikovaných do rýh světlosti otvoru do 1050 mm</t>
  </si>
  <si>
    <t>kus</t>
  </si>
  <si>
    <t>-1876819392</t>
  </si>
  <si>
    <t>"D.1.1.01,02"</t>
  </si>
  <si>
    <t>12</t>
  </si>
  <si>
    <t>59321002</t>
  </si>
  <si>
    <t>překlad pórobetonový nenosný š 100mm dl 1000-1250mm</t>
  </si>
  <si>
    <t>-265981223</t>
  </si>
  <si>
    <t>13</t>
  </si>
  <si>
    <t>317944323</t>
  </si>
  <si>
    <t>Válcované nosníky č.14 až 22 dodatečně osazované do připravených otvorů</t>
  </si>
  <si>
    <t>579126574</t>
  </si>
  <si>
    <t>"D.1.1.03"</t>
  </si>
  <si>
    <t>7*1,4*14,3/1000*1,08</t>
  </si>
  <si>
    <t>14</t>
  </si>
  <si>
    <t>340271021</t>
  </si>
  <si>
    <t>Zazdívka otvorů v příčkách nebo stěnách pl přes 0,25 do 1 m2 tvárnicemi pórobetonovými tl 100 mm</t>
  </si>
  <si>
    <t>m2</t>
  </si>
  <si>
    <t>159633126</t>
  </si>
  <si>
    <t>"D.1.1.01"</t>
  </si>
  <si>
    <t>0,8*2</t>
  </si>
  <si>
    <t>342272205</t>
  </si>
  <si>
    <t>Příčka z pórobetonových hladkých tvárnic na tenkovrstvou maltu tl 50 mm</t>
  </si>
  <si>
    <t>978284028</t>
  </si>
  <si>
    <t>3,1*1,5</t>
  </si>
  <si>
    <t>16</t>
  </si>
  <si>
    <t>342272225</t>
  </si>
  <si>
    <t>Příčka z pórobetonových hladkých tvárnic na tenkovrstvou maltu tl 100 mm</t>
  </si>
  <si>
    <t>-2072969195</t>
  </si>
  <si>
    <t>3,98*1,64-0,8*1,97</t>
  </si>
  <si>
    <t>3,1*(2,04+1,5+1,76)-4*0,7*1,97</t>
  </si>
  <si>
    <t>17</t>
  </si>
  <si>
    <t>342291121</t>
  </si>
  <si>
    <t>Ukotvení příček k cihelným konstrukcím plochými kotvami</t>
  </si>
  <si>
    <t>m</t>
  </si>
  <si>
    <t>97054943</t>
  </si>
  <si>
    <t>3*4+6*3</t>
  </si>
  <si>
    <t>18</t>
  </si>
  <si>
    <t>346272226</t>
  </si>
  <si>
    <t>Přizdívka z pórobetonových tvárnic tl 75 mm</t>
  </si>
  <si>
    <t>-1746457570</t>
  </si>
  <si>
    <t>1,3*(1,76+1,85)</t>
  </si>
  <si>
    <t>19</t>
  </si>
  <si>
    <t>346272256</t>
  </si>
  <si>
    <t>Přizdívka z pórobetonových tvárnic tl 150 mm</t>
  </si>
  <si>
    <t>663966014</t>
  </si>
  <si>
    <t>1,3*2*0,88</t>
  </si>
  <si>
    <t>3,1*(0,855+1,04)</t>
  </si>
  <si>
    <t>1,3*(0,855+0,9)</t>
  </si>
  <si>
    <t>Vodorovné konstrukce</t>
  </si>
  <si>
    <t>20</t>
  </si>
  <si>
    <t>417321414</t>
  </si>
  <si>
    <t>Ztužující pásy a věnce ze ŽB tř. C 20/25</t>
  </si>
  <si>
    <t>-967925850</t>
  </si>
  <si>
    <t>"žb věneček na příčce tl. 50 mm"</t>
  </si>
  <si>
    <t>0,05*0,15*(1,5+0,1+0,15)</t>
  </si>
  <si>
    <t>417351115</t>
  </si>
  <si>
    <t>Zřízení bednění ztužujících věnců</t>
  </si>
  <si>
    <t>-1226454518</t>
  </si>
  <si>
    <t>2*0,2*(1,5+0,1+0,15)</t>
  </si>
  <si>
    <t>22</t>
  </si>
  <si>
    <t>417351116</t>
  </si>
  <si>
    <t>Odstranění bednění ztužujících věnců</t>
  </si>
  <si>
    <t>364786640</t>
  </si>
  <si>
    <t>23</t>
  </si>
  <si>
    <t>417361821</t>
  </si>
  <si>
    <t>Výztuž ztužujících pásů a věnců betonářskou ocelí 10 505</t>
  </si>
  <si>
    <t>166847777</t>
  </si>
  <si>
    <t>0,013*0,1</t>
  </si>
  <si>
    <t>24</t>
  </si>
  <si>
    <t>451573111</t>
  </si>
  <si>
    <t>Lože pod potrubí otevřený výkop ze štěrkopísku</t>
  </si>
  <si>
    <t>-1616454565</t>
  </si>
  <si>
    <t>0,1*0,5*(4,9+2,91+1,74+0,15+7,35)</t>
  </si>
  <si>
    <t>0,1*0,5*(4,31+1,26+2,04+3,39)</t>
  </si>
  <si>
    <t>"SO01" 0,1*0,8*(0,5+3,6+5,9)</t>
  </si>
  <si>
    <t>"SO02" 0,1*0,8*7,9</t>
  </si>
  <si>
    <t>Úpravy povrchů, podlahy a osazování výplní</t>
  </si>
  <si>
    <t>25</t>
  </si>
  <si>
    <t>611131121</t>
  </si>
  <si>
    <t>Penetrační disperzní nátěr vnitřních stropů nanášený ručně</t>
  </si>
  <si>
    <t>1231519511</t>
  </si>
  <si>
    <t>26</t>
  </si>
  <si>
    <t>611325416</t>
  </si>
  <si>
    <t>Oprava vnitřní vápenocementové hladké omítky stropů v rozsahu plochy do 10 % s celoplošným přeštukováním</t>
  </si>
  <si>
    <t>-1318801838</t>
  </si>
  <si>
    <t xml:space="preserve">"SO01" </t>
  </si>
  <si>
    <t>7,96</t>
  </si>
  <si>
    <t>5,02+1,37</t>
  </si>
  <si>
    <t>27</t>
  </si>
  <si>
    <t>612131121</t>
  </si>
  <si>
    <t>Penetrační disperzní nátěr vnitřních stěn nanášený ručně</t>
  </si>
  <si>
    <t>1718937007</t>
  </si>
  <si>
    <t>56,966+3,443+117,401+62,34</t>
  </si>
  <si>
    <t>28</t>
  </si>
  <si>
    <t>612135101</t>
  </si>
  <si>
    <t>Hrubá výplň rýh ve stěnách maltou jakékoli šířky rýhy</t>
  </si>
  <si>
    <t>11355006</t>
  </si>
  <si>
    <t>"po bouraných příčkách a přípomoci ZTI"</t>
  </si>
  <si>
    <t>0,15*(6*3,1+7*3,98)</t>
  </si>
  <si>
    <t>0,2*(40+40)</t>
  </si>
  <si>
    <t>"drážky EL"</t>
  </si>
  <si>
    <t>0,05*254</t>
  </si>
  <si>
    <t>29</t>
  </si>
  <si>
    <t>612142001</t>
  </si>
  <si>
    <t>Potažení vnitřních stěn sklovláknitým pletivem vtlačeným do tenkovrstvé hmoty</t>
  </si>
  <si>
    <t>-719766897</t>
  </si>
  <si>
    <t>"D.1.1.03,04"</t>
  </si>
  <si>
    <t>"na nové příčky, přizdívky"</t>
  </si>
  <si>
    <t>2*(3,98*1,64-0,8*1,97)</t>
  </si>
  <si>
    <t>(1,3+0,075)*(1,76+1,85)</t>
  </si>
  <si>
    <t>(1,3+0,15)*2*0,88</t>
  </si>
  <si>
    <t>2*(3,1*(2,04+1,5+1,76+1,5)-4*0,7*1,97)</t>
  </si>
  <si>
    <t>(1,3+0,15)*(0,855+0,9)</t>
  </si>
  <si>
    <t>30</t>
  </si>
  <si>
    <t>612142091</t>
  </si>
  <si>
    <t>Vyspravení trhlin a dvojitá perlinka pod štukování a obklady</t>
  </si>
  <si>
    <t>1960215585</t>
  </si>
  <si>
    <t>"dle technické zprávy mč. 109 a 110 ze 40% ploch stěn"</t>
  </si>
  <si>
    <t>"1.09" 4*(2*3,41+2*1,76)*0,4</t>
  </si>
  <si>
    <t>"1.10" 4*(2*3,41+2*1,85)*0,4</t>
  </si>
  <si>
    <t>31</t>
  </si>
  <si>
    <t>612311131</t>
  </si>
  <si>
    <t>Potažení vnitřních stěn vápenným štukem tloušťky do 3 mm</t>
  </si>
  <si>
    <t>1003487293</t>
  </si>
  <si>
    <t>"na nových příčkách a přizívkách - nad obkladem"</t>
  </si>
  <si>
    <t>1,6*1,64+4*1,64-0,8*1,97</t>
  </si>
  <si>
    <t>0,7*2*(2,04+1,5+1,76+1,5)</t>
  </si>
  <si>
    <t>0,7*(0,855+1,04)</t>
  </si>
  <si>
    <t>32</t>
  </si>
  <si>
    <t>612325225</t>
  </si>
  <si>
    <t>Vápenocementová štuková omítka malých ploch přes 1 do 4 m2 na stěnách</t>
  </si>
  <si>
    <t>812267753</t>
  </si>
  <si>
    <t>"na zazděné dveře v 1.14"</t>
  </si>
  <si>
    <t>33</t>
  </si>
  <si>
    <t>612325301</t>
  </si>
  <si>
    <t>Vápenocementová hladká omítka ostění nebo nadpraží</t>
  </si>
  <si>
    <t>-1251006570</t>
  </si>
  <si>
    <t>"nový otvor v mezi 1.11 a 1.05"</t>
  </si>
  <si>
    <t>(0,375+0,05+0,25)*(1+2*2,05)</t>
  </si>
  <si>
    <t>34</t>
  </si>
  <si>
    <t>612325413</t>
  </si>
  <si>
    <t>Oprava vnitřní vápenocementové hladké omítky stěn v rozsahu plochy přes 30 do 50 %</t>
  </si>
  <si>
    <t>-1584621229</t>
  </si>
  <si>
    <t>"pod  obklady na stávajícím zdivu"</t>
  </si>
  <si>
    <t>"1.08" 2,4*(2*3,34+2*2,84-1,64)-0,8*1,97</t>
  </si>
  <si>
    <t>"1.09" 2,4*(2*3,34+2*1,76)-2*0,8*1,97-2*1,3*1,76+2*1,2*0,15+2*1,2*0,07</t>
  </si>
  <si>
    <t>"1.10" 2,4*(2*3,34+2*1,85)-0,8*1,97-1,3*1,76*2</t>
  </si>
  <si>
    <t>"1.01" 2,4*(2,04+2*2,46)-0,8*1,97</t>
  </si>
  <si>
    <t>"1.02" 2,4*(2*0,9+1,5)-1,3*0,9+2*1,2*0,15</t>
  </si>
  <si>
    <t>"1.03" 2,4*(1,04+1,5)</t>
  </si>
  <si>
    <t>"1.04" 2,4*(2*1,76+2*0,78)-0,8*1,97</t>
  </si>
  <si>
    <t>"1.05" 2,4*(1,76+2*1,58)-1*2,05</t>
  </si>
  <si>
    <t>"1.06" 2,4*(0,855+1,5)-1,3*0,855+2*1,2*0,15</t>
  </si>
  <si>
    <t>"1.07" 2,4*1,5</t>
  </si>
  <si>
    <t>35</t>
  </si>
  <si>
    <t>612325417</t>
  </si>
  <si>
    <t>Oprava vnitřní vápenocementové hladké omítky stěn v rozsahu plochy přes 10 do 30 % s celoplošným přeštukováním</t>
  </si>
  <si>
    <t>-1862012700</t>
  </si>
  <si>
    <t>"omítky na stávajícím zdivu"</t>
  </si>
  <si>
    <t>"1.08" 0,7*(2*3,34+2*2,84-1,64)</t>
  </si>
  <si>
    <t>"1.09" 0,7*(2*3,34+2*1,76+2*0,15+2*0,07)</t>
  </si>
  <si>
    <t>"1.10" 0,7*(2*3,34+2*1,85+2*0,07)</t>
  </si>
  <si>
    <t>"1.01" 1,6*(2,04+2*2,46)</t>
  </si>
  <si>
    <t>"1.02" 1,6*(0,9+1,5+0,15)</t>
  </si>
  <si>
    <t>"1.03" 1,6*1,5</t>
  </si>
  <si>
    <t>"1.04" 1,6*(2*1,76+2*0,78)</t>
  </si>
  <si>
    <t>"1.05" 1,6*(1,76+2*1,58)</t>
  </si>
  <si>
    <t>"1.06" 1,6*(0,855+1,5+0,15)</t>
  </si>
  <si>
    <t>"1.07" 1,6*1,5</t>
  </si>
  <si>
    <t>36</t>
  </si>
  <si>
    <t>619995001</t>
  </si>
  <si>
    <t>Začištění omítek kolem oken, dveří, podlah nebo obkladů</t>
  </si>
  <si>
    <t>-262350618</t>
  </si>
  <si>
    <t>"v částečně dotčených místnostech u měněných dveří"</t>
  </si>
  <si>
    <t>3*(0,8+2*2)</t>
  </si>
  <si>
    <t>37</t>
  </si>
  <si>
    <t>622215122</t>
  </si>
  <si>
    <t>Oprava kontaktního zateplení stěn z polystyrenových desek tl přes 80 do 120 mm pl přes 0,1 do 0,25 m2</t>
  </si>
  <si>
    <t>573707301</t>
  </si>
  <si>
    <t>"D.1.1.01,03"</t>
  </si>
  <si>
    <t>"zapravení kolem nového prostupu z mč. 1.10"</t>
  </si>
  <si>
    <t>38</t>
  </si>
  <si>
    <t>631311114</t>
  </si>
  <si>
    <t>Mazanina tl přes 50 do 80 mm z betonu prostého bez zvýšených nároků na prostředí tř. C 16/20</t>
  </si>
  <si>
    <t>1068713281</t>
  </si>
  <si>
    <t>0,06*(7,96+5,74+6,24)</t>
  </si>
  <si>
    <t>0,1*0,5*7,35 "doplnění v 1.11"</t>
  </si>
  <si>
    <t>0,06*(5,02+1,35+1,55+1,37+3,36+1,27+1,26)</t>
  </si>
  <si>
    <t>0,08*0,5*3,49 "doplnění v 1.12"</t>
  </si>
  <si>
    <t>39</t>
  </si>
  <si>
    <t>631311134</t>
  </si>
  <si>
    <t>Mazanina tl přes 120 do 240 mm z betonu prostého bez zvýšených nároků na prostředí tř. C 16/20</t>
  </si>
  <si>
    <t>435436441</t>
  </si>
  <si>
    <t>"doplnění podkl. betonu po provedení ležaté kanalizace"</t>
  </si>
  <si>
    <t>0,15*0,5*(4,9+2,91+1,74+0,15+7,35)</t>
  </si>
  <si>
    <t>0,15*0,5*(4,31+1,26+2,04+3,39)</t>
  </si>
  <si>
    <t>40</t>
  </si>
  <si>
    <t>631319171</t>
  </si>
  <si>
    <t>Příplatek k mazanině tl přes 50 do 80 mm za stržení povrchu spodní vrstvy před vložením výztuže</t>
  </si>
  <si>
    <t>552219101</t>
  </si>
  <si>
    <t>41</t>
  </si>
  <si>
    <t>631319175</t>
  </si>
  <si>
    <t>Příplatek k mazanině tl přes 120 do 240 mm za stržení povrchu spodní vrstvy před vložením výztuže</t>
  </si>
  <si>
    <t>-1201230684</t>
  </si>
  <si>
    <t>42</t>
  </si>
  <si>
    <t>631362021</t>
  </si>
  <si>
    <t>Výztuž mazanin svařovanými sítěmi Kari</t>
  </si>
  <si>
    <t>-1821074615</t>
  </si>
  <si>
    <t>(7,96+5,74+6,24)</t>
  </si>
  <si>
    <t>0,5*7,35 "doplnění v 1.11"</t>
  </si>
  <si>
    <t>5,02+1,35+1,55+1,37+3,36+1,27+1,26</t>
  </si>
  <si>
    <t>0,5*3,49 "doplnění v 1.12"</t>
  </si>
  <si>
    <t>0,5*(4,9+2,91+1,74+0,15+7,35)</t>
  </si>
  <si>
    <t>0,5*(4,31+1,26+2,04+3,39)</t>
  </si>
  <si>
    <t>54,565*4,44*1,3/1000</t>
  </si>
  <si>
    <t>43</t>
  </si>
  <si>
    <t>634112112</t>
  </si>
  <si>
    <t>Obvodová dilatace podlahovým páskem z pěnového PE mezi stěnou a mazaninou nebo potěrem v 100 mm</t>
  </si>
  <si>
    <t>-932768268</t>
  </si>
  <si>
    <t>"1.08" 2*3,34+2*2,84</t>
  </si>
  <si>
    <t>"1.09" 2*3,34+2*1,76</t>
  </si>
  <si>
    <t>"1.10" 2*3,34+2*1,85</t>
  </si>
  <si>
    <t>"1.01" 2*2,04+2*2,46</t>
  </si>
  <si>
    <t>"1.02" 2*0,9+2*1,5</t>
  </si>
  <si>
    <t>"1.03" 2*1,04+2*1,5</t>
  </si>
  <si>
    <t>"1.04" 2*1,76+2*0,78</t>
  </si>
  <si>
    <t>"1.05" 2*1,76+2*1,58</t>
  </si>
  <si>
    <t>"1.06" 2*0,855+2*1,5</t>
  </si>
  <si>
    <t>"1.07" 2*0,855+2*1,5</t>
  </si>
  <si>
    <t>44</t>
  </si>
  <si>
    <t>635111215</t>
  </si>
  <si>
    <t>Násyp pod podlahy ze štěrkopísku se zhutněním</t>
  </si>
  <si>
    <t>-305656343</t>
  </si>
  <si>
    <t>"doplnění pod podkl. betonu po provedení ležaté kanalizace"</t>
  </si>
  <si>
    <t>45</t>
  </si>
  <si>
    <t>642942111</t>
  </si>
  <si>
    <t>Osazování zárubní nebo rámů dveřních kovových do 2,5 m2 na MC</t>
  </si>
  <si>
    <t>-2081895577</t>
  </si>
  <si>
    <t>46</t>
  </si>
  <si>
    <t>55331481</t>
  </si>
  <si>
    <t>zárubeň jednokřídlá ocelová pro zdění tl stěny 75-100mm rozměru 700/1970, 2100mm</t>
  </si>
  <si>
    <t>-132463220</t>
  </si>
  <si>
    <t>P</t>
  </si>
  <si>
    <t>Poznámka k položce:_x000D_
YH, YH s drážkou, YZP</t>
  </si>
  <si>
    <t>47</t>
  </si>
  <si>
    <t>55331482</t>
  </si>
  <si>
    <t>zárubeň jednokřídlá ocelová pro zdění tl stěny 75-100mm rozměru 800/1970, 2100mm</t>
  </si>
  <si>
    <t>-1635235151</t>
  </si>
  <si>
    <t>48</t>
  </si>
  <si>
    <t>642944121</t>
  </si>
  <si>
    <t>Osazování ocelových zárubní dodatečné pl do 2,5 m2</t>
  </si>
  <si>
    <t>-953950392</t>
  </si>
  <si>
    <t>49</t>
  </si>
  <si>
    <t>55331432</t>
  </si>
  <si>
    <t>zárubeň jednokřídlá ocelová pro dodatečnou montáž tl stěny 75-100mm rozměru 800/1970, 2100mm</t>
  </si>
  <si>
    <t>2025225124</t>
  </si>
  <si>
    <t>Poznámka k položce:_x000D_
DZUP</t>
  </si>
  <si>
    <t>Ostatní konstrukce a práce, bourání</t>
  </si>
  <si>
    <t>50</t>
  </si>
  <si>
    <t>949101111</t>
  </si>
  <si>
    <t>Lešení pomocné pro objekty pozemních staveb s lešeňovou podlahou v do 1,9 m zatížení do 150 kg/m2</t>
  </si>
  <si>
    <t>-1325376264</t>
  </si>
  <si>
    <t>5,02+1,35+1,55+1,37+3,36+1,27+1,26+7,96+5,74+6,24+1*1,64</t>
  </si>
  <si>
    <t>51</t>
  </si>
  <si>
    <t>952901111</t>
  </si>
  <si>
    <t>Vyčištění budov bytové a občanské výstavby při výšce podlaží do 4 m</t>
  </si>
  <si>
    <t>-621615261</t>
  </si>
  <si>
    <t>52</t>
  </si>
  <si>
    <t>953312125</t>
  </si>
  <si>
    <t>Vložky do svislých dilatačních spár z extrudovaných polystyrénových desek tl. přes 40 do 50 mm</t>
  </si>
  <si>
    <t>1076745987</t>
  </si>
  <si>
    <t>"dilatace mezi ocl. nosníky nového překladu"</t>
  </si>
  <si>
    <t>1,4*0,15</t>
  </si>
  <si>
    <t>53</t>
  </si>
  <si>
    <t>962031132</t>
  </si>
  <si>
    <t>Bourání příček z cihel pálených na MVC tl do 100 mm</t>
  </si>
  <si>
    <t>1483609999</t>
  </si>
  <si>
    <t>3,98*(2,53+1,1)-0,8*1,97</t>
  </si>
  <si>
    <t>2,2*(1,76+1,13)-2*0,6*1,97</t>
  </si>
  <si>
    <t>2,05*(1+0,3+0,5+2*0,3)</t>
  </si>
  <si>
    <t>2,13*(0,98+2*0,3)</t>
  </si>
  <si>
    <t>2,13*(1,76+1,13)-2*0,6*1,97</t>
  </si>
  <si>
    <t>54</t>
  </si>
  <si>
    <t>965042131</t>
  </si>
  <si>
    <t>Bourání podkladů pod dlažby nebo mazanin betonových nebo z litého asfaltu tl do 100 mm pl do 4 m2</t>
  </si>
  <si>
    <t>608393368</t>
  </si>
  <si>
    <t>0,08*(1,46+1,98+6+6,06+2,53*1,64)</t>
  </si>
  <si>
    <t>0,1*0,5*7,35</t>
  </si>
  <si>
    <t>0,08*(8,59+5,61+1,37+0,5*3,39)</t>
  </si>
  <si>
    <t>55</t>
  </si>
  <si>
    <t>965042221</t>
  </si>
  <si>
    <t>Bourání podkladů pod dlažby nebo mazanin betonových nebo z litého asfaltu tl přes 100 mm pl do 1 m2</t>
  </si>
  <si>
    <t>1159323592</t>
  </si>
  <si>
    <t>"v podkladním betonu"</t>
  </si>
  <si>
    <t>56</t>
  </si>
  <si>
    <t>965049112</t>
  </si>
  <si>
    <t>Příplatek k bourání betonových mazanin za bourání mazanin se svařovanou sítí tl přes 100 mm</t>
  </si>
  <si>
    <t>1807810355</t>
  </si>
  <si>
    <t>57</t>
  </si>
  <si>
    <t>967031132</t>
  </si>
  <si>
    <t>Přisekání rovných ostění v cihelném zdivu na MV nebo MVC</t>
  </si>
  <si>
    <t>-25597909</t>
  </si>
  <si>
    <t>2*2,05*(0,25+0,38)</t>
  </si>
  <si>
    <t>58</t>
  </si>
  <si>
    <t>968072455</t>
  </si>
  <si>
    <t>Vybourání kovových dveřních zárubní pl do 2 m2</t>
  </si>
  <si>
    <t>-844158059</t>
  </si>
  <si>
    <t>3*0,6*2+2*0,8*2</t>
  </si>
  <si>
    <t>2*0,6*2+3*0,8*2</t>
  </si>
  <si>
    <t>59</t>
  </si>
  <si>
    <t>971033431</t>
  </si>
  <si>
    <t>Vybourání otvorů ve zdivu cihelném pl do 0,25 m2 na MVC nebo MV tl do 150 mm</t>
  </si>
  <si>
    <t>794662922</t>
  </si>
  <si>
    <t>1 "u dveří"</t>
  </si>
  <si>
    <t>60</t>
  </si>
  <si>
    <t>971033331</t>
  </si>
  <si>
    <t>Vybourání otvorů ve zdivu cihelném pl do 0,09 m2 na MVC nebo MV tl do 150 mm</t>
  </si>
  <si>
    <t>-778144876</t>
  </si>
  <si>
    <t xml:space="preserve">"SO02" </t>
  </si>
  <si>
    <t>61</t>
  </si>
  <si>
    <t>971033621</t>
  </si>
  <si>
    <t>Vybourání otvorů ve zdivu cihelném pl do 4 m2 na MVC nebo MV tl do 100 mm</t>
  </si>
  <si>
    <t>1696929645</t>
  </si>
  <si>
    <t>0,85*2,05</t>
  </si>
  <si>
    <t>62</t>
  </si>
  <si>
    <t>971033641</t>
  </si>
  <si>
    <t>Vybourání otvorů ve zdivu cihelném pl do 4 m2 na MVC nebo MV tl do 300 mm</t>
  </si>
  <si>
    <t>886808842</t>
  </si>
  <si>
    <t>0,25*1*2,05</t>
  </si>
  <si>
    <t>63</t>
  </si>
  <si>
    <t>971033651</t>
  </si>
  <si>
    <t>Vybourání otvorů ve zdivu cihelném pl do 4 m2 na MVC nebo MV tl do 600 mm</t>
  </si>
  <si>
    <t>1908201159</t>
  </si>
  <si>
    <t>0,38*1*2,05</t>
  </si>
  <si>
    <t>64</t>
  </si>
  <si>
    <t>971042361</t>
  </si>
  <si>
    <t>Vybourání otvorů v betonových příčkách a zdech pl do 0,09 m2 tl do 600 mm</t>
  </si>
  <si>
    <t>1680731879</t>
  </si>
  <si>
    <t>"prostupy základy pro ležatou kanalizaci"</t>
  </si>
  <si>
    <t>65</t>
  </si>
  <si>
    <t>974031666</t>
  </si>
  <si>
    <t>Vysekání rýh ve zdivu cihelném pro vtahování nosníků hl do 150 mm v do 250 mm</t>
  </si>
  <si>
    <t>695899182</t>
  </si>
  <si>
    <t>"pro překlad v příčce"</t>
  </si>
  <si>
    <t>1,25</t>
  </si>
  <si>
    <t>"pro ocel. překlady"</t>
  </si>
  <si>
    <t>5*1,4</t>
  </si>
  <si>
    <t>66</t>
  </si>
  <si>
    <t>977151126</t>
  </si>
  <si>
    <t>Jádrové vrty diamantovými korunkami do stavebních materiálů D přes 200 do 225 mm</t>
  </si>
  <si>
    <t>-1886827307</t>
  </si>
  <si>
    <t>1*0,45 "pro VZT v 1.07 - obvodové zeď"</t>
  </si>
  <si>
    <t>67</t>
  </si>
  <si>
    <t>977311112</t>
  </si>
  <si>
    <t>Řezání stávajících betonových mazanin nevyztužených hl do 100 mm</t>
  </si>
  <si>
    <t>630383021</t>
  </si>
  <si>
    <t>"vrchní mazanina"</t>
  </si>
  <si>
    <t>2*7,35</t>
  </si>
  <si>
    <t>2*3,39</t>
  </si>
  <si>
    <t>68</t>
  </si>
  <si>
    <t>977312113</t>
  </si>
  <si>
    <t>Řezání stávajících betonových mazanin vyztužených hl do 150 mm</t>
  </si>
  <si>
    <t>1918991372</t>
  </si>
  <si>
    <t>2*(4,9+2,91+1,74+0,15+7,35)</t>
  </si>
  <si>
    <t>2*(4,31+1,26+2,04+3,39)</t>
  </si>
  <si>
    <t>69</t>
  </si>
  <si>
    <t>978059541</t>
  </si>
  <si>
    <t>Odsekání a odebrání obkladů stěn z vnitřních obkládaček plochy přes 1 m2</t>
  </si>
  <si>
    <t>132025983</t>
  </si>
  <si>
    <t>"1.04" 1,68*(2*1,33+2*1,1-0,6)</t>
  </si>
  <si>
    <t>"1.05" 1,68*(2*1,8+2*1,1-2*0,8)</t>
  </si>
  <si>
    <t>"1.06" 1,68*(2*2,18+2*1,76+4*1,13+4*0,83-0,8-4*0,6)</t>
  </si>
  <si>
    <t>"1.07" 1,68*(2*3,41+2*1,85+1+2*0,3+2*0,3-0,8)+0,37*(1,85+4*1++3*0,3)</t>
  </si>
  <si>
    <t>"1.01" 1,84*(2*2,04+2*4,21+2*0,98+4*0,3-2*0,8)+0,29*(2,04+4*0,98+4*0,3)</t>
  </si>
  <si>
    <t>"1.02" 1,84*(2*1,76+2*2,1+4*0,83+4*1,13-0,8-4*0,6)</t>
  </si>
  <si>
    <t>"1.03" 1,84*(2*1,76+2*0,78-0,8)</t>
  </si>
  <si>
    <t>997</t>
  </si>
  <si>
    <t>Přesun sutě</t>
  </si>
  <si>
    <t>70</t>
  </si>
  <si>
    <t>997013211</t>
  </si>
  <si>
    <t>Vnitrostaveništní doprava suti a vybouraných hmot pro budovy v do 6 m ručně</t>
  </si>
  <si>
    <t>-2058540264</t>
  </si>
  <si>
    <t>71</t>
  </si>
  <si>
    <t>997013501</t>
  </si>
  <si>
    <t>Odvoz suti a vybouraných hmot na skládku nebo meziskládku do 1 km se složením</t>
  </si>
  <si>
    <t>-637425412</t>
  </si>
  <si>
    <t>72</t>
  </si>
  <si>
    <t>997013509</t>
  </si>
  <si>
    <t>Příplatek k odvozu suti a vybouraných hmot na skládku ZKD 1 km přes 1 km</t>
  </si>
  <si>
    <t>-1381685225</t>
  </si>
  <si>
    <t>28,971*19 'Přepočtené koeficientem množství</t>
  </si>
  <si>
    <t>73</t>
  </si>
  <si>
    <t>997013631</t>
  </si>
  <si>
    <t>Poplatek za uložení na skládce (skládkovné) stavebního odpadu směsného kód odpadu 17 09 04</t>
  </si>
  <si>
    <t>1699055764</t>
  </si>
  <si>
    <t>74</t>
  </si>
  <si>
    <t>997013645</t>
  </si>
  <si>
    <t>Poplatek za uložení na skládce (skládkovné) odpadu asfaltového bez dehtu kód odpadu 17 03 02</t>
  </si>
  <si>
    <t>1878783649</t>
  </si>
  <si>
    <t>998</t>
  </si>
  <si>
    <t>Přesun hmot</t>
  </si>
  <si>
    <t>75</t>
  </si>
  <si>
    <t>998018001</t>
  </si>
  <si>
    <t>Přesun hmot ruční pro budovy v do 6 m</t>
  </si>
  <si>
    <t>-1387216218</t>
  </si>
  <si>
    <t>PSV</t>
  </si>
  <si>
    <t>Práce a dodávky PSV</t>
  </si>
  <si>
    <t>711</t>
  </si>
  <si>
    <t>Izolace proti vodě, vlhkosti a plynům</t>
  </si>
  <si>
    <t>76</t>
  </si>
  <si>
    <t>711111001</t>
  </si>
  <si>
    <t>Provedení izolace proti zemní vlhkosti vodorovné za studena nátěrem penetračním</t>
  </si>
  <si>
    <t>-1585388761</t>
  </si>
  <si>
    <t>"doplnění po provedení ležaté kanalizace"</t>
  </si>
  <si>
    <t>77</t>
  </si>
  <si>
    <t>11163150</t>
  </si>
  <si>
    <t>lak penetrační asfaltový</t>
  </si>
  <si>
    <t>-867069464</t>
  </si>
  <si>
    <t>Poznámka k položce:_x000D_
Spotřeba 0,3-0,4kg/m2</t>
  </si>
  <si>
    <t>14,025*0,0003 'Přepočtené koeficientem množství</t>
  </si>
  <si>
    <t>78</t>
  </si>
  <si>
    <t>711131811</t>
  </si>
  <si>
    <t>Odstranění izolace proti zemní vlhkosti vodorovné</t>
  </si>
  <si>
    <t>-246824037</t>
  </si>
  <si>
    <t>"na podkladním betonu"</t>
  </si>
  <si>
    <t>79</t>
  </si>
  <si>
    <t>711141559</t>
  </si>
  <si>
    <t>Provedení izolace proti zemní vlhkosti pásy přitavením vodorovné NAIP</t>
  </si>
  <si>
    <t>1784424857</t>
  </si>
  <si>
    <t>"doplnění po provedení ležaté kanalizace - napojení na stávající"</t>
  </si>
  <si>
    <t>0,7*(4,9+2,91+1,74+0,15+7,35)</t>
  </si>
  <si>
    <t>0,7*(4,31+1,26+2,04+3,39)</t>
  </si>
  <si>
    <t>"oprava cca 30% ploch po odstranění podlah"</t>
  </si>
  <si>
    <t>0,3*(7,96+5,74+6,24)</t>
  </si>
  <si>
    <t>0,3*(5,02+1,35+1,55+1,37+3,36+1,27+1,26)</t>
  </si>
  <si>
    <t>80</t>
  </si>
  <si>
    <t>62853004</t>
  </si>
  <si>
    <t>pás asfaltový natavitelný modifikovaný SBS s vložkou ze skleněné tkaniny a spalitelnou PE fólií nebo jemnozrnným minerálním posypem na horním povrchu tl 4,0mm</t>
  </si>
  <si>
    <t>-479679531</t>
  </si>
  <si>
    <t>30,171*1,1655 'Přepočtené koeficientem množství</t>
  </si>
  <si>
    <t>81</t>
  </si>
  <si>
    <t>998711201</t>
  </si>
  <si>
    <t>Přesun hmot procentní pro izolace proti vodě, vlhkosti a plynům v objektech v do 6 m</t>
  </si>
  <si>
    <t>%</t>
  </si>
  <si>
    <t>1138393707</t>
  </si>
  <si>
    <t>713</t>
  </si>
  <si>
    <t>Izolace tepelné</t>
  </si>
  <si>
    <t>82</t>
  </si>
  <si>
    <t>713121111</t>
  </si>
  <si>
    <t>Montáž izolace tepelné podlah volně kladenými rohožemi, pásy, dílci, deskami 1 vrstva</t>
  </si>
  <si>
    <t>-922432658</t>
  </si>
  <si>
    <t>7,96+5,74+6,24</t>
  </si>
  <si>
    <t>83</t>
  </si>
  <si>
    <t>28376416</t>
  </si>
  <si>
    <t>deska XPS hrana polodrážková a hladký povrch 300kPA λ=0,035 tl 40mm</t>
  </si>
  <si>
    <t>-869706572</t>
  </si>
  <si>
    <t>35,12*1,05 'Přepočtené koeficientem množství</t>
  </si>
  <si>
    <t>84</t>
  </si>
  <si>
    <t>998713201</t>
  </si>
  <si>
    <t>Přesun hmot procentní pro izolace tepelné v objektech v do 6 m</t>
  </si>
  <si>
    <t>-1066220392</t>
  </si>
  <si>
    <t>725</t>
  </si>
  <si>
    <t>Zdravotechnika - zařizovací předměty</t>
  </si>
  <si>
    <t>85</t>
  </si>
  <si>
    <t>7252915111</t>
  </si>
  <si>
    <t>Doplňky zařízení koupelen a záchodů plastovézásobník na mýdlo - provedení dle definice standardů</t>
  </si>
  <si>
    <t>soubor</t>
  </si>
  <si>
    <t>1108187174</t>
  </si>
  <si>
    <t>86</t>
  </si>
  <si>
    <t>7252915211</t>
  </si>
  <si>
    <t>Doplňky zařízení koupelen a záchodů plastové zásobník toaletních papírů - provedení dle definice standardů</t>
  </si>
  <si>
    <t>512062012</t>
  </si>
  <si>
    <t>87</t>
  </si>
  <si>
    <t>7252915311</t>
  </si>
  <si>
    <t>Doplňky zařízení koupelen a záchodů plastové zásobník papírových ručníků</t>
  </si>
  <si>
    <t>138000966</t>
  </si>
  <si>
    <t>88</t>
  </si>
  <si>
    <t>725110811</t>
  </si>
  <si>
    <t>Demontáž klozetů splachovací s nádrží</t>
  </si>
  <si>
    <t>-384132073</t>
  </si>
  <si>
    <t>89</t>
  </si>
  <si>
    <t>725122813</t>
  </si>
  <si>
    <t>Demontáž pisoárových stání s nádrží a jedním záchodkem</t>
  </si>
  <si>
    <t>78580744</t>
  </si>
  <si>
    <t>90</t>
  </si>
  <si>
    <t>725210821</t>
  </si>
  <si>
    <t>Demontáž umyvadel bez výtokových armatur</t>
  </si>
  <si>
    <t>379062342</t>
  </si>
  <si>
    <t>91</t>
  </si>
  <si>
    <t>725330820</t>
  </si>
  <si>
    <t>Demontáž výlevka diturvitová</t>
  </si>
  <si>
    <t>-1435940964</t>
  </si>
  <si>
    <t>92</t>
  </si>
  <si>
    <t>725820801</t>
  </si>
  <si>
    <t>Demontáž baterie nástěnné do G 3 / 4</t>
  </si>
  <si>
    <t>-107791058</t>
  </si>
  <si>
    <t>93</t>
  </si>
  <si>
    <t>725840850</t>
  </si>
  <si>
    <t>Demontáž baterie sprch diferenciální do G 3/4x1</t>
  </si>
  <si>
    <t>360532293</t>
  </si>
  <si>
    <t>94</t>
  </si>
  <si>
    <t>725850800</t>
  </si>
  <si>
    <t>Demontáž ventilů odpadních</t>
  </si>
  <si>
    <t>117330122</t>
  </si>
  <si>
    <t>95</t>
  </si>
  <si>
    <t>725860811</t>
  </si>
  <si>
    <t>Demontáž uzávěrů zápachu jednoduchých</t>
  </si>
  <si>
    <t>1063562099</t>
  </si>
  <si>
    <t>96</t>
  </si>
  <si>
    <t>998725201</t>
  </si>
  <si>
    <t>Přesun hmot procentní pro zařizovací předměty v objektech v do 6 m</t>
  </si>
  <si>
    <t>-604605940</t>
  </si>
  <si>
    <t>751</t>
  </si>
  <si>
    <t>Vzduchotechnika</t>
  </si>
  <si>
    <t>97</t>
  </si>
  <si>
    <t>75101</t>
  </si>
  <si>
    <t>Demontáž stávající vzduchotechniky vč. odvozu a likvidace</t>
  </si>
  <si>
    <t>kpl</t>
  </si>
  <si>
    <t>-688180997</t>
  </si>
  <si>
    <t>763</t>
  </si>
  <si>
    <t>Konstrukce suché výstavby</t>
  </si>
  <si>
    <t>98</t>
  </si>
  <si>
    <t>763131451</t>
  </si>
  <si>
    <t>SDK podhled deska 1xH2 12,5 bez izolace dvouvrstvá spodní kce profil CD+UD</t>
  </si>
  <si>
    <t>1628414161</t>
  </si>
  <si>
    <t>5,74+6,24</t>
  </si>
  <si>
    <t>1,35+1,55+1,27+1,26</t>
  </si>
  <si>
    <t>99</t>
  </si>
  <si>
    <t>763131714</t>
  </si>
  <si>
    <t>SDK podhled základní penetrační nátěr</t>
  </si>
  <si>
    <t>1649978661</t>
  </si>
  <si>
    <t>100</t>
  </si>
  <si>
    <t>763131761</t>
  </si>
  <si>
    <t>Příplatek k SDK podhledu za plochu do 3 m2 jednotlivě</t>
  </si>
  <si>
    <t>-1369059303</t>
  </si>
  <si>
    <t>101</t>
  </si>
  <si>
    <t>763411116</t>
  </si>
  <si>
    <t>Sanitární příčky do mokrého prostředí, kompaktní desky tl 12 mm</t>
  </si>
  <si>
    <t>-385233056</t>
  </si>
  <si>
    <t>"materiálové provedení dle definice standardů"</t>
  </si>
  <si>
    <t>(2,1-0,2)*(1,15+1,76)-2*0,7*1,77</t>
  </si>
  <si>
    <t>(2,1-0,15)*(1,2+1,76)-2*0,68*1,95</t>
  </si>
  <si>
    <t>(2,1-0,05)*(0,255+0,5)</t>
  </si>
  <si>
    <t>102</t>
  </si>
  <si>
    <t>763411126</t>
  </si>
  <si>
    <t>Dveře sanitárních příček, kompaktní desky tl 12 mm, š do 800 mm, v do 2000 mm</t>
  </si>
  <si>
    <t>768193137</t>
  </si>
  <si>
    <t>103</t>
  </si>
  <si>
    <t>763411216</t>
  </si>
  <si>
    <t>Dělící přepážky k pisoárům, kompaktní desky tl 12 mm</t>
  </si>
  <si>
    <t>1527116344</t>
  </si>
  <si>
    <t>2*0,47*1</t>
  </si>
  <si>
    <t>104</t>
  </si>
  <si>
    <t>998763401</t>
  </si>
  <si>
    <t>Přesun hmot procentní pro sádrokartonové konstrukce v objektech v do 6 m</t>
  </si>
  <si>
    <t>1883647894</t>
  </si>
  <si>
    <t>766</t>
  </si>
  <si>
    <t>Konstrukce truhlářské</t>
  </si>
  <si>
    <t>105</t>
  </si>
  <si>
    <t>766660001</t>
  </si>
  <si>
    <t>Montáž dveřních křídel otvíravých jednokřídlových š do 0,8 m do ocelové zárubně</t>
  </si>
  <si>
    <t>-1353689001</t>
  </si>
  <si>
    <t>106</t>
  </si>
  <si>
    <t>611D1</t>
  </si>
  <si>
    <t>D1 dveře jednokřídlé jádro DTD, povrch HPL, plné 800/1970 mm, klika, zámek, bílé - kompletní provedení dle D.1.1.06 a definice standardů</t>
  </si>
  <si>
    <t>1616160000</t>
  </si>
  <si>
    <t>107</t>
  </si>
  <si>
    <t>611D2</t>
  </si>
  <si>
    <t>D2 dveře jednokřídlé jádro DTD, povrch HPL, plné 700/1970 mm, klika, zámek, šedé - kompletní provedení dle D.1.1.06 a definice standardů</t>
  </si>
  <si>
    <t>741263231</t>
  </si>
  <si>
    <t>108</t>
  </si>
  <si>
    <t>611D3</t>
  </si>
  <si>
    <t>D3 dveře jednokřídlé jádro DTD, povrch HPL, plné 700/1970 mm, klika, zámek, šedé - kompletní provedení dle D.1.1.06 a definice standardů</t>
  </si>
  <si>
    <t>1085023743</t>
  </si>
  <si>
    <t>109</t>
  </si>
  <si>
    <t>611D4</t>
  </si>
  <si>
    <t>D4 dveře jednokřídlé jádro DTD, povrch HPL, plné 800/1970 mm, klika, zámek, bílé - kompletní provedení dle D.1.1.06 a definice standardů</t>
  </si>
  <si>
    <t>-2031307993</t>
  </si>
  <si>
    <t>110</t>
  </si>
  <si>
    <t>611D5</t>
  </si>
  <si>
    <t>D5 dveře jednokřídlé jádro DTD, povrch HPL, plné 800/1970 mm, klika, zámek, šedé - kompletní provedení dle D.1.1.06 a definice standardů</t>
  </si>
  <si>
    <t>-915086955</t>
  </si>
  <si>
    <t>111</t>
  </si>
  <si>
    <t>998766201</t>
  </si>
  <si>
    <t>Přesun hmot procentní pro kce truhlářské v objektech v do 6 m</t>
  </si>
  <si>
    <t>-3546782</t>
  </si>
  <si>
    <t>771</t>
  </si>
  <si>
    <t>Podlahy z dlaždic</t>
  </si>
  <si>
    <t>112</t>
  </si>
  <si>
    <t>771111011</t>
  </si>
  <si>
    <t>Vysátí podkladu před pokládkou dlažby</t>
  </si>
  <si>
    <t>-2096806153</t>
  </si>
  <si>
    <t>113</t>
  </si>
  <si>
    <t>771121011</t>
  </si>
  <si>
    <t>Nátěr penetrační na podlahu</t>
  </si>
  <si>
    <t>1280172317</t>
  </si>
  <si>
    <t>114</t>
  </si>
  <si>
    <t>771151021</t>
  </si>
  <si>
    <t>Samonivelační stěrka podlah pevnosti 30 MPa tl 3 mm</t>
  </si>
  <si>
    <t>302661482</t>
  </si>
  <si>
    <t>35,12+1,745</t>
  </si>
  <si>
    <t>115</t>
  </si>
  <si>
    <t>771474113</t>
  </si>
  <si>
    <t>Montáž soklů z dlaždic keramických rovných lepených cementovým flexibilním lepidlem v přes 90 do 120 mm</t>
  </si>
  <si>
    <t>554396621</t>
  </si>
  <si>
    <t>"na nové příčce v chodbě 1.13"</t>
  </si>
  <si>
    <t>1,64-0,8</t>
  </si>
  <si>
    <t>"doplnění v 1.12"</t>
  </si>
  <si>
    <t>2*0,5</t>
  </si>
  <si>
    <t>116</t>
  </si>
  <si>
    <t>59761158</t>
  </si>
  <si>
    <t>dlažba keramická 100/100 mm, dle okolního materiálu, barva šedá</t>
  </si>
  <si>
    <t>540849849</t>
  </si>
  <si>
    <t>1,84*0,1</t>
  </si>
  <si>
    <t>0,184*1,05 'Přepočtené koeficientem množství</t>
  </si>
  <si>
    <t>117</t>
  </si>
  <si>
    <t>771574416</t>
  </si>
  <si>
    <t>Montáž podlah keramických hladkých lepených cementovým flexibilním lepidlem přes 9 do 12 ks/m2</t>
  </si>
  <si>
    <t>-1545144225</t>
  </si>
  <si>
    <t>118</t>
  </si>
  <si>
    <t>59761127</t>
  </si>
  <si>
    <t>dlažba keramická slinutá mrazuvzdorná do interiéru i exteriéru R10/B povrch hladký/matný tl do 10mm, 300/300 mm, šedá v dekoru zrnitého kamene - specifikace dle Definice standardů</t>
  </si>
  <si>
    <t>-7885778</t>
  </si>
  <si>
    <t>35,12*1,1 'Přepočtené koeficientem množství</t>
  </si>
  <si>
    <t>119</t>
  </si>
  <si>
    <t>771574424</t>
  </si>
  <si>
    <t>Montáž podlah keramických hladkých lepených cementovým flexibilním lepidlem přes 85 do 100 ks/m2</t>
  </si>
  <si>
    <t>1428451657</t>
  </si>
  <si>
    <t>"doplění podlahy v 1.12"</t>
  </si>
  <si>
    <t>0,5*3,49</t>
  </si>
  <si>
    <t>120</t>
  </si>
  <si>
    <t>59761109</t>
  </si>
  <si>
    <t>-1923186146</t>
  </si>
  <si>
    <t>1,745*1,1 'Přepočtené koeficientem množství</t>
  </si>
  <si>
    <t>121</t>
  </si>
  <si>
    <t>771577211</t>
  </si>
  <si>
    <t>Příplatek k montáži podlah keramických lepených cementovým flexibilním lepidlem za plochu do 5 m2</t>
  </si>
  <si>
    <t>820620254</t>
  </si>
  <si>
    <t>1,35+1,55+1,37+3,36+1,27+1,26+0,5*3,49</t>
  </si>
  <si>
    <t>122</t>
  </si>
  <si>
    <t>771591112</t>
  </si>
  <si>
    <t>Izolace pod dlažbu nátěrem nebo stěrkou ve dvou vrstvách</t>
  </si>
  <si>
    <t>1686476641</t>
  </si>
  <si>
    <t>"ve sprchách"</t>
  </si>
  <si>
    <t>"SO06"</t>
  </si>
  <si>
    <t>6,24</t>
  </si>
  <si>
    <t>1,55+1,26</t>
  </si>
  <si>
    <t>123</t>
  </si>
  <si>
    <t>771591115</t>
  </si>
  <si>
    <t>Podlahy spárování silikonem</t>
  </si>
  <si>
    <t>1117600996</t>
  </si>
  <si>
    <t>124</t>
  </si>
  <si>
    <t>771591264</t>
  </si>
  <si>
    <t>Izolace těsnícími pásy mezi podlahou a stěnou</t>
  </si>
  <si>
    <t>1577119319</t>
  </si>
  <si>
    <t>125</t>
  </si>
  <si>
    <t>771592011</t>
  </si>
  <si>
    <t>Čištění vnitřních ploch podlah nebo schodišť po položení dlažby chemickými prostředky</t>
  </si>
  <si>
    <t>366812125</t>
  </si>
  <si>
    <t>126</t>
  </si>
  <si>
    <t>998771201</t>
  </si>
  <si>
    <t>Přesun hmot procentní pro podlahy z dlaždic v objektech v do 6 m</t>
  </si>
  <si>
    <t>2044554995</t>
  </si>
  <si>
    <t>781</t>
  </si>
  <si>
    <t>Dokončovací práce - obklady</t>
  </si>
  <si>
    <t>127</t>
  </si>
  <si>
    <t>781121011</t>
  </si>
  <si>
    <t>Nátěr penetrační na stěnu</t>
  </si>
  <si>
    <t>2135406108</t>
  </si>
  <si>
    <t>51,924+103,349</t>
  </si>
  <si>
    <t>128</t>
  </si>
  <si>
    <t>781131112</t>
  </si>
  <si>
    <t>Izolace pod obklad nátěrem nebo stěrkou ve dvou vrstvách</t>
  </si>
  <si>
    <t>37601978</t>
  </si>
  <si>
    <t>"1.10" 2,4*(2*1,2+1,85)</t>
  </si>
  <si>
    <t>"1.03" 2,4*(1,04+2*0,9)</t>
  </si>
  <si>
    <t>"1.03" 2,4*(0,855+2*0,9)</t>
  </si>
  <si>
    <t>129</t>
  </si>
  <si>
    <t>781131264</t>
  </si>
  <si>
    <t>Izolace pod obklad těsnícími pásy mezi stěnami</t>
  </si>
  <si>
    <t>-293245487</t>
  </si>
  <si>
    <t>6*2,4</t>
  </si>
  <si>
    <t>130</t>
  </si>
  <si>
    <t>781474117</t>
  </si>
  <si>
    <t>Montáž obkladů vnitřních keramických hladkých přes 35 do 45 ks/m2 lepených flexibilním lepidlem</t>
  </si>
  <si>
    <t>-1877040153</t>
  </si>
  <si>
    <t>"D.1.1.03,04,05"</t>
  </si>
  <si>
    <t>"1.08" 2,4*(2,84+1,1)</t>
  </si>
  <si>
    <t>"1.09" 2,4*2*1,76+0,15*1,76+0,07*1,76</t>
  </si>
  <si>
    <t>"1.10" 2,4*2*1,85+0,07*1,85</t>
  </si>
  <si>
    <t>"1.01" 2,4*2*2,46</t>
  </si>
  <si>
    <t>"1.02" 2,4*0,9+0,15*0,9</t>
  </si>
  <si>
    <t>"1.03" 2,4*1,04</t>
  </si>
  <si>
    <t>"1.05" 2,4*1,58</t>
  </si>
  <si>
    <t>"1.06" 2,4*0,855+0,15*0,855</t>
  </si>
  <si>
    <t>"1.07" 2,4*0,855</t>
  </si>
  <si>
    <t>131</t>
  </si>
  <si>
    <t>59761255</t>
  </si>
  <si>
    <t>obklad keramický hladký 150/150 mm žlutozelený - specifikace dle definice standardů</t>
  </si>
  <si>
    <t>648340533</t>
  </si>
  <si>
    <t>51,924*1,1 'Přepočtené koeficientem množství</t>
  </si>
  <si>
    <t>132</t>
  </si>
  <si>
    <t>781474154</t>
  </si>
  <si>
    <t>Montáž obkladů vnitřních keramických velkoformátových hladkých přes 4 do 6 ks/m2 lepených flexibilním lepidlem</t>
  </si>
  <si>
    <t>-2028687240</t>
  </si>
  <si>
    <t>"1.08" 2,4*(2*3,34+1,74)-2*0,8*1,97</t>
  </si>
  <si>
    <t>"1.09" 2,4*2*3,34-2*0,8*1,97</t>
  </si>
  <si>
    <t>"1.10" 2,4*2*3,34-0,8*1,97</t>
  </si>
  <si>
    <t>"1.01" 2,4*2*2,04-0,8*1,97-2*0,7*1,97</t>
  </si>
  <si>
    <t>"1.02" 2,4*(0,9+2*1,5)-0,7*1,97</t>
  </si>
  <si>
    <t>"1.03" 2,4*(1,04+2*1,5)-0,7*1,97</t>
  </si>
  <si>
    <t>"1.05" 2,4*(2*1,76+1,58)-0,8*1,97+0,575*(1+2*2,05)-2*0,7*1,97</t>
  </si>
  <si>
    <t>"1.06" 2,4*(0,855+2*1,5)-0,7*1,97</t>
  </si>
  <si>
    <t>"1.07" 2,4*(0,855+2*1,5)-0,7*1,97</t>
  </si>
  <si>
    <t>133</t>
  </si>
  <si>
    <t>59761001</t>
  </si>
  <si>
    <t>obklad velkoformátový keramický 300/600 mm, dekor zrnitého kamene, lesklý - specifikace dle definice standardů</t>
  </si>
  <si>
    <t>2000200278</t>
  </si>
  <si>
    <t>103,349*1,15 'Přepočtené koeficientem množství</t>
  </si>
  <si>
    <t>134</t>
  </si>
  <si>
    <t>781491021</t>
  </si>
  <si>
    <t>Montáž zrcadel plochy do 1 m2 lepených silikonovým tmelem na keramický obklad</t>
  </si>
  <si>
    <t>-1127120974</t>
  </si>
  <si>
    <t>2,84*0,9</t>
  </si>
  <si>
    <t>4*0,7*0,9</t>
  </si>
  <si>
    <t>135</t>
  </si>
  <si>
    <t>63465124</t>
  </si>
  <si>
    <t>zrcadlo čiré</t>
  </si>
  <si>
    <t>1136712440</t>
  </si>
  <si>
    <t>5,076*1,1 'Přepočtené koeficientem množství</t>
  </si>
  <si>
    <t>136</t>
  </si>
  <si>
    <t>781492211</t>
  </si>
  <si>
    <t>Montáž profilů rohových lepených flexibilním cementovým lepidlem</t>
  </si>
  <si>
    <t>242937160</t>
  </si>
  <si>
    <t>1,85+2*1,76+0,9+0,855</t>
  </si>
  <si>
    <t>137</t>
  </si>
  <si>
    <t>283420098</t>
  </si>
  <si>
    <t>lišta rohová Al L 8mm - provedení dle definice standardů</t>
  </si>
  <si>
    <t>-25577349</t>
  </si>
  <si>
    <t>7,125*1,05 'Přepočtené koeficientem množství</t>
  </si>
  <si>
    <t>138</t>
  </si>
  <si>
    <t>781492251</t>
  </si>
  <si>
    <t>Montáž profilů ukončovacích lepených flexibilním cementovým lepidlem</t>
  </si>
  <si>
    <t>396548695</t>
  </si>
  <si>
    <t>139</t>
  </si>
  <si>
    <t>28342003</t>
  </si>
  <si>
    <t xml:space="preserve">lišta ukončovací Al L 8mm - provedení dle definice standardů </t>
  </si>
  <si>
    <t>-733531640</t>
  </si>
  <si>
    <t>73*1,05 'Přepočtené koeficientem množství</t>
  </si>
  <si>
    <t>140</t>
  </si>
  <si>
    <t>781495115</t>
  </si>
  <si>
    <t>Spárování vnitřních obkladů silikonem</t>
  </si>
  <si>
    <t>-1385963851</t>
  </si>
  <si>
    <t>42*2,4</t>
  </si>
  <si>
    <t>141</t>
  </si>
  <si>
    <t>781495211</t>
  </si>
  <si>
    <t>Čištění vnitřních ploch stěn po provedení obkladu chemickými prostředky</t>
  </si>
  <si>
    <t>601264511</t>
  </si>
  <si>
    <t>142</t>
  </si>
  <si>
    <t>998781201</t>
  </si>
  <si>
    <t>Přesun hmot procentní pro obklady keramické v objektech v do 6 m</t>
  </si>
  <si>
    <t>-2141725554</t>
  </si>
  <si>
    <t>783</t>
  </si>
  <si>
    <t>Dokončovací práce - nátěry</t>
  </si>
  <si>
    <t>143</t>
  </si>
  <si>
    <t>78301</t>
  </si>
  <si>
    <t>Nátěr ocelové zárubně (1x antikorozní, 1x základ, 2x email)</t>
  </si>
  <si>
    <t>2033593766</t>
  </si>
  <si>
    <t>144</t>
  </si>
  <si>
    <t>783901453</t>
  </si>
  <si>
    <t>Vysátí betonových podlah před provedením nátěru</t>
  </si>
  <si>
    <t>1275234265</t>
  </si>
  <si>
    <t>145</t>
  </si>
  <si>
    <t>783913151</t>
  </si>
  <si>
    <t>Penetrační syntetický nátěr hladkých betonových podlah</t>
  </si>
  <si>
    <t>799956996</t>
  </si>
  <si>
    <t>146</t>
  </si>
  <si>
    <t>783917161</t>
  </si>
  <si>
    <t>Krycí dvojnásobný syntetický nátěr betonové podlahy</t>
  </si>
  <si>
    <t>-1668762256</t>
  </si>
  <si>
    <t>"doplnění podlahy v 1.11"</t>
  </si>
  <si>
    <t>0,7*7,35</t>
  </si>
  <si>
    <t>784</t>
  </si>
  <si>
    <t>Dokončovací práce - malby a tapety</t>
  </si>
  <si>
    <t>147</t>
  </si>
  <si>
    <t>784121001</t>
  </si>
  <si>
    <t>Oškrabání malby v místnostech v do 3,80 m</t>
  </si>
  <si>
    <t>1777443072</t>
  </si>
  <si>
    <t>"pro opravy omítek"</t>
  </si>
  <si>
    <t>14,35+117,401*0,5+62,34</t>
  </si>
  <si>
    <t>148</t>
  </si>
  <si>
    <t>784181101</t>
  </si>
  <si>
    <t>Základní akrylátová jednonásobná bezbarvá penetrace podkladu v místnostech v do 3,80 m</t>
  </si>
  <si>
    <t>1800186278</t>
  </si>
  <si>
    <t>149</t>
  </si>
  <si>
    <t>784181102</t>
  </si>
  <si>
    <t>Základní akrylátová jednonásobná pigmentovaná penetrace podkladu v místnostech v do 3,80 m</t>
  </si>
  <si>
    <t>2119094000</t>
  </si>
  <si>
    <t>150</t>
  </si>
  <si>
    <t>784211111</t>
  </si>
  <si>
    <t>Dvojnásobné bílé malby ze směsí za mokra velmi dobře oděruvzdorných v místnostech v do 3,80 m</t>
  </si>
  <si>
    <t>-1012013307</t>
  </si>
  <si>
    <t>"barva černá (světlík žlutozelená)"</t>
  </si>
  <si>
    <t>"1.08" 7,96+(3,88-2,4)*(2*3,34+2*2,84)</t>
  </si>
  <si>
    <t>"1.09" 5,74+(3,2-2,4)*(2*(3,34+0,07)+2*1,76)</t>
  </si>
  <si>
    <t>"1.10" 6,24+(3,2-2,4)*(2*(3,34+0,07)+2*1,85)</t>
  </si>
  <si>
    <t>"1.01" 5,02+(2,985-2,4)*(2*2,04+2*2,46)</t>
  </si>
  <si>
    <t>"1.02" 1,35</t>
  </si>
  <si>
    <t>"1.03" 1,55</t>
  </si>
  <si>
    <t>"1.04" 1,37+2,985*(2*1,76+2*0,78)</t>
  </si>
  <si>
    <t>"1.05" 3,36+(2,985-2,4)*(2*1,76+2*1,58)+0,7*(2*1,2+2*0,7)</t>
  </si>
  <si>
    <t>"1.06" 1,27</t>
  </si>
  <si>
    <t>"1.07" 1,26</t>
  </si>
  <si>
    <t>151</t>
  </si>
  <si>
    <t>784211167</t>
  </si>
  <si>
    <t>Příplatek k cenám 2x maleb ze směsí za mokra oděruvzdorných za barevnou malbu v náročném odstínu</t>
  </si>
  <si>
    <t>1011894463</t>
  </si>
  <si>
    <t>152</t>
  </si>
  <si>
    <t>784221101</t>
  </si>
  <si>
    <t>Dvojnásobné bílé malby ze směsí za sucha dobře otěruvzdorných v místnostech do 3,80 m</t>
  </si>
  <si>
    <t>1966371873</t>
  </si>
  <si>
    <t>"malby částečně dotčených místností"</t>
  </si>
  <si>
    <t>"1.11" 3,88*(2*6,9+2*7,35)</t>
  </si>
  <si>
    <t>"1.12" 2,985*(2*3,9+2*3,49)</t>
  </si>
  <si>
    <t>"1.13" 3,88*(2*4,25+2*1,64)</t>
  </si>
  <si>
    <t>"1.14 stěna se zazdívkou" 3,88*4,9</t>
  </si>
  <si>
    <t>HZS</t>
  </si>
  <si>
    <t>Hodinové zúčtovací sazby</t>
  </si>
  <si>
    <t>153</t>
  </si>
  <si>
    <t>HZS1292</t>
  </si>
  <si>
    <t>Hodinová zúčtovací sazba stavební dělník</t>
  </si>
  <si>
    <t>hod</t>
  </si>
  <si>
    <t>512</t>
  </si>
  <si>
    <t>-81123316</t>
  </si>
  <si>
    <t>"přípomoci TZB - sekání drážek, průrazy, pomocné práce"</t>
  </si>
  <si>
    <t>2 - Zdravotechnika</t>
  </si>
  <si>
    <t>8 - Trubní vedení</t>
  </si>
  <si>
    <t>721 - Vnitřní kanalizace</t>
  </si>
  <si>
    <t>722 - Vnitřní vodovod</t>
  </si>
  <si>
    <t>725 - Zařizovací předměty</t>
  </si>
  <si>
    <t>726 - Instalační prefabrikáty</t>
  </si>
  <si>
    <t>VN - Vedlejší náklady</t>
  </si>
  <si>
    <t>Trubní vedení</t>
  </si>
  <si>
    <t>NAPOJ1</t>
  </si>
  <si>
    <t>Napojení nového kanalizačního potrubí, na stávající kanalizační šachty</t>
  </si>
  <si>
    <t>286971402R</t>
  </si>
  <si>
    <t>Roura šachtová korugovaná  bez hrdla 425/1500 mm</t>
  </si>
  <si>
    <t>286971412R</t>
  </si>
  <si>
    <t>Roura šachtová teleskopická bez hrdla 425/375 mm, vč. těsnění</t>
  </si>
  <si>
    <t>286971673R</t>
  </si>
  <si>
    <t>Dno šachtové výkyvné DN 425/160 úhel 30° pro KG</t>
  </si>
  <si>
    <t>286971674R</t>
  </si>
  <si>
    <t>Dno šachtové výkyvné DN 425/160 úhel 60° pro KG</t>
  </si>
  <si>
    <t>894432112R00</t>
  </si>
  <si>
    <t>Osazení plastové šachty revizní prům.425 mm</t>
  </si>
  <si>
    <t>55241701R</t>
  </si>
  <si>
    <t>Poklop litina 425/1,5 t, do šachtové roury DN 425</t>
  </si>
  <si>
    <t>899101111R00</t>
  </si>
  <si>
    <t>Osazení poklopu s rámem do 50 kg</t>
  </si>
  <si>
    <t>998276101R00</t>
  </si>
  <si>
    <t>Přesun hmot, trubní vedení plastová, otevř. výkop</t>
  </si>
  <si>
    <t>721</t>
  </si>
  <si>
    <t>Vnitřní kanalizace</t>
  </si>
  <si>
    <t>IZOL125</t>
  </si>
  <si>
    <t>Izol. souprava pro potr. prostupy, DN125, asf. těsnící manžeta</t>
  </si>
  <si>
    <t>55162530R</t>
  </si>
  <si>
    <t>Izol. souprava pro potr prostupy DN110, asf. těsnící manžeta</t>
  </si>
  <si>
    <t>55162531R</t>
  </si>
  <si>
    <t>Izol. souprava pro potr prostupy DN160, asf. těsnící manžeta</t>
  </si>
  <si>
    <t>PROSTUP1</t>
  </si>
  <si>
    <t>Provedení prostupu potrubí spodní stavbou, osazení manžety</t>
  </si>
  <si>
    <t>721170965R00</t>
  </si>
  <si>
    <t>Oprava - propojení dosavadního potrubí PVC D 110</t>
  </si>
  <si>
    <t>721176101R00</t>
  </si>
  <si>
    <t>Potrubí HT připojovací D 32 x 1,8 mm</t>
  </si>
  <si>
    <t>721176103R00</t>
  </si>
  <si>
    <t>Potrubí HT připojovací D 50 x 1,8 mm</t>
  </si>
  <si>
    <t>721176104R00</t>
  </si>
  <si>
    <t>Potrubí HT připojovací D 75 x 1,9 mm</t>
  </si>
  <si>
    <t>721176105R00</t>
  </si>
  <si>
    <t>Potrubí HT připojovací D 110 x 2,7 mm</t>
  </si>
  <si>
    <t>721176222R00</t>
  </si>
  <si>
    <t>Potrubí KG svodné (ležaté) v zemi SN8, D 110 x 3,2 mm</t>
  </si>
  <si>
    <t>721176223R00</t>
  </si>
  <si>
    <t>Potrubí KG svodné (ležaté) v zemi SN8, D 125 x 3,2 mm</t>
  </si>
  <si>
    <t>721176224R00</t>
  </si>
  <si>
    <t>Potrubí KG svodné (ležaté) v zemi SN12 D 160 x 4,2, mm</t>
  </si>
  <si>
    <t>721177114R00</t>
  </si>
  <si>
    <t>Potrubí HT odhlučněné odpadní svislé D 75 x 2,6 mm</t>
  </si>
  <si>
    <t>721177115R00</t>
  </si>
  <si>
    <t>Potrubí HT odhlučněné odpadní svislé D 110 x 3,4, mm</t>
  </si>
  <si>
    <t>721177125R00</t>
  </si>
  <si>
    <t>Čisticí kus pro potrubí HT, odpadní svislé D 110</t>
  </si>
  <si>
    <t>721177135R00</t>
  </si>
  <si>
    <t>Potrubí HT odhlučněné, ležaté zavěšené D 110 x 3,4 mm</t>
  </si>
  <si>
    <t>721194104R00</t>
  </si>
  <si>
    <t>Vyvedení odpadních výpustek D 40 x 1,8</t>
  </si>
  <si>
    <t>721194105R00</t>
  </si>
  <si>
    <t>Vyvedení odpadních výpustek D 50 x 1,8</t>
  </si>
  <si>
    <t>721194109R00</t>
  </si>
  <si>
    <t>Vyvedení odpadních výpustek D 110 x 2,3</t>
  </si>
  <si>
    <t>721273150RT1</t>
  </si>
  <si>
    <t>Hlavice ventilační přivětrávací, přivzdušňovací ventil, 37 l/s, D 50/75/110 mm</t>
  </si>
  <si>
    <t>721273180R00</t>
  </si>
  <si>
    <t>Ventil přivzdušňovací podomítkový, 13 l/s, DN 50/75, s krytem</t>
  </si>
  <si>
    <t>721273200RT3</t>
  </si>
  <si>
    <t>Souprava ventilační střešní, souprava větrací hlavice PP D 110 mm</t>
  </si>
  <si>
    <t>721290111R00</t>
  </si>
  <si>
    <t>Zkouška těsnosti kanalizace vodou DN 125</t>
  </si>
  <si>
    <t>721300912R00</t>
  </si>
  <si>
    <t>Pročištění svislých odpadů, jedno podl., do DN 200</t>
  </si>
  <si>
    <t>721300922R00</t>
  </si>
  <si>
    <t>Pročištění ležatých svodů do DN 300</t>
  </si>
  <si>
    <t>721300932R00</t>
  </si>
  <si>
    <t>Pročištění připojovacího potrubí šikmého do DN 110</t>
  </si>
  <si>
    <t>998721101R00</t>
  </si>
  <si>
    <t>Přesun hmot pro vnitřní kanalizaci, výšky do 6 m</t>
  </si>
  <si>
    <t>722</t>
  </si>
  <si>
    <t>Vnitřní vodovod</t>
  </si>
  <si>
    <t>722172962R00</t>
  </si>
  <si>
    <t>Vsazení odbočky do plast. potrubí polyf. D 20 mm</t>
  </si>
  <si>
    <t>722172963R00</t>
  </si>
  <si>
    <t>Vsazení odbočky do plast. potrubí polyf. D 25 mm</t>
  </si>
  <si>
    <t>722172964R00</t>
  </si>
  <si>
    <t>Vsazení odbočky do plast. potrubí polyf. D 32 mm</t>
  </si>
  <si>
    <t>28614301R</t>
  </si>
  <si>
    <t>Trubka D20x1,9 (PN10) PPR SDR11, studená voda</t>
  </si>
  <si>
    <t>28614311.AR</t>
  </si>
  <si>
    <t>Trubka D20x2,8 (PN16) PPR SDR7,4, teplá voda</t>
  </si>
  <si>
    <t>722176112R00</t>
  </si>
  <si>
    <t>Montáž rozvodů z plastů polyfúz. svařováním D 20mm</t>
  </si>
  <si>
    <t>28614302R</t>
  </si>
  <si>
    <t>Trubka D25x2,3 (PN10) PPR SDR11, studená voda</t>
  </si>
  <si>
    <t>28614312.AR</t>
  </si>
  <si>
    <t>Trubka D25x3,5 (PN16) PPR SDR7,4, teplá voda</t>
  </si>
  <si>
    <t>722176113R00</t>
  </si>
  <si>
    <t>Montáž rozvodů z plastů polyfúz. svařováním D 25mm</t>
  </si>
  <si>
    <t>28614303R</t>
  </si>
  <si>
    <t>Trubka D32x2,9 (PN10) PPR SDR11, studená voda</t>
  </si>
  <si>
    <t>722176114R00</t>
  </si>
  <si>
    <t>Montáž rozvodů z plastů polyfúz. svařováním D 32mm</t>
  </si>
  <si>
    <t>722181211RZ6</t>
  </si>
  <si>
    <t>Izolace návleková PE, tl. stěny 6 mm, vnitřní průměr 20 mm</t>
  </si>
  <si>
    <t>722181211RT8</t>
  </si>
  <si>
    <t>Izolace návleková PE, tl. stěny 6 mm, vnitřní průměr 25 mm</t>
  </si>
  <si>
    <t>722181211RU1</t>
  </si>
  <si>
    <t>Izolace návleková PE, tl. stěny 6 mm, vnitřní průměr 32 mm</t>
  </si>
  <si>
    <t>722181213RZ6</t>
  </si>
  <si>
    <t>Izolace návleková PE, tl. stěny 13 mm, vnitřní průměr 20 mm</t>
  </si>
  <si>
    <t>722181213RT8</t>
  </si>
  <si>
    <t>Izolace návleková PE, tl. stěny 13 mm, vnitřní průměr 25 mm</t>
  </si>
  <si>
    <t>722190401R00</t>
  </si>
  <si>
    <t>Vyvedení a upevnění výpustek DN 15</t>
  </si>
  <si>
    <t>722190901R00</t>
  </si>
  <si>
    <t>Uzavření/otevření vodovodního potrubí při opravě</t>
  </si>
  <si>
    <t>722191112R00</t>
  </si>
  <si>
    <t>Hadice flexibilní k baterii,DN 15 x M10,délka 0,5m</t>
  </si>
  <si>
    <t>722191133R00</t>
  </si>
  <si>
    <t>Hadice sanitární flexibilní, DN 10, délka 0,5 m</t>
  </si>
  <si>
    <t>722237422R00</t>
  </si>
  <si>
    <t>Kohout kulový,2xvnitřní záv. DN 15</t>
  </si>
  <si>
    <t>722237423R00</t>
  </si>
  <si>
    <t>Kohout kulový,2xvnitřní záv. DN 20</t>
  </si>
  <si>
    <t>722237424R00</t>
  </si>
  <si>
    <t>Kohout kulový,2xvnitřní záv. DN 25</t>
  </si>
  <si>
    <t>722280106R00</t>
  </si>
  <si>
    <t>Tlaková zkouška vodovodního potrubí DN 32</t>
  </si>
  <si>
    <t>722290234R00</t>
  </si>
  <si>
    <t>Proplach a dezinfekce vodovod.potrubí DN 80</t>
  </si>
  <si>
    <t>998722101R00</t>
  </si>
  <si>
    <t>Přesun hmot pro vnitřní vodovod, výšky do 6 m</t>
  </si>
  <si>
    <t>Zařizovací předměty</t>
  </si>
  <si>
    <t>725014131RT1</t>
  </si>
  <si>
    <t>Klozet závěsný + sedátko, bílý, včetně sedátka v bílé barvě</t>
  </si>
  <si>
    <t>725017134R00</t>
  </si>
  <si>
    <t>Umyvadlo na šrouby 55 x 45 cm, bílé</t>
  </si>
  <si>
    <t>725019101R00</t>
  </si>
  <si>
    <t>Výlevka stojící keramická, s plastovou mřížkou</t>
  </si>
  <si>
    <t>725016125R00</t>
  </si>
  <si>
    <t>Urinál odsávací, ovládání autom, bílý</t>
  </si>
  <si>
    <t>64262875R</t>
  </si>
  <si>
    <t>Nádrž k výlevce, boční napouštění bílá</t>
  </si>
  <si>
    <t>725119106R00</t>
  </si>
  <si>
    <t>Montáž splach.nádrží nízkopoložených s ventilem</t>
  </si>
  <si>
    <t>LINZLAB1</t>
  </si>
  <si>
    <t>Liniový odtokový žlab, nerezový, odtok DN50, do plochy,st.délka 550mm, vč.uchycení a ochr.zátky - provedení dle definice standardů</t>
  </si>
  <si>
    <t>725249106R00</t>
  </si>
  <si>
    <t>Montáž sprchových koutů ostatních typů</t>
  </si>
  <si>
    <t>725814102R00</t>
  </si>
  <si>
    <t>Ventil rohový DN 15 x DN 10</t>
  </si>
  <si>
    <t>725823111RT1</t>
  </si>
  <si>
    <t>Baterie umyvadlová stoján. ruční, bez otvír.odpadu, standardní</t>
  </si>
  <si>
    <t>725835111RT1</t>
  </si>
  <si>
    <t>Baterie nástěnná ruční, s prodlouženým ramínkem, standardní</t>
  </si>
  <si>
    <t>55145352R</t>
  </si>
  <si>
    <t>Set sprchový hadice, růžice, držák</t>
  </si>
  <si>
    <t>725849302R00</t>
  </si>
  <si>
    <t>Montáž držáku sprchy</t>
  </si>
  <si>
    <t>725845111RT1</t>
  </si>
  <si>
    <t>Baterie sprchová nástěnná ruční, bez příslušenství, standardní</t>
  </si>
  <si>
    <t>154</t>
  </si>
  <si>
    <t>725860213R00</t>
  </si>
  <si>
    <t>Sifon umyvadlový, D 32, 40 mm</t>
  </si>
  <si>
    <t>156</t>
  </si>
  <si>
    <t>725980122R00</t>
  </si>
  <si>
    <t>Dvířka z plastu, 200 x 300 mm, černá</t>
  </si>
  <si>
    <t>158</t>
  </si>
  <si>
    <t>42972800R</t>
  </si>
  <si>
    <t>Mřížka čtyřhranná větrací vel. 125x125, k přivzdušňovací hlavici, černá</t>
  </si>
  <si>
    <t>160</t>
  </si>
  <si>
    <t>728415111R00</t>
  </si>
  <si>
    <t>Montáž mřížky větrací nebo ventilační do 0,04 m2</t>
  </si>
  <si>
    <t>162</t>
  </si>
  <si>
    <t>SIF3</t>
  </si>
  <si>
    <t>Sifon podomítkový, odvod kondenzátu, s kuličkou, svislý odtok DN32, 100x100x60 mm, vč krytu</t>
  </si>
  <si>
    <t>164</t>
  </si>
  <si>
    <t>ZPCHMONT</t>
  </si>
  <si>
    <t>Montáž zápachových uzávěrek ostatních</t>
  </si>
  <si>
    <t>166</t>
  </si>
  <si>
    <t>998725101R00</t>
  </si>
  <si>
    <t>Přesun hmot pro zařizovací předměty, výšky do 6 m</t>
  </si>
  <si>
    <t>168</t>
  </si>
  <si>
    <t>726</t>
  </si>
  <si>
    <t>Instalační prefabrikáty</t>
  </si>
  <si>
    <t>726211321R00</t>
  </si>
  <si>
    <t>Modul-WC, do lehkých stěn, h 112 cm</t>
  </si>
  <si>
    <t>170</t>
  </si>
  <si>
    <t>998726121R00</t>
  </si>
  <si>
    <t>Přesun hmot pro předstěnové systémy, výšky do 6 m</t>
  </si>
  <si>
    <t>172</t>
  </si>
  <si>
    <t>VN</t>
  </si>
  <si>
    <t>Vedlejší náklady</t>
  </si>
  <si>
    <t>005241010R</t>
  </si>
  <si>
    <t>Dokumentace skutečného provedení</t>
  </si>
  <si>
    <t>Soubor</t>
  </si>
  <si>
    <t>174</t>
  </si>
  <si>
    <t>3 - Vzduchotechnika a vytápění</t>
  </si>
  <si>
    <t>D1 - Otopná tělesa</t>
  </si>
  <si>
    <t>D2 - Vzduchotechnická zařízení</t>
  </si>
  <si>
    <t>D3 - Potrubí a izolace s příslušenstvím</t>
  </si>
  <si>
    <t>D4 - Ostatní montážní a jiné práce</t>
  </si>
  <si>
    <t>D1</t>
  </si>
  <si>
    <t>Otopná tělesa</t>
  </si>
  <si>
    <t>Trubkové otopné těleso, s rovným profilem, spodní středové připojení s roztečí 50 mm, G1/2", včetně odvzdušnění, hloubka profilu 30 mm, výška 700 a šířka 450 mm - provedení dle definice standardů</t>
  </si>
  <si>
    <t>ks</t>
  </si>
  <si>
    <t>Rohové dvoubodové připojovací šroubení, termostatické, s vypouštěním ,DN15, PN10, s vnitřním závitem 1/2" pro připojení na těleso, vnější závit 3/4" v připojení na OS, celý popis viz poznámka</t>
  </si>
  <si>
    <t>Poznámka k položce:_x000D_
Rohové dvoubodové připojovací šroubení, termostatické, s vypouštěním ,DN15, PN10, s vnitřním závitem 1/2" pro připojení na těleso, vnější závit 3/4" v připojení na OS, vč. svěrného šroubení na měď pr.12 mm, vč plastové krytky, vč kapalinové termostatické hlavice na závit M 30 x 1,5</t>
  </si>
  <si>
    <t>Nátěr článkových otopných těles, 2x antikorozní základní a 2x email</t>
  </si>
  <si>
    <t>3a</t>
  </si>
  <si>
    <t>Demontáž, repase a zpětná montáž stávajícího otopného tělesa (nátěr viz pol. výše)</t>
  </si>
  <si>
    <t>1481572886</t>
  </si>
  <si>
    <t>D2</t>
  </si>
  <si>
    <t>Vzduchotechnická zařízení</t>
  </si>
  <si>
    <t>Potrubní radiální ventilátor ∅200 mm, o max. výkonu 970 m³/h, ventilátor s EC motorem splňující Erp 2018, skříň z pozinkovaného plechu těsnosti třídy C, ventilátor spínán pohybovými čidly, osazený 10-ti min doběhem</t>
  </si>
  <si>
    <t>Tlumič hluku potrubní, průměr 200 mm, délky 900 mm, tvořený výplní z minerální vaty</t>
  </si>
  <si>
    <t>Talířový ventil odvodní, kovový, d100 mm, do podhledu, barva černá matná</t>
  </si>
  <si>
    <t>Talířový ventil odvodní, kovový, d125 mm, do podhledu, barva černá matná</t>
  </si>
  <si>
    <t>Talířový ventil odvodní, kovový, d100 mm, do stěny, barva černá matná</t>
  </si>
  <si>
    <t>Talířový ventil odvodní, kovový, d125 mm, do stěny, barva černá matná</t>
  </si>
  <si>
    <t>Mřížka stěnová jednořadá, hliníková, natočení lamel 15°, rozměr 200 x 100 mm</t>
  </si>
  <si>
    <t>Odvod kondenzátu, na potrubí d200 mm</t>
  </si>
  <si>
    <t>Fasádní protidešťová žaluzie, kovová, připojení průměr 200 mm</t>
  </si>
  <si>
    <t>Výfuková hlavice, na potrubí d200 mm</t>
  </si>
  <si>
    <t>Zpětná klapka potrubní motýlová, d200 mm</t>
  </si>
  <si>
    <t>D3</t>
  </si>
  <si>
    <t>Potrubí a izolace s příslušenstvím</t>
  </si>
  <si>
    <t>Ocelové kruhové pozinkované spiro potrubí d100 mm vč. 30%, vč. zavěšení a upevňovacích prvků tvarovek</t>
  </si>
  <si>
    <t>Ocelové kruhové pozinkované spiro potrubí d125 mm vč. 30%, vč. zavěšení a upevňovacích prvků tvarovek</t>
  </si>
  <si>
    <t>Ocelové kruhové pozinkované spiro potrubí d160 mm vč. 30%, vč. zavěšení a upevňovacích prvků tvarovek</t>
  </si>
  <si>
    <t>Ocelové kruhové pozinkované spiro potrubí d200 mm vč. 30%, vč. zavěšení a upevňovacích prvků tvarovek</t>
  </si>
  <si>
    <t>Al hadice d100 mm opatřená 25-ti mm tepleně hlukové izolace</t>
  </si>
  <si>
    <t>Al hadice d125 mm opatřená 25-ti mm tepleně hlukové izolace</t>
  </si>
  <si>
    <t>Potrubí měděné pájené, včetně spojovacích armatur, včetně pozinkovaných závěsů s pryžovou výstelkou, 12 x 1,0 mm</t>
  </si>
  <si>
    <t>Odrezení, odmaštění a nátěr potrubí a doplňkových konstrukcí, 2x antikorozní základní a 1x email</t>
  </si>
  <si>
    <t>D4</t>
  </si>
  <si>
    <t>Ostatní montážní a jiné práce</t>
  </si>
  <si>
    <t>Montážní, spojovací a těsnící materiál</t>
  </si>
  <si>
    <t>Lešení, jeřáby a pomocné konstrukce</t>
  </si>
  <si>
    <t>Komplexní zkoušky a revize VZT</t>
  </si>
  <si>
    <t>Vypuštění stávající otopné soustavy</t>
  </si>
  <si>
    <t>Propláchnutí potrubí ústředního vytápění, naplnění systému vodou, odvzdušnění, tlaková zkouška</t>
  </si>
  <si>
    <t>Topná zkouška ústředního vytápění včetně zkoušky dilatační, zaregulování soustavy</t>
  </si>
  <si>
    <t>Dokumentace skutečného provedení stavby</t>
  </si>
  <si>
    <t>4 - Elektroinstalace</t>
  </si>
  <si>
    <t>D1 - Materiál</t>
  </si>
  <si>
    <t xml:space="preserve">    741 - Elektroinstalace - silnoproud</t>
  </si>
  <si>
    <t>VRN - Vedlejší rozpočtové náklady</t>
  </si>
  <si>
    <t xml:space="preserve">    VRN1 - Průzkumné, geodetické a projektové práce</t>
  </si>
  <si>
    <t>Materiál</t>
  </si>
  <si>
    <t>34111030</t>
  </si>
  <si>
    <t>kabel instalační jádro Cu plné izolace PVC plášť PVC 450/750V (CYKY) 3x1,5mm2</t>
  </si>
  <si>
    <t>Poznámka k položce:_x000D_
Poznámka k položce: CYKY, průměr kabelu 8,6mm</t>
  </si>
  <si>
    <t>34111036</t>
  </si>
  <si>
    <t>kabel instalační jádro Cu plné izolace PVC plášť PVC 450/750V (CYKY) 3x2,5mm2</t>
  </si>
  <si>
    <t>Poznámka k položce:_x000D_
Poznámka k položce: CYKY, průměr kabelu 9,5mm</t>
  </si>
  <si>
    <t>34141042</t>
  </si>
  <si>
    <t>vodič propojovací jádro Cu plné dvojitá izolace PVC 450/750V (CYY) 1x2,5mm2</t>
  </si>
  <si>
    <t>Poznámka k položce:_x000D_
Poznámka k položce: CYY, průměr vodiče 4,2mm</t>
  </si>
  <si>
    <t>34141043</t>
  </si>
  <si>
    <t>vodič propojovací jádro Cu plné dvojitá izolace PVC 450/750V (CYY) 1x4mm2</t>
  </si>
  <si>
    <t>Poznámka k položce:_x000D_
Poznámka k položce: CYY, průměr vodiče 4,75mm</t>
  </si>
  <si>
    <t>R01</t>
  </si>
  <si>
    <t>Rozvaděč RJ41. PLastový podomítkový 3x12 modulů, IP 40/20, In10kA, plná bílá dvířka, kompletní, zapojený viz. výkres.</t>
  </si>
  <si>
    <t>34571450</t>
  </si>
  <si>
    <t>krabice pod omítku PVC přístrojová kruhová D 70mm</t>
  </si>
  <si>
    <t>R13</t>
  </si>
  <si>
    <t>Napájecí zdroj pro splachovače 230V/24V, pro max 5 pisoárů.</t>
  </si>
  <si>
    <t>34555202</t>
  </si>
  <si>
    <t>zásuvka zápustná jednonásobná, šroubové svorky, černá</t>
  </si>
  <si>
    <t>34555230</t>
  </si>
  <si>
    <t>zásuvka zápustná jednonásobná s clonkami, víčkem, rámečkem, s drápky, IP44, šroubové svorky</t>
  </si>
  <si>
    <t>34539059</t>
  </si>
  <si>
    <t>rámeček jednonásobný, černý</t>
  </si>
  <si>
    <t>34539064</t>
  </si>
  <si>
    <t>spínač jednopólový, řazení 1, s krytem, bez rámečku, šroubové svorky, černý</t>
  </si>
  <si>
    <t>R02</t>
  </si>
  <si>
    <t>Přisazený downlight, LED, hlubokozářič 35°, černý válec hliník, 90/220 (průměr/výška), 230V/7W, 700lm, 4000K,</t>
  </si>
  <si>
    <t>R03</t>
  </si>
  <si>
    <t>Závěsný downlight, LED, hlubokozářič 35°, černý válec hliník, 90/220 (průměr/výška), 230V/7W, 700lm, 4000K,</t>
  </si>
  <si>
    <t>R04</t>
  </si>
  <si>
    <t>Vestavný downlight, LED, hlubokozářič 35°, černý hliník, průměr 125mm, 230V/7W, 700lm, 4000K,</t>
  </si>
  <si>
    <t>34535025</t>
  </si>
  <si>
    <t>přístroj spínače zápustného jednopólového, s krytem, řazení 1, IP44, šroubové svorky, černý</t>
  </si>
  <si>
    <t>R05</t>
  </si>
  <si>
    <t>Horkovzdušný bezdotykový vysoušeč rukou, nástěnný, černý</t>
  </si>
  <si>
    <t>Poznámka k položce:_x000D_
Poznámka k položce: hladina zvuku 69 dB materiál: kryt z kovu povrchová úprava: černý lak nastavení času vysoušení automatický - infračervený spouštěcí systém spouštěcí vzdálenost 15-20 cm ohřev vzduchu automaticky dle okolní teploty průtok vzduchu 34,3 l/s, proud vzduchu 70 m/s příkon 1200 - 1450 W výkon topného tělesa 650-750 W výkon motoru 550 W délka napájecího kabelu 140 cm ochrana před příliš dlouhým použitím  nadproudová ochrana, ochrana proti přehřátí a zkratu třída el. ochrany: I. (ochranný vodič)</t>
  </si>
  <si>
    <t>R07</t>
  </si>
  <si>
    <t>Potenciálová svorkovnice v podomítkové instalační krabici</t>
  </si>
  <si>
    <t>R08</t>
  </si>
  <si>
    <t>Pohybový senzor nástěnný, směrovatelný, černý, 230V/10A</t>
  </si>
  <si>
    <t>34562694</t>
  </si>
  <si>
    <t>svorkovnice krabicová bezšroubová jednopólová pro 3 vodiče 0,5-2,5mm2, 400V 24A</t>
  </si>
  <si>
    <t>973031616</t>
  </si>
  <si>
    <t>Vysekání kapes ve zdivu cihelném na MV nebo MVC pro špalíky do 100x100x50 mm</t>
  </si>
  <si>
    <t>973031619</t>
  </si>
  <si>
    <t>Vysekání kapes ve zdivu cihelném na MV nebo MVC pro špalíky do 150x150x100 mm</t>
  </si>
  <si>
    <t>974082212</t>
  </si>
  <si>
    <t>Vysekání rýh pro vodiče v omítce MC stěn š do 30 mm</t>
  </si>
  <si>
    <t>974082272</t>
  </si>
  <si>
    <t>Vysekání rýh pro ploché vodiče v omítce MC stropů š do 30 mm</t>
  </si>
  <si>
    <t>R003</t>
  </si>
  <si>
    <t>likvidace elektroodpadu, včetně skládkovného a dopravy</t>
  </si>
  <si>
    <t>tun</t>
  </si>
  <si>
    <t>R036</t>
  </si>
  <si>
    <t>demontážní práce</t>
  </si>
  <si>
    <t>741</t>
  </si>
  <si>
    <t>Elektroinstalace - silnoproud</t>
  </si>
  <si>
    <t>741112001</t>
  </si>
  <si>
    <t>Montáž krabice zapuštěná plastová kruhová</t>
  </si>
  <si>
    <t>741112003</t>
  </si>
  <si>
    <t>Montáž krabice zapuštěná plastová čtyřhranná</t>
  </si>
  <si>
    <t>741122015</t>
  </si>
  <si>
    <t>Montáž kabel Cu bez ukončení uložený pod omítku plný kulatý 3x1,5 mm2 (např. CYKY)</t>
  </si>
  <si>
    <t>741122016</t>
  </si>
  <si>
    <t>Montáž kabel Cu bez ukončení uložený pod omítku plný kulatý 3x2,5 až 6 mm2 (CYKY)</t>
  </si>
  <si>
    <t>741130001</t>
  </si>
  <si>
    <t>Ukončení vodič izolovaný do 2,5 mm2 v rozváděči nebo na přístroji</t>
  </si>
  <si>
    <t>741210001</t>
  </si>
  <si>
    <t>Montáž rozvodnice oceloplechová nebo plastová běžná do 20 kg</t>
  </si>
  <si>
    <t>741310201</t>
  </si>
  <si>
    <t>Montáž spínač (polo)zapuštěný šroubové připojení 1-jednopólový se zapojením vodičů</t>
  </si>
  <si>
    <t>741310251</t>
  </si>
  <si>
    <t>Montáž spínač (polo)zapuštěný šroubové připojení 1-jednopólových prostředí venkovní/mokré se zapojením vodičů</t>
  </si>
  <si>
    <t>741313041</t>
  </si>
  <si>
    <t>Montáž zásuvka (polo)zapuštěná šroubové připojení 2P+PE se zapojením vodičů</t>
  </si>
  <si>
    <t>741313082</t>
  </si>
  <si>
    <t>Montáž zásuvka chráněná v krabici šroubové připojení 2P+PE prostředí venkovní, mokré se zapojením vodičů</t>
  </si>
  <si>
    <t>741370001</t>
  </si>
  <si>
    <t>Montáž svítidlo žárovkové bytové stropní přisazené 1 zdroj bez skla</t>
  </si>
  <si>
    <t>741370011</t>
  </si>
  <si>
    <t>Montáž svítidlo žárovkové bytové stropní závěsné 1 zdroj</t>
  </si>
  <si>
    <t>741370021</t>
  </si>
  <si>
    <t>Montáž svítidlo žárovkové bytové stropní vestavné 1 zdroj</t>
  </si>
  <si>
    <t>741410071</t>
  </si>
  <si>
    <t>Montáž pospojování ochranné konstrukce ostatní vodičem do 16 mm2 uloženým volně nebo pod omítku</t>
  </si>
  <si>
    <t>741810002</t>
  </si>
  <si>
    <t>Celková prohlídka elektrického rozvodu a zařízení do 500 000,- Kč (výchozí revize)</t>
  </si>
  <si>
    <t>R09</t>
  </si>
  <si>
    <t>Montáž nástěnného osoušeče rukou</t>
  </si>
  <si>
    <t>R11</t>
  </si>
  <si>
    <t>Montáž a zapojení ekvipotenciální svorkovnice v krabici</t>
  </si>
  <si>
    <t>R12</t>
  </si>
  <si>
    <t>Montáž a zapojení senzoru pohybu</t>
  </si>
  <si>
    <t>VRN</t>
  </si>
  <si>
    <t>Vedlejší rozpočtové náklady</t>
  </si>
  <si>
    <t>VRN1</t>
  </si>
  <si>
    <t>Průzkumné, geodetické a projektové práce</t>
  </si>
  <si>
    <t>013254000</t>
  </si>
  <si>
    <t>5 - Vedlejší a ostatní náklady</t>
  </si>
  <si>
    <t xml:space="preserve">    VRN3 - Zařízení staveniště</t>
  </si>
  <si>
    <t xml:space="preserve">    VRN4 - Inženýrská činnost</t>
  </si>
  <si>
    <t xml:space="preserve">    VRN5 - Finanční náklady</t>
  </si>
  <si>
    <t>010001000</t>
  </si>
  <si>
    <t>PD skutečného provedení</t>
  </si>
  <si>
    <t>1024</t>
  </si>
  <si>
    <t>1613724627</t>
  </si>
  <si>
    <t>VRN3</t>
  </si>
  <si>
    <t>Zařízení staveniště</t>
  </si>
  <si>
    <t>030001000</t>
  </si>
  <si>
    <t>1740570190</t>
  </si>
  <si>
    <t>VRN4</t>
  </si>
  <si>
    <t>Inženýrská činnost</t>
  </si>
  <si>
    <t>040001000</t>
  </si>
  <si>
    <t>-1369358745</t>
  </si>
  <si>
    <t>VRN5</t>
  </si>
  <si>
    <t>Finanční náklady</t>
  </si>
  <si>
    <t>050001000</t>
  </si>
  <si>
    <t>Finanční náklady - pojištění, záruky</t>
  </si>
  <si>
    <t>-399782992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</si>
</sst>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36">
    <xf numFmtId="0" fontId="0" fillId="0" borderId="0" xfId="0"/>
    <xf numFmtId="49" fontId="2" fillId="3" borderId="0" xfId="0" applyNumberFormat="1" applyFont="1" applyFill="1" applyAlignment="1" applyProtection="1">
      <alignment horizontal="left" vertical="center"/>
      <protection locked="0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3" xfId="0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0" fillId="0" borderId="12" xfId="0" applyBorder="1" applyAlignment="1" applyProtection="1">
      <alignment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4" fontId="1" fillId="0" borderId="0" xfId="0" applyNumberFormat="1" applyFont="1" applyAlignment="1" applyProtection="1">
      <alignment vertical="center"/>
      <protection hidden="1"/>
    </xf>
    <xf numFmtId="0" fontId="0" fillId="5" borderId="0" xfId="0" applyFill="1" applyAlignment="1" applyProtection="1">
      <alignment vertical="center"/>
      <protection hidden="1"/>
    </xf>
    <xf numFmtId="0" fontId="4" fillId="5" borderId="6" xfId="0" applyFont="1" applyFill="1" applyBorder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0" fontId="4" fillId="5" borderId="7" xfId="0" applyFont="1" applyFill="1" applyBorder="1" applyAlignment="1" applyProtection="1">
      <alignment horizontal="right" vertical="center"/>
      <protection hidden="1"/>
    </xf>
    <xf numFmtId="0" fontId="4" fillId="5" borderId="7" xfId="0" applyFont="1" applyFill="1" applyBorder="1" applyAlignment="1" applyProtection="1">
      <alignment horizontal="center" vertical="center"/>
      <protection hidden="1"/>
    </xf>
    <xf numFmtId="0" fontId="20" fillId="0" borderId="4" xfId="0" applyFont="1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23" fillId="5" borderId="0" xfId="0" applyFont="1" applyFill="1" applyAlignment="1" applyProtection="1">
      <alignment horizontal="left" vertical="center"/>
      <protection hidden="1"/>
    </xf>
    <xf numFmtId="0" fontId="32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0" fontId="6" fillId="0" borderId="20" xfId="0" applyFont="1" applyBorder="1" applyAlignment="1" applyProtection="1">
      <alignment horizontal="left" vertical="center"/>
      <protection hidden="1"/>
    </xf>
    <xf numFmtId="0" fontId="6" fillId="0" borderId="20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7" fillId="0" borderId="20" xfId="0" applyFont="1" applyBorder="1" applyAlignment="1" applyProtection="1">
      <alignment horizontal="left" vertical="center"/>
      <protection hidden="1"/>
    </xf>
    <xf numFmtId="0" fontId="7" fillId="0" borderId="20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23" fillId="5" borderId="16" xfId="0" applyFont="1" applyFill="1" applyBorder="1" applyAlignment="1" applyProtection="1">
      <alignment horizontal="center" vertical="center" wrapText="1"/>
      <protection hidden="1"/>
    </xf>
    <xf numFmtId="0" fontId="23" fillId="5" borderId="17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8" fillId="0" borderId="0" xfId="0" applyFont="1" applyProtection="1">
      <protection hidden="1"/>
    </xf>
    <xf numFmtId="0" fontId="8" fillId="0" borderId="3" xfId="0" applyFont="1" applyBorder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36" fillId="0" borderId="22" xfId="0" applyFont="1" applyBorder="1" applyAlignment="1" applyProtection="1">
      <alignment horizontal="center" vertical="center"/>
      <protection hidden="1"/>
    </xf>
    <xf numFmtId="49" fontId="36" fillId="0" borderId="22" xfId="0" applyNumberFormat="1" applyFont="1" applyBorder="1" applyAlignment="1" applyProtection="1">
      <alignment horizontal="left" vertical="center" wrapText="1"/>
      <protection hidden="1"/>
    </xf>
    <xf numFmtId="0" fontId="36" fillId="0" borderId="22" xfId="0" applyFont="1" applyBorder="1" applyAlignment="1" applyProtection="1">
      <alignment horizontal="left" vertical="center" wrapText="1"/>
      <protection hidden="1"/>
    </xf>
    <xf numFmtId="0" fontId="36" fillId="0" borderId="22" xfId="0" applyFont="1" applyBorder="1" applyAlignment="1" applyProtection="1">
      <alignment horizontal="center" vertical="center" wrapText="1"/>
      <protection hidden="1"/>
    </xf>
    <xf numFmtId="167" fontId="36" fillId="0" borderId="22" xfId="0" applyNumberFormat="1" applyFont="1" applyBorder="1" applyAlignment="1" applyProtection="1">
      <alignment vertical="center"/>
      <protection hidden="1"/>
    </xf>
    <xf numFmtId="0" fontId="35" fillId="0" borderId="0" xfId="0" applyFont="1" applyAlignment="1" applyProtection="1">
      <alignment horizontal="left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left"/>
      <protection hidden="1"/>
    </xf>
    <xf numFmtId="0" fontId="23" fillId="0" borderId="22" xfId="0" applyFont="1" applyBorder="1" applyAlignment="1" applyProtection="1">
      <alignment horizontal="center" vertical="center"/>
      <protection hidden="1"/>
    </xf>
    <xf numFmtId="49" fontId="23" fillId="0" borderId="22" xfId="0" applyNumberFormat="1" applyFont="1" applyBorder="1" applyAlignment="1" applyProtection="1">
      <alignment horizontal="left" vertical="center" wrapText="1"/>
      <protection hidden="1"/>
    </xf>
    <xf numFmtId="0" fontId="23" fillId="0" borderId="22" xfId="0" applyFont="1" applyBorder="1" applyAlignment="1" applyProtection="1">
      <alignment horizontal="left" vertical="center" wrapText="1"/>
      <protection hidden="1"/>
    </xf>
    <xf numFmtId="0" fontId="23" fillId="0" borderId="22" xfId="0" applyFont="1" applyBorder="1" applyAlignment="1" applyProtection="1">
      <alignment horizontal="center" vertical="center" wrapText="1"/>
      <protection hidden="1"/>
    </xf>
    <xf numFmtId="167" fontId="23" fillId="0" borderId="22" xfId="0" applyNumberFormat="1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165" fontId="2" fillId="0" borderId="0" xfId="0" applyNumberFormat="1" applyFont="1" applyAlignment="1" applyProtection="1">
      <alignment horizontal="left" vertical="center"/>
      <protection hidden="1"/>
    </xf>
    <xf numFmtId="4" fontId="25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 applyAlignment="1" applyProtection="1">
      <alignment horizontal="right" vertical="center"/>
      <protection hidden="1"/>
    </xf>
    <xf numFmtId="4" fontId="4" fillId="5" borderId="7" xfId="0" applyNumberFormat="1" applyFont="1" applyFill="1" applyBorder="1" applyAlignment="1" applyProtection="1">
      <alignment vertical="center"/>
      <protection hidden="1"/>
    </xf>
    <xf numFmtId="0" fontId="0" fillId="5" borderId="8" xfId="0" applyFill="1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horizontal="right" vertical="center"/>
      <protection hidden="1"/>
    </xf>
    <xf numFmtId="0" fontId="23" fillId="5" borderId="0" xfId="0" applyFont="1" applyFill="1" applyAlignment="1" applyProtection="1">
      <alignment horizontal="right" vertical="center"/>
      <protection hidden="1"/>
    </xf>
    <xf numFmtId="4" fontId="6" fillId="0" borderId="20" xfId="0" applyNumberFormat="1" applyFont="1" applyBorder="1" applyAlignment="1" applyProtection="1">
      <alignment vertical="center"/>
      <protection hidden="1"/>
    </xf>
    <xf numFmtId="4" fontId="7" fillId="0" borderId="20" xfId="0" applyNumberFormat="1" applyFont="1" applyBorder="1" applyAlignment="1" applyProtection="1">
      <alignment vertical="center"/>
      <protection hidden="1"/>
    </xf>
    <xf numFmtId="0" fontId="23" fillId="5" borderId="18" xfId="0" applyFont="1" applyFill="1" applyBorder="1" applyAlignment="1" applyProtection="1">
      <alignment horizontal="center" vertical="center" wrapText="1"/>
      <protection hidden="1"/>
    </xf>
    <xf numFmtId="0" fontId="23" fillId="5" borderId="0" xfId="0" applyFont="1" applyFill="1" applyAlignment="1" applyProtection="1">
      <alignment horizontal="center" vertical="center" wrapText="1"/>
      <protection hidden="1"/>
    </xf>
    <xf numFmtId="0" fontId="24" fillId="0" borderId="16" xfId="0" applyFont="1" applyBorder="1" applyAlignment="1" applyProtection="1">
      <alignment horizontal="center" vertical="center" wrapText="1"/>
      <protection hidden="1"/>
    </xf>
    <xf numFmtId="0" fontId="24" fillId="0" borderId="17" xfId="0" applyFont="1" applyBorder="1" applyAlignment="1" applyProtection="1">
      <alignment horizontal="center" vertical="center" wrapText="1"/>
      <protection hidden="1"/>
    </xf>
    <xf numFmtId="0" fontId="24" fillId="0" borderId="18" xfId="0" applyFont="1" applyBorder="1" applyAlignment="1" applyProtection="1">
      <alignment horizontal="center" vertical="center" wrapText="1"/>
      <protection hidden="1"/>
    </xf>
    <xf numFmtId="4" fontId="25" fillId="0" borderId="0" xfId="0" applyNumberFormat="1" applyFont="1" applyProtection="1">
      <protection hidden="1"/>
    </xf>
    <xf numFmtId="0" fontId="0" fillId="0" borderId="11" xfId="0" applyBorder="1" applyAlignment="1" applyProtection="1">
      <alignment vertical="center"/>
      <protection hidden="1"/>
    </xf>
    <xf numFmtId="166" fontId="33" fillId="0" borderId="12" xfId="0" applyNumberFormat="1" applyFont="1" applyBorder="1" applyProtection="1">
      <protection hidden="1"/>
    </xf>
    <xf numFmtId="166" fontId="33" fillId="0" borderId="13" xfId="0" applyNumberFormat="1" applyFont="1" applyBorder="1" applyProtection="1">
      <protection hidden="1"/>
    </xf>
    <xf numFmtId="4" fontId="34" fillId="0" borderId="0" xfId="0" applyNumberFormat="1" applyFont="1" applyAlignment="1" applyProtection="1">
      <alignment vertical="center"/>
      <protection hidden="1"/>
    </xf>
    <xf numFmtId="4" fontId="6" fillId="0" borderId="0" xfId="0" applyNumberFormat="1" applyFont="1" applyProtection="1">
      <protection hidden="1"/>
    </xf>
    <xf numFmtId="0" fontId="8" fillId="0" borderId="14" xfId="0" applyFont="1" applyBorder="1" applyProtection="1">
      <protection hidden="1"/>
    </xf>
    <xf numFmtId="166" fontId="8" fillId="0" borderId="0" xfId="0" applyNumberFormat="1" applyFont="1" applyProtection="1">
      <protection hidden="1"/>
    </xf>
    <xf numFmtId="166" fontId="8" fillId="0" borderId="15" xfId="0" applyNumberFormat="1" applyFont="1" applyBorder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4" fontId="8" fillId="0" borderId="0" xfId="0" applyNumberFormat="1" applyFont="1" applyAlignment="1" applyProtection="1">
      <alignment vertical="center"/>
      <protection hidden="1"/>
    </xf>
    <xf numFmtId="4" fontId="36" fillId="0" borderId="22" xfId="0" applyNumberFormat="1" applyFont="1" applyBorder="1" applyAlignment="1" applyProtection="1">
      <alignment vertical="center"/>
      <protection hidden="1"/>
    </xf>
    <xf numFmtId="0" fontId="37" fillId="0" borderId="22" xfId="0" applyFont="1" applyBorder="1" applyAlignment="1" applyProtection="1">
      <alignment vertical="center"/>
      <protection hidden="1"/>
    </xf>
    <xf numFmtId="0" fontId="37" fillId="0" borderId="3" xfId="0" applyFont="1" applyBorder="1" applyAlignment="1" applyProtection="1">
      <alignment vertical="center"/>
      <protection hidden="1"/>
    </xf>
    <xf numFmtId="0" fontId="36" fillId="3" borderId="14" xfId="0" applyFont="1" applyFill="1" applyBorder="1" applyAlignment="1" applyProtection="1">
      <alignment horizontal="left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166" fontId="24" fillId="0" borderId="0" xfId="0" applyNumberFormat="1" applyFont="1" applyAlignment="1" applyProtection="1">
      <alignment vertical="center"/>
      <protection hidden="1"/>
    </xf>
    <xf numFmtId="166" fontId="24" fillId="0" borderId="15" xfId="0" applyNumberFormat="1" applyFont="1" applyBorder="1" applyAlignment="1" applyProtection="1">
      <alignment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4" fontId="0" fillId="0" borderId="0" xfId="0" applyNumberFormat="1" applyAlignment="1" applyProtection="1">
      <alignment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4" fontId="7" fillId="0" borderId="0" xfId="0" applyNumberFormat="1" applyFont="1" applyProtection="1">
      <protection hidden="1"/>
    </xf>
    <xf numFmtId="4" fontId="23" fillId="0" borderId="22" xfId="0" applyNumberFormat="1" applyFont="1" applyBorder="1" applyAlignment="1" applyProtection="1">
      <alignment vertical="center"/>
      <protection hidden="1"/>
    </xf>
    <xf numFmtId="0" fontId="0" fillId="0" borderId="22" xfId="0" applyBorder="1" applyAlignment="1" applyProtection="1">
      <alignment vertical="center"/>
      <protection hidden="1"/>
    </xf>
    <xf numFmtId="0" fontId="24" fillId="3" borderId="14" xfId="0" applyFont="1" applyFill="1" applyBorder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4" fillId="3" borderId="19" xfId="0" applyFont="1" applyFill="1" applyBorder="1" applyAlignment="1" applyProtection="1">
      <alignment horizontal="left" vertical="center"/>
      <protection hidden="1"/>
    </xf>
    <xf numFmtId="0" fontId="24" fillId="0" borderId="20" xfId="0" applyFont="1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vertical="center"/>
      <protection hidden="1"/>
    </xf>
    <xf numFmtId="166" fontId="24" fillId="0" borderId="20" xfId="0" applyNumberFormat="1" applyFont="1" applyBorder="1" applyAlignment="1" applyProtection="1">
      <alignment vertical="center"/>
      <protection hidden="1"/>
    </xf>
    <xf numFmtId="166" fontId="24" fillId="0" borderId="21" xfId="0" applyNumberFormat="1" applyFont="1" applyBorder="1" applyAlignment="1" applyProtection="1">
      <alignment vertical="center"/>
      <protection hidden="1"/>
    </xf>
    <xf numFmtId="0" fontId="2" fillId="3" borderId="0" xfId="0" applyFont="1" applyFill="1" applyAlignment="1" applyProtection="1">
      <alignment horizontal="left" vertical="center"/>
      <protection locked="0" hidden="1"/>
    </xf>
    <xf numFmtId="4" fontId="36" fillId="3" borderId="22" xfId="0" applyNumberFormat="1" applyFont="1" applyFill="1" applyBorder="1" applyAlignment="1" applyProtection="1">
      <alignment vertical="center"/>
      <protection locked="0" hidden="1"/>
    </xf>
    <xf numFmtId="0" fontId="13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0" fillId="0" borderId="4" xfId="0" applyBorder="1" applyProtection="1">
      <protection hidden="1"/>
    </xf>
    <xf numFmtId="0" fontId="18" fillId="0" borderId="5" xfId="0" applyFont="1" applyBorder="1" applyAlignment="1" applyProtection="1">
      <alignment horizontal="left" vertic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4" fillId="4" borderId="6" xfId="0" applyFont="1" applyFill="1" applyBorder="1" applyAlignment="1" applyProtection="1">
      <alignment horizontal="left" vertical="center"/>
      <protection hidden="1"/>
    </xf>
    <xf numFmtId="0" fontId="0" fillId="4" borderId="7" xfId="0" applyFill="1" applyBorder="1" applyAlignment="1" applyProtection="1">
      <alignment vertical="center"/>
      <protection hidden="1"/>
    </xf>
    <xf numFmtId="0" fontId="4" fillId="4" borderId="7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3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23" fillId="5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3" xfId="0" applyFont="1" applyBorder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4" fontId="21" fillId="0" borderId="14" xfId="0" applyNumberFormat="1" applyFont="1" applyBorder="1" applyAlignment="1" applyProtection="1">
      <alignment vertical="center"/>
      <protection hidden="1"/>
    </xf>
    <xf numFmtId="4" fontId="21" fillId="0" borderId="0" xfId="0" applyNumberFormat="1" applyFont="1" applyAlignment="1" applyProtection="1">
      <alignment vertical="center"/>
      <protection hidden="1"/>
    </xf>
    <xf numFmtId="166" fontId="21" fillId="0" borderId="0" xfId="0" applyNumberFormat="1" applyFont="1" applyAlignment="1" applyProtection="1">
      <alignment vertical="center"/>
      <protection hidden="1"/>
    </xf>
    <xf numFmtId="4" fontId="21" fillId="0" borderId="15" xfId="0" applyNumberFormat="1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27" fillId="0" borderId="0" xfId="1" applyFont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4" fontId="30" fillId="0" borderId="14" xfId="0" applyNumberFormat="1" applyFont="1" applyBorder="1" applyAlignment="1" applyProtection="1">
      <alignment vertical="center"/>
      <protection hidden="1"/>
    </xf>
    <xf numFmtId="4" fontId="30" fillId="0" borderId="0" xfId="0" applyNumberFormat="1" applyFont="1" applyAlignment="1" applyProtection="1">
      <alignment vertical="center"/>
      <protection hidden="1"/>
    </xf>
    <xf numFmtId="166" fontId="30" fillId="0" borderId="0" xfId="0" applyNumberFormat="1" applyFont="1" applyAlignment="1" applyProtection="1">
      <alignment vertical="center"/>
      <protection hidden="1"/>
    </xf>
    <xf numFmtId="4" fontId="30" fillId="0" borderId="15" xfId="0" applyNumberFormat="1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4" fontId="30" fillId="0" borderId="19" xfId="0" applyNumberFormat="1" applyFont="1" applyBorder="1" applyAlignment="1" applyProtection="1">
      <alignment vertical="center"/>
      <protection hidden="1"/>
    </xf>
    <xf numFmtId="4" fontId="30" fillId="0" borderId="20" xfId="0" applyNumberFormat="1" applyFont="1" applyBorder="1" applyAlignment="1" applyProtection="1">
      <alignment vertical="center"/>
      <protection hidden="1"/>
    </xf>
    <xf numFmtId="166" fontId="30" fillId="0" borderId="20" xfId="0" applyNumberFormat="1" applyFont="1" applyBorder="1" applyAlignment="1" applyProtection="1">
      <alignment vertical="center"/>
      <protection hidden="1"/>
    </xf>
    <xf numFmtId="4" fontId="30" fillId="0" borderId="21" xfId="0" applyNumberFormat="1" applyFont="1" applyBorder="1" applyAlignment="1" applyProtection="1">
      <alignment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9" fillId="0" borderId="14" xfId="0" applyFont="1" applyBorder="1" applyAlignment="1" applyProtection="1">
      <alignment vertical="center"/>
      <protection hidden="1"/>
    </xf>
    <xf numFmtId="0" fontId="9" fillId="0" borderId="15" xfId="0" applyFont="1" applyBorder="1" applyAlignment="1" applyProtection="1">
      <alignment vertical="center"/>
      <protection hidden="1"/>
    </xf>
    <xf numFmtId="0" fontId="10" fillId="0" borderId="3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167" fontId="10" fillId="0" borderId="0" xfId="0" applyNumberFormat="1" applyFont="1" applyAlignment="1" applyProtection="1">
      <alignment vertical="center"/>
      <protection hidden="1"/>
    </xf>
    <xf numFmtId="0" fontId="10" fillId="0" borderId="14" xfId="0" applyFont="1" applyBorder="1" applyAlignment="1" applyProtection="1">
      <alignment vertical="center"/>
      <protection hidden="1"/>
    </xf>
    <xf numFmtId="0" fontId="10" fillId="0" borderId="15" xfId="0" applyFont="1" applyBorder="1" applyAlignment="1" applyProtection="1">
      <alignment vertical="center"/>
      <protection hidden="1"/>
    </xf>
    <xf numFmtId="0" fontId="11" fillId="0" borderId="3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167" fontId="11" fillId="0" borderId="0" xfId="0" applyNumberFormat="1" applyFont="1" applyAlignment="1" applyProtection="1">
      <alignment vertical="center"/>
      <protection hidden="1"/>
    </xf>
    <xf numFmtId="0" fontId="11" fillId="0" borderId="14" xfId="0" applyFont="1" applyBorder="1" applyAlignment="1" applyProtection="1">
      <alignment vertical="center"/>
      <protection hidden="1"/>
    </xf>
    <xf numFmtId="0" fontId="11" fillId="0" borderId="15" xfId="0" applyFont="1" applyBorder="1" applyAlignment="1" applyProtection="1">
      <alignment vertical="center"/>
      <protection hidden="1"/>
    </xf>
    <xf numFmtId="0" fontId="12" fillId="0" borderId="3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167" fontId="12" fillId="0" borderId="0" xfId="0" applyNumberFormat="1" applyFont="1" applyAlignment="1" applyProtection="1">
      <alignment vertical="center"/>
      <protection hidden="1"/>
    </xf>
    <xf numFmtId="0" fontId="12" fillId="0" borderId="14" xfId="0" applyFont="1" applyBorder="1" applyAlignment="1" applyProtection="1">
      <alignment vertical="center"/>
      <protection hidden="1"/>
    </xf>
    <xf numFmtId="0" fontId="12" fillId="0" borderId="15" xfId="0" applyFont="1" applyBorder="1" applyAlignment="1" applyProtection="1">
      <alignment vertical="center"/>
      <protection hidden="1"/>
    </xf>
    <xf numFmtId="0" fontId="10" fillId="0" borderId="19" xfId="0" applyFont="1" applyBorder="1" applyAlignment="1" applyProtection="1">
      <alignment vertical="center"/>
      <protection hidden="1"/>
    </xf>
    <xf numFmtId="0" fontId="10" fillId="0" borderId="20" xfId="0" applyFont="1" applyBorder="1" applyAlignment="1" applyProtection="1">
      <alignment vertical="center"/>
      <protection hidden="1"/>
    </xf>
    <xf numFmtId="0" fontId="10" fillId="0" borderId="21" xfId="0" applyFont="1" applyBorder="1" applyAlignment="1" applyProtection="1">
      <alignment vertical="center"/>
      <protection hidden="1"/>
    </xf>
    <xf numFmtId="4" fontId="23" fillId="3" borderId="22" xfId="0" applyNumberFormat="1" applyFont="1" applyFill="1" applyBorder="1" applyAlignment="1" applyProtection="1">
      <alignment vertical="center"/>
      <protection locked="0" hidden="1"/>
    </xf>
    <xf numFmtId="167" fontId="23" fillId="3" borderId="22" xfId="0" applyNumberFormat="1" applyFont="1" applyFill="1" applyBorder="1" applyAlignment="1" applyProtection="1">
      <alignment vertical="center"/>
      <protection locked="0" hidden="1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0" fillId="5" borderId="7" xfId="0" applyFill="1" applyBorder="1" applyAlignment="1">
      <alignment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4" fontId="25" fillId="0" borderId="0" xfId="0" applyNumberFormat="1" applyFont="1"/>
    <xf numFmtId="0" fontId="0" fillId="0" borderId="11" xfId="0" applyBorder="1" applyAlignment="1">
      <alignment vertical="center"/>
    </xf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4" fillId="3" borderId="14" xfId="0" applyFont="1" applyFill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4" fillId="3" borderId="19" xfId="0" applyFont="1" applyFill="1" applyBorder="1" applyAlignment="1">
      <alignment horizontal="left" vertical="center"/>
    </xf>
    <xf numFmtId="0" fontId="2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49" fontId="2" fillId="3" borderId="0" xfId="0" applyNumberFormat="1" applyFont="1" applyFill="1" applyAlignment="1" applyProtection="1">
      <alignment horizontal="left" vertical="center"/>
      <protection locked="0"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4" fontId="19" fillId="0" borderId="0" xfId="0" applyNumberFormat="1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64" fontId="1" fillId="0" borderId="0" xfId="0" applyNumberFormat="1" applyFont="1" applyAlignment="1" applyProtection="1">
      <alignment horizontal="left" vertical="center"/>
      <protection hidden="1"/>
    </xf>
    <xf numFmtId="4" fontId="4" fillId="4" borderId="7" xfId="0" applyNumberFormat="1" applyFont="1" applyFill="1" applyBorder="1" applyAlignment="1" applyProtection="1">
      <alignment vertical="center"/>
      <protection hidden="1"/>
    </xf>
    <xf numFmtId="0" fontId="0" fillId="4" borderId="7" xfId="0" applyFill="1" applyBorder="1" applyAlignment="1" applyProtection="1">
      <alignment vertical="center"/>
      <protection hidden="1"/>
    </xf>
    <xf numFmtId="0" fontId="0" fillId="4" borderId="8" xfId="0" applyFill="1" applyBorder="1" applyAlignment="1" applyProtection="1">
      <alignment vertical="center"/>
      <protection hidden="1"/>
    </xf>
    <xf numFmtId="0" fontId="4" fillId="4" borderId="7" xfId="0" applyFont="1" applyFill="1" applyBorder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left" vertical="top" wrapText="1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hidden="1"/>
    </xf>
    <xf numFmtId="4" fontId="18" fillId="0" borderId="5" xfId="0" applyNumberFormat="1" applyFont="1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4" fontId="29" fillId="0" borderId="0" xfId="0" applyNumberFormat="1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4" fontId="25" fillId="0" borderId="0" xfId="0" applyNumberFormat="1" applyFont="1" applyAlignment="1" applyProtection="1">
      <alignment horizontal="right" vertical="center"/>
      <protection hidden="1"/>
    </xf>
    <xf numFmtId="4" fontId="25" fillId="0" borderId="0" xfId="0" applyNumberFormat="1" applyFont="1" applyAlignment="1" applyProtection="1">
      <alignment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left" vertical="center"/>
      <protection hidden="1"/>
    </xf>
    <xf numFmtId="0" fontId="22" fillId="0" borderId="14" xfId="0" applyFont="1" applyBorder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23" fillId="5" borderId="6" xfId="0" applyFont="1" applyFill="1" applyBorder="1" applyAlignment="1" applyProtection="1">
      <alignment horizontal="center" vertical="center"/>
      <protection hidden="1"/>
    </xf>
    <xf numFmtId="0" fontId="23" fillId="5" borderId="7" xfId="0" applyFont="1" applyFill="1" applyBorder="1" applyAlignment="1" applyProtection="1">
      <alignment horizontal="left" vertical="center"/>
      <protection hidden="1"/>
    </xf>
    <xf numFmtId="0" fontId="23" fillId="5" borderId="7" xfId="0" applyFont="1" applyFill="1" applyBorder="1" applyAlignment="1" applyProtection="1">
      <alignment horizontal="right" vertical="center"/>
      <protection hidden="1"/>
    </xf>
    <xf numFmtId="0" fontId="23" fillId="5" borderId="7" xfId="0" applyFont="1" applyFill="1" applyBorder="1" applyAlignment="1" applyProtection="1">
      <alignment horizontal="center" vertical="center"/>
      <protection hidden="1"/>
    </xf>
    <xf numFmtId="0" fontId="23" fillId="5" borderId="8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2" fillId="3" borderId="0" xfId="0" applyFont="1" applyFill="1" applyAlignment="1" applyProtection="1">
      <alignment horizontal="left" vertical="center"/>
      <protection locked="0" hidden="1"/>
    </xf>
    <xf numFmtId="0" fontId="2" fillId="0" borderId="0" xfId="0" applyFont="1" applyAlignment="1" applyProtection="1">
      <alignment horizontal="left" vertical="center"/>
      <protection locked="0" hidden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49" fontId="2" fillId="3" borderId="0" xfId="0" applyNumberFormat="1" applyFont="1" applyFill="1" applyAlignment="1" applyProtection="1">
      <alignment horizontal="left" vertical="center"/>
      <protection locked="0" hidden="1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abSelected="1" topLeftCell="A6" workbookViewId="0">
      <selection activeCell="BE37" sqref="BE37"/>
    </sheetView>
  </sheetViews>
  <sheetFormatPr defaultColWidth="8.6640625" defaultRowHeight="11.25" x14ac:dyDescent="0.2"/>
  <cols>
    <col min="1" max="1" width="8.33203125" style="3" customWidth="1"/>
    <col min="2" max="2" width="1.6640625" style="3" customWidth="1"/>
    <col min="3" max="3" width="4.1640625" style="3" customWidth="1"/>
    <col min="4" max="33" width="2.6640625" style="3" customWidth="1"/>
    <col min="34" max="34" width="3.33203125" style="3" customWidth="1"/>
    <col min="35" max="35" width="31.6640625" style="3" customWidth="1"/>
    <col min="36" max="37" width="2.5" style="3" customWidth="1"/>
    <col min="38" max="38" width="8.33203125" style="3" customWidth="1"/>
    <col min="39" max="39" width="3.33203125" style="3" customWidth="1"/>
    <col min="40" max="40" width="13.33203125" style="3" customWidth="1"/>
    <col min="41" max="41" width="7.5" style="3" customWidth="1"/>
    <col min="42" max="42" width="4.1640625" style="3" customWidth="1"/>
    <col min="43" max="43" width="15.6640625" style="3" hidden="1" customWidth="1"/>
    <col min="44" max="44" width="13.6640625" style="3" customWidth="1"/>
    <col min="45" max="47" width="25.83203125" style="3" hidden="1" customWidth="1"/>
    <col min="48" max="49" width="21.6640625" style="3" hidden="1" customWidth="1"/>
    <col min="50" max="51" width="25" style="3" hidden="1" customWidth="1"/>
    <col min="52" max="52" width="21.6640625" style="3" hidden="1" customWidth="1"/>
    <col min="53" max="53" width="19.1640625" style="3" hidden="1" customWidth="1"/>
    <col min="54" max="54" width="25" style="3" hidden="1" customWidth="1"/>
    <col min="55" max="55" width="21.6640625" style="3" hidden="1" customWidth="1"/>
    <col min="56" max="56" width="19.1640625" style="3" hidden="1" customWidth="1"/>
    <col min="57" max="57" width="66.5" style="3" customWidth="1"/>
    <col min="58" max="70" width="8.6640625" style="3"/>
    <col min="71" max="91" width="9.33203125" style="3" hidden="1"/>
    <col min="92" max="16384" width="8.6640625" style="3"/>
  </cols>
  <sheetData>
    <row r="1" spans="1:74" x14ac:dyDescent="0.2">
      <c r="A1" s="116" t="s">
        <v>0</v>
      </c>
      <c r="AZ1" s="116" t="s">
        <v>1</v>
      </c>
      <c r="BA1" s="116" t="s">
        <v>2</v>
      </c>
      <c r="BB1" s="116" t="s">
        <v>1</v>
      </c>
      <c r="BT1" s="116" t="s">
        <v>3</v>
      </c>
      <c r="BU1" s="116" t="s">
        <v>3</v>
      </c>
      <c r="BV1" s="116" t="s">
        <v>4</v>
      </c>
    </row>
    <row r="2" spans="1:74" ht="36.950000000000003" customHeight="1" x14ac:dyDescent="0.2">
      <c r="AR2" s="284" t="s">
        <v>5</v>
      </c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  <c r="BS2" s="66" t="s">
        <v>6</v>
      </c>
      <c r="BT2" s="66" t="s">
        <v>7</v>
      </c>
    </row>
    <row r="3" spans="1:74" ht="6.95" customHeight="1" x14ac:dyDescent="0.2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BS3" s="66" t="s">
        <v>6</v>
      </c>
      <c r="BT3" s="66" t="s">
        <v>8</v>
      </c>
    </row>
    <row r="4" spans="1:74" ht="24.95" customHeight="1" x14ac:dyDescent="0.2">
      <c r="B4" s="6"/>
      <c r="D4" s="7" t="s">
        <v>9</v>
      </c>
      <c r="AR4" s="6"/>
      <c r="AS4" s="117" t="s">
        <v>10</v>
      </c>
      <c r="BE4" s="118" t="s">
        <v>11</v>
      </c>
      <c r="BS4" s="66" t="s">
        <v>12</v>
      </c>
    </row>
    <row r="5" spans="1:74" ht="12" customHeight="1" x14ac:dyDescent="0.2">
      <c r="B5" s="6"/>
      <c r="D5" s="119" t="s">
        <v>13</v>
      </c>
      <c r="K5" s="296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  <c r="AO5" s="285"/>
      <c r="AR5" s="6"/>
      <c r="BE5" s="293" t="s">
        <v>14</v>
      </c>
      <c r="BS5" s="66" t="s">
        <v>6</v>
      </c>
    </row>
    <row r="6" spans="1:74" ht="36.950000000000003" customHeight="1" x14ac:dyDescent="0.2">
      <c r="B6" s="6"/>
      <c r="D6" s="120" t="s">
        <v>15</v>
      </c>
      <c r="K6" s="297" t="s">
        <v>16</v>
      </c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5"/>
      <c r="AR6" s="6"/>
      <c r="BE6" s="294"/>
      <c r="BS6" s="66" t="s">
        <v>6</v>
      </c>
    </row>
    <row r="7" spans="1:74" ht="12" customHeight="1" x14ac:dyDescent="0.2">
      <c r="B7" s="6"/>
      <c r="D7" s="8" t="s">
        <v>17</v>
      </c>
      <c r="K7" s="11" t="s">
        <v>1</v>
      </c>
      <c r="AK7" s="8" t="s">
        <v>18</v>
      </c>
      <c r="AN7" s="11" t="s">
        <v>1</v>
      </c>
      <c r="AR7" s="6"/>
      <c r="BE7" s="294"/>
      <c r="BS7" s="66" t="s">
        <v>6</v>
      </c>
    </row>
    <row r="8" spans="1:74" ht="12" customHeight="1" x14ac:dyDescent="0.2">
      <c r="B8" s="6"/>
      <c r="D8" s="8" t="s">
        <v>19</v>
      </c>
      <c r="K8" s="11" t="s">
        <v>20</v>
      </c>
      <c r="AK8" s="8" t="s">
        <v>21</v>
      </c>
      <c r="AN8" s="2">
        <v>45782</v>
      </c>
      <c r="AR8" s="6"/>
      <c r="BE8" s="294"/>
      <c r="BS8" s="66" t="s">
        <v>6</v>
      </c>
    </row>
    <row r="9" spans="1:74" ht="14.45" customHeight="1" x14ac:dyDescent="0.2">
      <c r="B9" s="6"/>
      <c r="AR9" s="6"/>
      <c r="BE9" s="294"/>
      <c r="BS9" s="66" t="s">
        <v>6</v>
      </c>
    </row>
    <row r="10" spans="1:74" ht="12" customHeight="1" x14ac:dyDescent="0.2">
      <c r="B10" s="6"/>
      <c r="D10" s="8" t="s">
        <v>22</v>
      </c>
      <c r="AK10" s="8" t="s">
        <v>23</v>
      </c>
      <c r="AN10" s="11" t="s">
        <v>1</v>
      </c>
      <c r="AR10" s="6"/>
      <c r="BE10" s="294"/>
      <c r="BS10" s="66" t="s">
        <v>6</v>
      </c>
    </row>
    <row r="11" spans="1:74" ht="18.600000000000001" customHeight="1" x14ac:dyDescent="0.2">
      <c r="B11" s="6"/>
      <c r="E11" s="11" t="s">
        <v>24</v>
      </c>
      <c r="AK11" s="8" t="s">
        <v>25</v>
      </c>
      <c r="AN11" s="11" t="s">
        <v>1</v>
      </c>
      <c r="AR11" s="6"/>
      <c r="BE11" s="294"/>
      <c r="BS11" s="66" t="s">
        <v>6</v>
      </c>
    </row>
    <row r="12" spans="1:74" ht="6.95" customHeight="1" x14ac:dyDescent="0.2">
      <c r="B12" s="6"/>
      <c r="AR12" s="6"/>
      <c r="BE12" s="294"/>
      <c r="BS12" s="66" t="s">
        <v>6</v>
      </c>
    </row>
    <row r="13" spans="1:74" ht="12" customHeight="1" x14ac:dyDescent="0.2">
      <c r="B13" s="6"/>
      <c r="D13" s="8" t="s">
        <v>26</v>
      </c>
      <c r="AK13" s="8" t="s">
        <v>23</v>
      </c>
      <c r="AN13" s="1" t="s">
        <v>27</v>
      </c>
      <c r="AR13" s="6"/>
      <c r="BE13" s="294"/>
      <c r="BS13" s="66" t="s">
        <v>6</v>
      </c>
    </row>
    <row r="14" spans="1:74" ht="12.75" x14ac:dyDescent="0.2">
      <c r="B14" s="6"/>
      <c r="E14" s="298" t="s">
        <v>27</v>
      </c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99"/>
      <c r="AJ14" s="299"/>
      <c r="AK14" s="8" t="s">
        <v>25</v>
      </c>
      <c r="AN14" s="1" t="s">
        <v>27</v>
      </c>
      <c r="AR14" s="6"/>
      <c r="BE14" s="294"/>
      <c r="BS14" s="66" t="s">
        <v>6</v>
      </c>
    </row>
    <row r="15" spans="1:74" ht="6.95" customHeight="1" x14ac:dyDescent="0.2">
      <c r="B15" s="6"/>
      <c r="AR15" s="6"/>
      <c r="BE15" s="294"/>
      <c r="BS15" s="66" t="s">
        <v>3</v>
      </c>
    </row>
    <row r="16" spans="1:74" ht="12" customHeight="1" x14ac:dyDescent="0.2">
      <c r="B16" s="6"/>
      <c r="D16" s="8" t="s">
        <v>28</v>
      </c>
      <c r="AK16" s="8" t="s">
        <v>23</v>
      </c>
      <c r="AN16" s="11" t="s">
        <v>29</v>
      </c>
      <c r="AR16" s="6"/>
      <c r="BE16" s="294"/>
      <c r="BS16" s="66" t="s">
        <v>3</v>
      </c>
    </row>
    <row r="17" spans="2:71" ht="18.600000000000001" customHeight="1" x14ac:dyDescent="0.2">
      <c r="B17" s="6"/>
      <c r="E17" s="11" t="s">
        <v>30</v>
      </c>
      <c r="AK17" s="8" t="s">
        <v>25</v>
      </c>
      <c r="AN17" s="11"/>
      <c r="AR17" s="6"/>
      <c r="BE17" s="294"/>
      <c r="BS17" s="66" t="s">
        <v>31</v>
      </c>
    </row>
    <row r="18" spans="2:71" ht="6.95" customHeight="1" x14ac:dyDescent="0.2">
      <c r="B18" s="6"/>
      <c r="AR18" s="6"/>
      <c r="BE18" s="294"/>
      <c r="BS18" s="66" t="s">
        <v>6</v>
      </c>
    </row>
    <row r="19" spans="2:71" ht="12" customHeight="1" x14ac:dyDescent="0.2">
      <c r="B19" s="6"/>
      <c r="D19" s="8" t="s">
        <v>32</v>
      </c>
      <c r="AK19" s="8" t="s">
        <v>23</v>
      </c>
      <c r="AN19" s="11" t="s">
        <v>1</v>
      </c>
      <c r="AR19" s="6"/>
      <c r="BE19" s="294"/>
      <c r="BS19" s="66" t="s">
        <v>6</v>
      </c>
    </row>
    <row r="20" spans="2:71" ht="18.600000000000001" customHeight="1" x14ac:dyDescent="0.2">
      <c r="B20" s="6"/>
      <c r="E20" s="11" t="s">
        <v>20</v>
      </c>
      <c r="AK20" s="8" t="s">
        <v>25</v>
      </c>
      <c r="AN20" s="11" t="s">
        <v>1</v>
      </c>
      <c r="AR20" s="6"/>
      <c r="BE20" s="294"/>
      <c r="BS20" s="66" t="s">
        <v>31</v>
      </c>
    </row>
    <row r="21" spans="2:71" ht="6.95" customHeight="1" x14ac:dyDescent="0.2">
      <c r="B21" s="6"/>
      <c r="AR21" s="6"/>
      <c r="BE21" s="294"/>
    </row>
    <row r="22" spans="2:71" ht="12" customHeight="1" x14ac:dyDescent="0.2">
      <c r="B22" s="6"/>
      <c r="D22" s="8" t="s">
        <v>33</v>
      </c>
      <c r="AR22" s="6"/>
      <c r="BE22" s="294"/>
    </row>
    <row r="23" spans="2:71" ht="16.5" customHeight="1" x14ac:dyDescent="0.2">
      <c r="B23" s="6"/>
      <c r="E23" s="300" t="s">
        <v>1</v>
      </c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  <c r="AB23" s="300"/>
      <c r="AC23" s="300"/>
      <c r="AD23" s="300"/>
      <c r="AE23" s="300"/>
      <c r="AF23" s="300"/>
      <c r="AG23" s="300"/>
      <c r="AH23" s="300"/>
      <c r="AI23" s="300"/>
      <c r="AJ23" s="300"/>
      <c r="AK23" s="300"/>
      <c r="AL23" s="300"/>
      <c r="AM23" s="300"/>
      <c r="AN23" s="300"/>
      <c r="AR23" s="6"/>
      <c r="BE23" s="294"/>
    </row>
    <row r="24" spans="2:71" ht="6.95" customHeight="1" x14ac:dyDescent="0.2">
      <c r="B24" s="6"/>
      <c r="AR24" s="6"/>
      <c r="BE24" s="294"/>
    </row>
    <row r="25" spans="2:71" ht="6.95" customHeight="1" x14ac:dyDescent="0.2">
      <c r="B25" s="6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R25" s="6"/>
      <c r="BE25" s="294"/>
    </row>
    <row r="26" spans="2:71" s="9" customFormat="1" ht="25.9" customHeight="1" x14ac:dyDescent="0.2">
      <c r="B26" s="10"/>
      <c r="D26" s="122" t="s">
        <v>34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301">
        <f>ROUND(AG94,2)</f>
        <v>0</v>
      </c>
      <c r="AL26" s="302"/>
      <c r="AM26" s="302"/>
      <c r="AN26" s="302"/>
      <c r="AO26" s="302"/>
      <c r="AR26" s="10"/>
      <c r="BE26" s="294"/>
    </row>
    <row r="27" spans="2:71" s="9" customFormat="1" ht="6.95" customHeight="1" x14ac:dyDescent="0.2">
      <c r="B27" s="10"/>
      <c r="AR27" s="10"/>
      <c r="BE27" s="294"/>
    </row>
    <row r="28" spans="2:71" s="9" customFormat="1" ht="12.75" x14ac:dyDescent="0.2">
      <c r="B28" s="10"/>
      <c r="L28" s="303" t="s">
        <v>35</v>
      </c>
      <c r="M28" s="303"/>
      <c r="N28" s="303"/>
      <c r="O28" s="303"/>
      <c r="P28" s="303"/>
      <c r="W28" s="303" t="s">
        <v>36</v>
      </c>
      <c r="X28" s="303"/>
      <c r="Y28" s="303"/>
      <c r="Z28" s="303"/>
      <c r="AA28" s="303"/>
      <c r="AB28" s="303"/>
      <c r="AC28" s="303"/>
      <c r="AD28" s="303"/>
      <c r="AE28" s="303"/>
      <c r="AK28" s="303" t="s">
        <v>37</v>
      </c>
      <c r="AL28" s="303"/>
      <c r="AM28" s="303"/>
      <c r="AN28" s="303"/>
      <c r="AO28" s="303"/>
      <c r="AR28" s="10"/>
      <c r="BE28" s="294"/>
    </row>
    <row r="29" spans="2:71" s="124" customFormat="1" ht="14.45" customHeight="1" x14ac:dyDescent="0.2">
      <c r="B29" s="123"/>
      <c r="D29" s="8" t="s">
        <v>38</v>
      </c>
      <c r="F29" s="8" t="s">
        <v>39</v>
      </c>
      <c r="L29" s="288">
        <v>0.21</v>
      </c>
      <c r="M29" s="287"/>
      <c r="N29" s="287"/>
      <c r="O29" s="287"/>
      <c r="P29" s="287"/>
      <c r="W29" s="286">
        <f>ROUND(AZ94, 2)</f>
        <v>0</v>
      </c>
      <c r="X29" s="287"/>
      <c r="Y29" s="287"/>
      <c r="Z29" s="287"/>
      <c r="AA29" s="287"/>
      <c r="AB29" s="287"/>
      <c r="AC29" s="287"/>
      <c r="AD29" s="287"/>
      <c r="AE29" s="287"/>
      <c r="AK29" s="286">
        <f>ROUND(AV94, 2)</f>
        <v>0</v>
      </c>
      <c r="AL29" s="287"/>
      <c r="AM29" s="287"/>
      <c r="AN29" s="287"/>
      <c r="AO29" s="287"/>
      <c r="AR29" s="123"/>
      <c r="BE29" s="295"/>
    </row>
    <row r="30" spans="2:71" s="124" customFormat="1" ht="14.45" customHeight="1" x14ac:dyDescent="0.2">
      <c r="B30" s="123"/>
      <c r="F30" s="8" t="s">
        <v>40</v>
      </c>
      <c r="L30" s="288">
        <v>0.15</v>
      </c>
      <c r="M30" s="287"/>
      <c r="N30" s="287"/>
      <c r="O30" s="287"/>
      <c r="P30" s="287"/>
      <c r="W30" s="286">
        <f>ROUND(BA94, 2)</f>
        <v>0</v>
      </c>
      <c r="X30" s="287"/>
      <c r="Y30" s="287"/>
      <c r="Z30" s="287"/>
      <c r="AA30" s="287"/>
      <c r="AB30" s="287"/>
      <c r="AC30" s="287"/>
      <c r="AD30" s="287"/>
      <c r="AE30" s="287"/>
      <c r="AK30" s="286">
        <f>ROUND(AW94, 2)</f>
        <v>0</v>
      </c>
      <c r="AL30" s="287"/>
      <c r="AM30" s="287"/>
      <c r="AN30" s="287"/>
      <c r="AO30" s="287"/>
      <c r="AR30" s="123"/>
      <c r="BE30" s="295"/>
    </row>
    <row r="31" spans="2:71" s="124" customFormat="1" ht="14.45" hidden="1" customHeight="1" x14ac:dyDescent="0.2">
      <c r="B31" s="123"/>
      <c r="F31" s="8" t="s">
        <v>41</v>
      </c>
      <c r="L31" s="288">
        <v>0.21</v>
      </c>
      <c r="M31" s="287"/>
      <c r="N31" s="287"/>
      <c r="O31" s="287"/>
      <c r="P31" s="287"/>
      <c r="W31" s="286">
        <f>ROUND(BB94, 2)</f>
        <v>0</v>
      </c>
      <c r="X31" s="287"/>
      <c r="Y31" s="287"/>
      <c r="Z31" s="287"/>
      <c r="AA31" s="287"/>
      <c r="AB31" s="287"/>
      <c r="AC31" s="287"/>
      <c r="AD31" s="287"/>
      <c r="AE31" s="287"/>
      <c r="AK31" s="286">
        <v>0</v>
      </c>
      <c r="AL31" s="287"/>
      <c r="AM31" s="287"/>
      <c r="AN31" s="287"/>
      <c r="AO31" s="287"/>
      <c r="AR31" s="123"/>
      <c r="BE31" s="295"/>
    </row>
    <row r="32" spans="2:71" s="124" customFormat="1" ht="14.45" hidden="1" customHeight="1" x14ac:dyDescent="0.2">
      <c r="B32" s="123"/>
      <c r="F32" s="8" t="s">
        <v>42</v>
      </c>
      <c r="L32" s="288">
        <v>0.15</v>
      </c>
      <c r="M32" s="287"/>
      <c r="N32" s="287"/>
      <c r="O32" s="287"/>
      <c r="P32" s="287"/>
      <c r="W32" s="286">
        <f>ROUND(BC94, 2)</f>
        <v>0</v>
      </c>
      <c r="X32" s="287"/>
      <c r="Y32" s="287"/>
      <c r="Z32" s="287"/>
      <c r="AA32" s="287"/>
      <c r="AB32" s="287"/>
      <c r="AC32" s="287"/>
      <c r="AD32" s="287"/>
      <c r="AE32" s="287"/>
      <c r="AK32" s="286">
        <v>0</v>
      </c>
      <c r="AL32" s="287"/>
      <c r="AM32" s="287"/>
      <c r="AN32" s="287"/>
      <c r="AO32" s="287"/>
      <c r="AR32" s="123"/>
      <c r="BE32" s="295"/>
    </row>
    <row r="33" spans="2:57" s="124" customFormat="1" ht="14.45" hidden="1" customHeight="1" x14ac:dyDescent="0.2">
      <c r="B33" s="123"/>
      <c r="F33" s="8" t="s">
        <v>43</v>
      </c>
      <c r="L33" s="288">
        <v>0</v>
      </c>
      <c r="M33" s="287"/>
      <c r="N33" s="287"/>
      <c r="O33" s="287"/>
      <c r="P33" s="287"/>
      <c r="W33" s="286">
        <f>ROUND(BD94, 2)</f>
        <v>0</v>
      </c>
      <c r="X33" s="287"/>
      <c r="Y33" s="287"/>
      <c r="Z33" s="287"/>
      <c r="AA33" s="287"/>
      <c r="AB33" s="287"/>
      <c r="AC33" s="287"/>
      <c r="AD33" s="287"/>
      <c r="AE33" s="287"/>
      <c r="AK33" s="286">
        <v>0</v>
      </c>
      <c r="AL33" s="287"/>
      <c r="AM33" s="287"/>
      <c r="AN33" s="287"/>
      <c r="AO33" s="287"/>
      <c r="AR33" s="123"/>
      <c r="BE33" s="295"/>
    </row>
    <row r="34" spans="2:57" s="9" customFormat="1" ht="6.95" customHeight="1" x14ac:dyDescent="0.2">
      <c r="B34" s="10"/>
      <c r="AR34" s="10"/>
      <c r="BE34" s="294"/>
    </row>
    <row r="35" spans="2:57" s="9" customFormat="1" ht="25.9" customHeight="1" x14ac:dyDescent="0.2">
      <c r="B35" s="10"/>
      <c r="C35" s="125"/>
      <c r="D35" s="126" t="s">
        <v>44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8" t="s">
        <v>45</v>
      </c>
      <c r="U35" s="127"/>
      <c r="V35" s="127"/>
      <c r="W35" s="127"/>
      <c r="X35" s="292" t="s">
        <v>46</v>
      </c>
      <c r="Y35" s="290"/>
      <c r="Z35" s="290"/>
      <c r="AA35" s="290"/>
      <c r="AB35" s="290"/>
      <c r="AC35" s="127"/>
      <c r="AD35" s="127"/>
      <c r="AE35" s="127"/>
      <c r="AF35" s="127"/>
      <c r="AG35" s="127"/>
      <c r="AH35" s="127"/>
      <c r="AI35" s="127"/>
      <c r="AJ35" s="127"/>
      <c r="AK35" s="289">
        <f>SUM(AK26:AK33)</f>
        <v>0</v>
      </c>
      <c r="AL35" s="290"/>
      <c r="AM35" s="290"/>
      <c r="AN35" s="290"/>
      <c r="AO35" s="291"/>
      <c r="AP35" s="125"/>
      <c r="AQ35" s="125"/>
      <c r="AR35" s="10"/>
    </row>
    <row r="36" spans="2:57" s="9" customFormat="1" ht="6.95" customHeight="1" x14ac:dyDescent="0.2">
      <c r="B36" s="10"/>
      <c r="AR36" s="10"/>
    </row>
    <row r="37" spans="2:57" s="9" customFormat="1" ht="14.45" customHeight="1" x14ac:dyDescent="0.2">
      <c r="B37" s="10"/>
      <c r="AR37" s="10"/>
    </row>
    <row r="38" spans="2:57" ht="14.45" customHeight="1" x14ac:dyDescent="0.2">
      <c r="B38" s="6"/>
      <c r="AR38" s="6"/>
    </row>
    <row r="39" spans="2:57" ht="14.45" customHeight="1" x14ac:dyDescent="0.2">
      <c r="B39" s="6"/>
      <c r="AR39" s="6"/>
    </row>
    <row r="40" spans="2:57" ht="14.45" customHeight="1" x14ac:dyDescent="0.2">
      <c r="B40" s="6"/>
      <c r="AR40" s="6"/>
    </row>
    <row r="41" spans="2:57" ht="14.45" customHeight="1" x14ac:dyDescent="0.2">
      <c r="B41" s="6"/>
      <c r="AR41" s="6"/>
    </row>
    <row r="42" spans="2:57" ht="14.45" customHeight="1" x14ac:dyDescent="0.2">
      <c r="B42" s="6"/>
      <c r="AR42" s="6"/>
    </row>
    <row r="43" spans="2:57" ht="14.45" customHeight="1" x14ac:dyDescent="0.2">
      <c r="B43" s="6"/>
      <c r="AR43" s="6"/>
    </row>
    <row r="44" spans="2:57" ht="14.45" customHeight="1" x14ac:dyDescent="0.2">
      <c r="B44" s="6"/>
      <c r="AR44" s="6"/>
    </row>
    <row r="45" spans="2:57" ht="14.45" customHeight="1" x14ac:dyDescent="0.2">
      <c r="B45" s="6"/>
      <c r="AR45" s="6"/>
    </row>
    <row r="46" spans="2:57" ht="14.45" customHeight="1" x14ac:dyDescent="0.2">
      <c r="B46" s="6"/>
      <c r="AR46" s="6"/>
    </row>
    <row r="47" spans="2:57" ht="14.45" customHeight="1" x14ac:dyDescent="0.2">
      <c r="B47" s="6"/>
      <c r="AR47" s="6"/>
    </row>
    <row r="48" spans="2:57" ht="14.45" customHeight="1" x14ac:dyDescent="0.2">
      <c r="B48" s="6"/>
      <c r="AR48" s="6"/>
    </row>
    <row r="49" spans="2:44" s="9" customFormat="1" ht="14.45" customHeight="1" x14ac:dyDescent="0.2">
      <c r="B49" s="10"/>
      <c r="D49" s="25" t="s">
        <v>47</v>
      </c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5" t="s">
        <v>48</v>
      </c>
      <c r="AI49" s="26"/>
      <c r="AJ49" s="26"/>
      <c r="AK49" s="26"/>
      <c r="AL49" s="26"/>
      <c r="AM49" s="26"/>
      <c r="AN49" s="26"/>
      <c r="AO49" s="26"/>
      <c r="AR49" s="10"/>
    </row>
    <row r="50" spans="2:44" x14ac:dyDescent="0.2">
      <c r="B50" s="6"/>
      <c r="AR50" s="6"/>
    </row>
    <row r="51" spans="2:44" x14ac:dyDescent="0.2">
      <c r="B51" s="6"/>
      <c r="AR51" s="6"/>
    </row>
    <row r="52" spans="2:44" x14ac:dyDescent="0.2">
      <c r="B52" s="6"/>
      <c r="AR52" s="6"/>
    </row>
    <row r="53" spans="2:44" x14ac:dyDescent="0.2">
      <c r="B53" s="6"/>
      <c r="AR53" s="6"/>
    </row>
    <row r="54" spans="2:44" x14ac:dyDescent="0.2">
      <c r="B54" s="6"/>
      <c r="AR54" s="6"/>
    </row>
    <row r="55" spans="2:44" x14ac:dyDescent="0.2">
      <c r="B55" s="6"/>
      <c r="AR55" s="6"/>
    </row>
    <row r="56" spans="2:44" x14ac:dyDescent="0.2">
      <c r="B56" s="6"/>
      <c r="AR56" s="6"/>
    </row>
    <row r="57" spans="2:44" x14ac:dyDescent="0.2">
      <c r="B57" s="6"/>
      <c r="AR57" s="6"/>
    </row>
    <row r="58" spans="2:44" x14ac:dyDescent="0.2">
      <c r="B58" s="6"/>
      <c r="AR58" s="6"/>
    </row>
    <row r="59" spans="2:44" x14ac:dyDescent="0.2">
      <c r="B59" s="6"/>
      <c r="AR59" s="6"/>
    </row>
    <row r="60" spans="2:44" s="9" customFormat="1" ht="12.75" x14ac:dyDescent="0.2">
      <c r="B60" s="10"/>
      <c r="D60" s="27" t="s">
        <v>49</v>
      </c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7" t="s">
        <v>50</v>
      </c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7" t="s">
        <v>49</v>
      </c>
      <c r="AI60" s="28"/>
      <c r="AJ60" s="28"/>
      <c r="AK60" s="28"/>
      <c r="AL60" s="28"/>
      <c r="AM60" s="27" t="s">
        <v>50</v>
      </c>
      <c r="AN60" s="28"/>
      <c r="AO60" s="28"/>
      <c r="AR60" s="10"/>
    </row>
    <row r="61" spans="2:44" x14ac:dyDescent="0.2">
      <c r="B61" s="6"/>
      <c r="AR61" s="6"/>
    </row>
    <row r="62" spans="2:44" x14ac:dyDescent="0.2">
      <c r="B62" s="6"/>
      <c r="AR62" s="6"/>
    </row>
    <row r="63" spans="2:44" x14ac:dyDescent="0.2">
      <c r="B63" s="6"/>
      <c r="AR63" s="6"/>
    </row>
    <row r="64" spans="2:44" s="9" customFormat="1" ht="12.75" x14ac:dyDescent="0.2">
      <c r="B64" s="10"/>
      <c r="D64" s="25" t="s">
        <v>51</v>
      </c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5" t="s">
        <v>52</v>
      </c>
      <c r="AI64" s="26"/>
      <c r="AJ64" s="26"/>
      <c r="AK64" s="26"/>
      <c r="AL64" s="26"/>
      <c r="AM64" s="26"/>
      <c r="AN64" s="26"/>
      <c r="AO64" s="26"/>
      <c r="AR64" s="10"/>
    </row>
    <row r="65" spans="2:44" x14ac:dyDescent="0.2">
      <c r="B65" s="6"/>
      <c r="AR65" s="6"/>
    </row>
    <row r="66" spans="2:44" x14ac:dyDescent="0.2">
      <c r="B66" s="6"/>
      <c r="AR66" s="6"/>
    </row>
    <row r="67" spans="2:44" x14ac:dyDescent="0.2">
      <c r="B67" s="6"/>
      <c r="AR67" s="6"/>
    </row>
    <row r="68" spans="2:44" x14ac:dyDescent="0.2">
      <c r="B68" s="6"/>
      <c r="AR68" s="6"/>
    </row>
    <row r="69" spans="2:44" x14ac:dyDescent="0.2">
      <c r="B69" s="6"/>
      <c r="AR69" s="6"/>
    </row>
    <row r="70" spans="2:44" x14ac:dyDescent="0.2">
      <c r="B70" s="6"/>
      <c r="AR70" s="6"/>
    </row>
    <row r="71" spans="2:44" x14ac:dyDescent="0.2">
      <c r="B71" s="6"/>
      <c r="AR71" s="6"/>
    </row>
    <row r="72" spans="2:44" x14ac:dyDescent="0.2">
      <c r="B72" s="6"/>
      <c r="AR72" s="6"/>
    </row>
    <row r="73" spans="2:44" x14ac:dyDescent="0.2">
      <c r="B73" s="6"/>
      <c r="AR73" s="6"/>
    </row>
    <row r="74" spans="2:44" x14ac:dyDescent="0.2">
      <c r="B74" s="6"/>
      <c r="AR74" s="6"/>
    </row>
    <row r="75" spans="2:44" s="9" customFormat="1" ht="12.75" x14ac:dyDescent="0.2">
      <c r="B75" s="10"/>
      <c r="D75" s="27" t="s">
        <v>49</v>
      </c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7" t="s">
        <v>50</v>
      </c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7" t="s">
        <v>49</v>
      </c>
      <c r="AI75" s="28"/>
      <c r="AJ75" s="28"/>
      <c r="AK75" s="28"/>
      <c r="AL75" s="28"/>
      <c r="AM75" s="27" t="s">
        <v>50</v>
      </c>
      <c r="AN75" s="28"/>
      <c r="AO75" s="28"/>
      <c r="AR75" s="10"/>
    </row>
    <row r="76" spans="2:44" s="9" customFormat="1" x14ac:dyDescent="0.2">
      <c r="B76" s="10"/>
      <c r="AR76" s="10"/>
    </row>
    <row r="77" spans="2:44" s="9" customFormat="1" ht="6.95" customHeight="1" x14ac:dyDescent="0.2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10"/>
    </row>
    <row r="81" spans="1:91" s="9" customFormat="1" ht="6.95" customHeight="1" x14ac:dyDescent="0.2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10"/>
    </row>
    <row r="82" spans="1:91" s="9" customFormat="1" ht="24.95" customHeight="1" x14ac:dyDescent="0.2">
      <c r="B82" s="10"/>
      <c r="C82" s="7" t="s">
        <v>53</v>
      </c>
      <c r="AR82" s="10"/>
    </row>
    <row r="83" spans="1:91" s="9" customFormat="1" ht="6.95" customHeight="1" x14ac:dyDescent="0.2">
      <c r="B83" s="10"/>
      <c r="AR83" s="10"/>
    </row>
    <row r="84" spans="1:91" s="129" customFormat="1" ht="12" customHeight="1" x14ac:dyDescent="0.2">
      <c r="B84" s="130"/>
      <c r="C84" s="8" t="s">
        <v>13</v>
      </c>
      <c r="L84" s="129">
        <f>K5</f>
        <v>0</v>
      </c>
      <c r="AR84" s="130"/>
    </row>
    <row r="85" spans="1:91" s="131" customFormat="1" ht="36.950000000000003" customHeight="1" x14ac:dyDescent="0.2">
      <c r="B85" s="132"/>
      <c r="C85" s="133" t="s">
        <v>15</v>
      </c>
      <c r="L85" s="307" t="str">
        <f>K6</f>
        <v>SPŠ stavební Pardubice - rekonstrukce toalet a umýváren</v>
      </c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R85" s="132"/>
    </row>
    <row r="86" spans="1:91" s="9" customFormat="1" ht="6.95" customHeight="1" x14ac:dyDescent="0.2">
      <c r="B86" s="10"/>
      <c r="AR86" s="10"/>
    </row>
    <row r="87" spans="1:91" s="9" customFormat="1" ht="12" customHeight="1" x14ac:dyDescent="0.2">
      <c r="B87" s="10"/>
      <c r="C87" s="8" t="s">
        <v>19</v>
      </c>
      <c r="L87" s="134" t="str">
        <f>IF(K8="","",K8)</f>
        <v xml:space="preserve"> </v>
      </c>
      <c r="AI87" s="8" t="s">
        <v>21</v>
      </c>
      <c r="AM87" s="309">
        <f>IF(AN8= "","",AN8)</f>
        <v>45782</v>
      </c>
      <c r="AN87" s="309"/>
      <c r="AR87" s="10"/>
    </row>
    <row r="88" spans="1:91" s="9" customFormat="1" ht="6.95" customHeight="1" x14ac:dyDescent="0.2">
      <c r="B88" s="10"/>
      <c r="AR88" s="10"/>
    </row>
    <row r="89" spans="1:91" s="9" customFormat="1" ht="15.2" customHeight="1" x14ac:dyDescent="0.2">
      <c r="B89" s="10"/>
      <c r="C89" s="8" t="s">
        <v>22</v>
      </c>
      <c r="L89" s="129" t="str">
        <f>IF(E11= "","",E11)</f>
        <v>SPŠ stavební Pardubice</v>
      </c>
      <c r="AI89" s="8" t="s">
        <v>28</v>
      </c>
      <c r="AM89" s="310" t="str">
        <f>IF(E17="","",E17)</f>
        <v>astalon R s.r.o., Pardubice</v>
      </c>
      <c r="AN89" s="311"/>
      <c r="AO89" s="311"/>
      <c r="AP89" s="311"/>
      <c r="AR89" s="10"/>
      <c r="AS89" s="314" t="s">
        <v>54</v>
      </c>
      <c r="AT89" s="315"/>
      <c r="AU89" s="15"/>
      <c r="AV89" s="15"/>
      <c r="AW89" s="15"/>
      <c r="AX89" s="15"/>
      <c r="AY89" s="15"/>
      <c r="AZ89" s="15"/>
      <c r="BA89" s="15"/>
      <c r="BB89" s="15"/>
      <c r="BC89" s="15"/>
      <c r="BD89" s="135"/>
    </row>
    <row r="90" spans="1:91" s="9" customFormat="1" ht="15.2" customHeight="1" x14ac:dyDescent="0.2">
      <c r="B90" s="10"/>
      <c r="C90" s="8" t="s">
        <v>26</v>
      </c>
      <c r="L90" s="129" t="str">
        <f>IF(E14= "Vyplň údaj","",E14)</f>
        <v/>
      </c>
      <c r="AI90" s="8" t="s">
        <v>32</v>
      </c>
      <c r="AM90" s="310" t="str">
        <f>IF(E20="","",E20)</f>
        <v xml:space="preserve"> </v>
      </c>
      <c r="AN90" s="311"/>
      <c r="AO90" s="311"/>
      <c r="AP90" s="311"/>
      <c r="AR90" s="10"/>
      <c r="AS90" s="316"/>
      <c r="AT90" s="317"/>
      <c r="BD90" s="103"/>
    </row>
    <row r="91" spans="1:91" s="9" customFormat="1" ht="10.7" customHeight="1" x14ac:dyDescent="0.2">
      <c r="B91" s="10"/>
      <c r="AR91" s="10"/>
      <c r="AS91" s="316"/>
      <c r="AT91" s="317"/>
      <c r="BD91" s="103"/>
    </row>
    <row r="92" spans="1:91" s="9" customFormat="1" ht="29.25" customHeight="1" x14ac:dyDescent="0.2">
      <c r="B92" s="10"/>
      <c r="C92" s="318" t="s">
        <v>55</v>
      </c>
      <c r="D92" s="319"/>
      <c r="E92" s="319"/>
      <c r="F92" s="319"/>
      <c r="G92" s="319"/>
      <c r="H92" s="22"/>
      <c r="I92" s="321" t="s">
        <v>56</v>
      </c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20" t="s">
        <v>57</v>
      </c>
      <c r="AH92" s="319"/>
      <c r="AI92" s="319"/>
      <c r="AJ92" s="319"/>
      <c r="AK92" s="319"/>
      <c r="AL92" s="319"/>
      <c r="AM92" s="319"/>
      <c r="AN92" s="321" t="s">
        <v>58</v>
      </c>
      <c r="AO92" s="319"/>
      <c r="AP92" s="322"/>
      <c r="AQ92" s="136" t="s">
        <v>59</v>
      </c>
      <c r="AR92" s="10"/>
      <c r="AS92" s="79" t="s">
        <v>60</v>
      </c>
      <c r="AT92" s="80" t="s">
        <v>61</v>
      </c>
      <c r="AU92" s="80" t="s">
        <v>62</v>
      </c>
      <c r="AV92" s="80" t="s">
        <v>63</v>
      </c>
      <c r="AW92" s="80" t="s">
        <v>64</v>
      </c>
      <c r="AX92" s="80" t="s">
        <v>65</v>
      </c>
      <c r="AY92" s="80" t="s">
        <v>66</v>
      </c>
      <c r="AZ92" s="80" t="s">
        <v>67</v>
      </c>
      <c r="BA92" s="80" t="s">
        <v>68</v>
      </c>
      <c r="BB92" s="80" t="s">
        <v>69</v>
      </c>
      <c r="BC92" s="80" t="s">
        <v>70</v>
      </c>
      <c r="BD92" s="81" t="s">
        <v>71</v>
      </c>
    </row>
    <row r="93" spans="1:91" s="9" customFormat="1" ht="10.7" customHeight="1" x14ac:dyDescent="0.2">
      <c r="B93" s="10"/>
      <c r="AR93" s="10"/>
      <c r="AS93" s="83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35"/>
    </row>
    <row r="94" spans="1:91" s="137" customFormat="1" ht="32.450000000000003" customHeight="1" x14ac:dyDescent="0.2">
      <c r="B94" s="138"/>
      <c r="C94" s="48" t="s">
        <v>72</v>
      </c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312">
        <f>ROUND(SUM(AG95:AG99),2)</f>
        <v>0</v>
      </c>
      <c r="AH94" s="312"/>
      <c r="AI94" s="312"/>
      <c r="AJ94" s="312"/>
      <c r="AK94" s="312"/>
      <c r="AL94" s="312"/>
      <c r="AM94" s="312"/>
      <c r="AN94" s="313">
        <f t="shared" ref="AN94:AN99" si="0">SUM(AG94,AT94)</f>
        <v>0</v>
      </c>
      <c r="AO94" s="313"/>
      <c r="AP94" s="313"/>
      <c r="AQ94" s="140" t="s">
        <v>1</v>
      </c>
      <c r="AR94" s="138"/>
      <c r="AS94" s="141">
        <f>ROUND(SUM(AS95:AS99),2)</f>
        <v>0</v>
      </c>
      <c r="AT94" s="142">
        <f t="shared" ref="AT94:AT99" si="1">ROUND(SUM(AV94:AW94),2)</f>
        <v>0</v>
      </c>
      <c r="AU94" s="143">
        <f>ROUND(SUM(AU95:AU99),5)</f>
        <v>0</v>
      </c>
      <c r="AV94" s="142">
        <f>ROUND(AZ94*L29,2)</f>
        <v>0</v>
      </c>
      <c r="AW94" s="142">
        <f>ROUND(BA94*L30,2)</f>
        <v>0</v>
      </c>
      <c r="AX94" s="142">
        <f>ROUND(BB94*L29,2)</f>
        <v>0</v>
      </c>
      <c r="AY94" s="142">
        <f>ROUND(BC94*L30,2)</f>
        <v>0</v>
      </c>
      <c r="AZ94" s="142">
        <f>ROUND(SUM(AZ95:AZ99),2)</f>
        <v>0</v>
      </c>
      <c r="BA94" s="142">
        <f>ROUND(SUM(BA95:BA99),2)</f>
        <v>0</v>
      </c>
      <c r="BB94" s="142">
        <f>ROUND(SUM(BB95:BB99),2)</f>
        <v>0</v>
      </c>
      <c r="BC94" s="142">
        <f>ROUND(SUM(BC95:BC99),2)</f>
        <v>0</v>
      </c>
      <c r="BD94" s="144">
        <f>ROUND(SUM(BD95:BD99),2)</f>
        <v>0</v>
      </c>
      <c r="BS94" s="145" t="s">
        <v>73</v>
      </c>
      <c r="BT94" s="145" t="s">
        <v>74</v>
      </c>
      <c r="BU94" s="146" t="s">
        <v>75</v>
      </c>
      <c r="BV94" s="145" t="s">
        <v>76</v>
      </c>
      <c r="BW94" s="145" t="s">
        <v>4</v>
      </c>
      <c r="BX94" s="145" t="s">
        <v>77</v>
      </c>
      <c r="CL94" s="145" t="s">
        <v>1</v>
      </c>
    </row>
    <row r="95" spans="1:91" s="156" customFormat="1" ht="16.5" customHeight="1" x14ac:dyDescent="0.2">
      <c r="A95" s="147" t="s">
        <v>78</v>
      </c>
      <c r="B95" s="148"/>
      <c r="C95" s="149"/>
      <c r="D95" s="306" t="s">
        <v>79</v>
      </c>
      <c r="E95" s="306"/>
      <c r="F95" s="306"/>
      <c r="G95" s="306"/>
      <c r="H95" s="306"/>
      <c r="I95" s="150"/>
      <c r="J95" s="306" t="s">
        <v>80</v>
      </c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4">
        <f>'1 - Stavební část'!J30</f>
        <v>0</v>
      </c>
      <c r="AH95" s="305"/>
      <c r="AI95" s="305"/>
      <c r="AJ95" s="305"/>
      <c r="AK95" s="305"/>
      <c r="AL95" s="305"/>
      <c r="AM95" s="305"/>
      <c r="AN95" s="304">
        <f t="shared" si="0"/>
        <v>0</v>
      </c>
      <c r="AO95" s="305"/>
      <c r="AP95" s="305"/>
      <c r="AQ95" s="151" t="s">
        <v>81</v>
      </c>
      <c r="AR95" s="148"/>
      <c r="AS95" s="152">
        <v>0</v>
      </c>
      <c r="AT95" s="153">
        <f t="shared" si="1"/>
        <v>0</v>
      </c>
      <c r="AU95" s="154">
        <f>'1 - Stavební část'!P136</f>
        <v>0</v>
      </c>
      <c r="AV95" s="153">
        <f>'1 - Stavební část'!J33</f>
        <v>0</v>
      </c>
      <c r="AW95" s="153">
        <f>'1 - Stavební část'!J34</f>
        <v>0</v>
      </c>
      <c r="AX95" s="153">
        <f>'1 - Stavební část'!J35</f>
        <v>0</v>
      </c>
      <c r="AY95" s="153">
        <f>'1 - Stavební část'!J36</f>
        <v>0</v>
      </c>
      <c r="AZ95" s="153">
        <f>'1 - Stavební část'!F33</f>
        <v>0</v>
      </c>
      <c r="BA95" s="153">
        <f>'1 - Stavební část'!F34</f>
        <v>0</v>
      </c>
      <c r="BB95" s="153">
        <f>'1 - Stavební část'!F35</f>
        <v>0</v>
      </c>
      <c r="BC95" s="153">
        <f>'1 - Stavební část'!F36</f>
        <v>0</v>
      </c>
      <c r="BD95" s="155">
        <f>'1 - Stavební část'!F37</f>
        <v>0</v>
      </c>
      <c r="BT95" s="157" t="s">
        <v>79</v>
      </c>
      <c r="BV95" s="157" t="s">
        <v>76</v>
      </c>
      <c r="BW95" s="157" t="s">
        <v>82</v>
      </c>
      <c r="BX95" s="157" t="s">
        <v>4</v>
      </c>
      <c r="CL95" s="157" t="s">
        <v>1</v>
      </c>
      <c r="CM95" s="157" t="s">
        <v>83</v>
      </c>
    </row>
    <row r="96" spans="1:91" s="156" customFormat="1" ht="16.5" customHeight="1" x14ac:dyDescent="0.2">
      <c r="A96" s="147" t="s">
        <v>78</v>
      </c>
      <c r="B96" s="148"/>
      <c r="C96" s="149"/>
      <c r="D96" s="306" t="s">
        <v>83</v>
      </c>
      <c r="E96" s="306"/>
      <c r="F96" s="306"/>
      <c r="G96" s="306"/>
      <c r="H96" s="306"/>
      <c r="I96" s="150"/>
      <c r="J96" s="306" t="s">
        <v>84</v>
      </c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4">
        <f>'2 - Zdravotechnika'!J30</f>
        <v>0</v>
      </c>
      <c r="AH96" s="305"/>
      <c r="AI96" s="305"/>
      <c r="AJ96" s="305"/>
      <c r="AK96" s="305"/>
      <c r="AL96" s="305"/>
      <c r="AM96" s="305"/>
      <c r="AN96" s="304">
        <f t="shared" si="0"/>
        <v>0</v>
      </c>
      <c r="AO96" s="305"/>
      <c r="AP96" s="305"/>
      <c r="AQ96" s="151" t="s">
        <v>81</v>
      </c>
      <c r="AR96" s="148"/>
      <c r="AS96" s="152">
        <v>0</v>
      </c>
      <c r="AT96" s="153">
        <f t="shared" si="1"/>
        <v>0</v>
      </c>
      <c r="AU96" s="154">
        <f>'2 - Zdravotechnika'!P122</f>
        <v>0</v>
      </c>
      <c r="AV96" s="153">
        <f>'2 - Zdravotechnika'!J33</f>
        <v>0</v>
      </c>
      <c r="AW96" s="153">
        <f>'2 - Zdravotechnika'!J34</f>
        <v>0</v>
      </c>
      <c r="AX96" s="153">
        <f>'2 - Zdravotechnika'!J35</f>
        <v>0</v>
      </c>
      <c r="AY96" s="153">
        <f>'2 - Zdravotechnika'!J36</f>
        <v>0</v>
      </c>
      <c r="AZ96" s="153">
        <f>'2 - Zdravotechnika'!F33</f>
        <v>0</v>
      </c>
      <c r="BA96" s="153">
        <f>'2 - Zdravotechnika'!F34</f>
        <v>0</v>
      </c>
      <c r="BB96" s="153">
        <f>'2 - Zdravotechnika'!F35</f>
        <v>0</v>
      </c>
      <c r="BC96" s="153">
        <f>'2 - Zdravotechnika'!F36</f>
        <v>0</v>
      </c>
      <c r="BD96" s="155">
        <f>'2 - Zdravotechnika'!F37</f>
        <v>0</v>
      </c>
      <c r="BT96" s="157" t="s">
        <v>79</v>
      </c>
      <c r="BV96" s="157" t="s">
        <v>76</v>
      </c>
      <c r="BW96" s="157" t="s">
        <v>85</v>
      </c>
      <c r="BX96" s="157" t="s">
        <v>4</v>
      </c>
      <c r="CL96" s="157" t="s">
        <v>1</v>
      </c>
      <c r="CM96" s="157" t="s">
        <v>83</v>
      </c>
    </row>
    <row r="97" spans="1:91" s="156" customFormat="1" ht="16.5" customHeight="1" x14ac:dyDescent="0.2">
      <c r="A97" s="147" t="s">
        <v>78</v>
      </c>
      <c r="B97" s="148"/>
      <c r="C97" s="149"/>
      <c r="D97" s="306" t="s">
        <v>86</v>
      </c>
      <c r="E97" s="306"/>
      <c r="F97" s="306"/>
      <c r="G97" s="306"/>
      <c r="H97" s="306"/>
      <c r="I97" s="150"/>
      <c r="J97" s="306" t="s">
        <v>87</v>
      </c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4">
        <f>'3 - Vzduchotechnika a vyt...'!J30</f>
        <v>0</v>
      </c>
      <c r="AH97" s="305"/>
      <c r="AI97" s="305"/>
      <c r="AJ97" s="305"/>
      <c r="AK97" s="305"/>
      <c r="AL97" s="305"/>
      <c r="AM97" s="305"/>
      <c r="AN97" s="304">
        <f t="shared" si="0"/>
        <v>0</v>
      </c>
      <c r="AO97" s="305"/>
      <c r="AP97" s="305"/>
      <c r="AQ97" s="151" t="s">
        <v>81</v>
      </c>
      <c r="AR97" s="148"/>
      <c r="AS97" s="152">
        <v>0</v>
      </c>
      <c r="AT97" s="153">
        <f t="shared" si="1"/>
        <v>0</v>
      </c>
      <c r="AU97" s="154">
        <f>'3 - Vzduchotechnika a vyt...'!P120</f>
        <v>0</v>
      </c>
      <c r="AV97" s="153">
        <f>'3 - Vzduchotechnika a vyt...'!J33</f>
        <v>0</v>
      </c>
      <c r="AW97" s="153">
        <f>'3 - Vzduchotechnika a vyt...'!J34</f>
        <v>0</v>
      </c>
      <c r="AX97" s="153">
        <f>'3 - Vzduchotechnika a vyt...'!J35</f>
        <v>0</v>
      </c>
      <c r="AY97" s="153">
        <f>'3 - Vzduchotechnika a vyt...'!J36</f>
        <v>0</v>
      </c>
      <c r="AZ97" s="153">
        <f>'3 - Vzduchotechnika a vyt...'!F33</f>
        <v>0</v>
      </c>
      <c r="BA97" s="153">
        <f>'3 - Vzduchotechnika a vyt...'!F34</f>
        <v>0</v>
      </c>
      <c r="BB97" s="153">
        <f>'3 - Vzduchotechnika a vyt...'!F35</f>
        <v>0</v>
      </c>
      <c r="BC97" s="153">
        <f>'3 - Vzduchotechnika a vyt...'!F36</f>
        <v>0</v>
      </c>
      <c r="BD97" s="155">
        <f>'3 - Vzduchotechnika a vyt...'!F37</f>
        <v>0</v>
      </c>
      <c r="BT97" s="157" t="s">
        <v>79</v>
      </c>
      <c r="BV97" s="157" t="s">
        <v>76</v>
      </c>
      <c r="BW97" s="157" t="s">
        <v>88</v>
      </c>
      <c r="BX97" s="157" t="s">
        <v>4</v>
      </c>
      <c r="CL97" s="157" t="s">
        <v>1</v>
      </c>
      <c r="CM97" s="157" t="s">
        <v>83</v>
      </c>
    </row>
    <row r="98" spans="1:91" s="156" customFormat="1" ht="16.5" customHeight="1" x14ac:dyDescent="0.2">
      <c r="A98" s="147" t="s">
        <v>78</v>
      </c>
      <c r="B98" s="148"/>
      <c r="C98" s="149"/>
      <c r="D98" s="306" t="s">
        <v>89</v>
      </c>
      <c r="E98" s="306"/>
      <c r="F98" s="306"/>
      <c r="G98" s="306"/>
      <c r="H98" s="306"/>
      <c r="I98" s="150"/>
      <c r="J98" s="306" t="s">
        <v>90</v>
      </c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4">
        <f>'4 - Elektroinstalace'!J30</f>
        <v>0</v>
      </c>
      <c r="AH98" s="305"/>
      <c r="AI98" s="305"/>
      <c r="AJ98" s="305"/>
      <c r="AK98" s="305"/>
      <c r="AL98" s="305"/>
      <c r="AM98" s="305"/>
      <c r="AN98" s="304">
        <f t="shared" si="0"/>
        <v>0</v>
      </c>
      <c r="AO98" s="305"/>
      <c r="AP98" s="305"/>
      <c r="AQ98" s="151" t="s">
        <v>81</v>
      </c>
      <c r="AR98" s="148"/>
      <c r="AS98" s="152">
        <v>0</v>
      </c>
      <c r="AT98" s="153">
        <f t="shared" si="1"/>
        <v>0</v>
      </c>
      <c r="AU98" s="154">
        <f>'4 - Elektroinstalace'!P123</f>
        <v>0</v>
      </c>
      <c r="AV98" s="153">
        <f>'4 - Elektroinstalace'!J33</f>
        <v>0</v>
      </c>
      <c r="AW98" s="153">
        <f>'4 - Elektroinstalace'!J34</f>
        <v>0</v>
      </c>
      <c r="AX98" s="153">
        <f>'4 - Elektroinstalace'!J35</f>
        <v>0</v>
      </c>
      <c r="AY98" s="153">
        <f>'4 - Elektroinstalace'!J36</f>
        <v>0</v>
      </c>
      <c r="AZ98" s="153">
        <f>'4 - Elektroinstalace'!F33</f>
        <v>0</v>
      </c>
      <c r="BA98" s="153">
        <f>'4 - Elektroinstalace'!F34</f>
        <v>0</v>
      </c>
      <c r="BB98" s="153">
        <f>'4 - Elektroinstalace'!F35</f>
        <v>0</v>
      </c>
      <c r="BC98" s="153">
        <f>'4 - Elektroinstalace'!F36</f>
        <v>0</v>
      </c>
      <c r="BD98" s="155">
        <f>'4 - Elektroinstalace'!F37</f>
        <v>0</v>
      </c>
      <c r="BT98" s="157" t="s">
        <v>79</v>
      </c>
      <c r="BV98" s="157" t="s">
        <v>76</v>
      </c>
      <c r="BW98" s="157" t="s">
        <v>91</v>
      </c>
      <c r="BX98" s="157" t="s">
        <v>4</v>
      </c>
      <c r="CL98" s="157" t="s">
        <v>1</v>
      </c>
      <c r="CM98" s="157" t="s">
        <v>83</v>
      </c>
    </row>
    <row r="99" spans="1:91" s="156" customFormat="1" ht="16.5" customHeight="1" x14ac:dyDescent="0.2">
      <c r="A99" s="147" t="s">
        <v>78</v>
      </c>
      <c r="B99" s="148"/>
      <c r="C99" s="149"/>
      <c r="D99" s="306" t="s">
        <v>92</v>
      </c>
      <c r="E99" s="306"/>
      <c r="F99" s="306"/>
      <c r="G99" s="306"/>
      <c r="H99" s="306"/>
      <c r="I99" s="150"/>
      <c r="J99" s="306" t="s">
        <v>93</v>
      </c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4">
        <f>'5 - Vedlejší a ostatní ná...'!J30</f>
        <v>0</v>
      </c>
      <c r="AH99" s="305"/>
      <c r="AI99" s="305"/>
      <c r="AJ99" s="305"/>
      <c r="AK99" s="305"/>
      <c r="AL99" s="305"/>
      <c r="AM99" s="305"/>
      <c r="AN99" s="304">
        <f t="shared" si="0"/>
        <v>0</v>
      </c>
      <c r="AO99" s="305"/>
      <c r="AP99" s="305"/>
      <c r="AQ99" s="151" t="s">
        <v>81</v>
      </c>
      <c r="AR99" s="148"/>
      <c r="AS99" s="158">
        <v>0</v>
      </c>
      <c r="AT99" s="159">
        <f t="shared" si="1"/>
        <v>0</v>
      </c>
      <c r="AU99" s="160">
        <f>'5 - Vedlejší a ostatní ná...'!P121</f>
        <v>0</v>
      </c>
      <c r="AV99" s="159">
        <f>'5 - Vedlejší a ostatní ná...'!J33</f>
        <v>0</v>
      </c>
      <c r="AW99" s="159">
        <f>'5 - Vedlejší a ostatní ná...'!J34</f>
        <v>0</v>
      </c>
      <c r="AX99" s="159">
        <f>'5 - Vedlejší a ostatní ná...'!J35</f>
        <v>0</v>
      </c>
      <c r="AY99" s="159">
        <f>'5 - Vedlejší a ostatní ná...'!J36</f>
        <v>0</v>
      </c>
      <c r="AZ99" s="159">
        <f>'5 - Vedlejší a ostatní ná...'!F33</f>
        <v>0</v>
      </c>
      <c r="BA99" s="159">
        <f>'5 - Vedlejší a ostatní ná...'!F34</f>
        <v>0</v>
      </c>
      <c r="BB99" s="159">
        <f>'5 - Vedlejší a ostatní ná...'!F35</f>
        <v>0</v>
      </c>
      <c r="BC99" s="159">
        <f>'5 - Vedlejší a ostatní ná...'!F36</f>
        <v>0</v>
      </c>
      <c r="BD99" s="161">
        <f>'5 - Vedlejší a ostatní ná...'!F37</f>
        <v>0</v>
      </c>
      <c r="BT99" s="157" t="s">
        <v>79</v>
      </c>
      <c r="BV99" s="157" t="s">
        <v>76</v>
      </c>
      <c r="BW99" s="157" t="s">
        <v>94</v>
      </c>
      <c r="BX99" s="157" t="s">
        <v>4</v>
      </c>
      <c r="CL99" s="157" t="s">
        <v>1</v>
      </c>
      <c r="CM99" s="157" t="s">
        <v>83</v>
      </c>
    </row>
    <row r="100" spans="1:91" s="9" customFormat="1" ht="30" customHeight="1" x14ac:dyDescent="0.2">
      <c r="B100" s="10"/>
      <c r="AR100" s="10"/>
    </row>
    <row r="101" spans="1:91" s="9" customFormat="1" ht="6.95" customHeight="1" x14ac:dyDescent="0.2">
      <c r="B101" s="30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10"/>
    </row>
  </sheetData>
  <sheetProtection algorithmName="SHA-512" hashValue="OEkpX00hAxQSpXXduloDXKgyeD+ARdXk7mF1eg5Xj0x09I05yW55H+rhnBBVtminj3SlhCAPSKvxiZHGhTgllw==" saltValue="fcUYhrfP3i68VmlPyZtXTA==" spinCount="100000" sheet="1" objects="1" scenarios="1"/>
  <mergeCells count="58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D96:H96"/>
    <mergeCell ref="AG96:AM96"/>
    <mergeCell ref="AN96:AP96"/>
    <mergeCell ref="AN97:AP97"/>
    <mergeCell ref="D97:H97"/>
    <mergeCell ref="J97:AF97"/>
    <mergeCell ref="AG97:AM97"/>
    <mergeCell ref="D98:H98"/>
    <mergeCell ref="J98:AF98"/>
    <mergeCell ref="AN99:AP99"/>
    <mergeCell ref="AG99:AM99"/>
    <mergeCell ref="D99:H99"/>
    <mergeCell ref="J99:AF99"/>
    <mergeCell ref="AK30:AO30"/>
    <mergeCell ref="L30:P30"/>
    <mergeCell ref="W30:AE30"/>
    <mergeCell ref="L31:P31"/>
    <mergeCell ref="AN98:AP98"/>
    <mergeCell ref="AG98:AM98"/>
    <mergeCell ref="J96:AF96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1 - Stavební část'!C2" display="/" xr:uid="{00000000-0004-0000-0000-000000000000}"/>
    <hyperlink ref="A96" location="'2 - Zdravotechnika'!C2" display="/" xr:uid="{00000000-0004-0000-0000-000001000000}"/>
    <hyperlink ref="A97" location="'3 - Vzduchotechnika a vyt...'!C2" display="/" xr:uid="{00000000-0004-0000-0000-000002000000}"/>
    <hyperlink ref="A98" location="'4 - Elektroinstalace'!C2" display="/" xr:uid="{00000000-0004-0000-0000-000003000000}"/>
    <hyperlink ref="A99" location="'5 - Vedlejší a ostatní ná...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861"/>
  <sheetViews>
    <sheetView showGridLines="0" topLeftCell="A107" workbookViewId="0">
      <selection activeCell="Z15" sqref="Z15"/>
    </sheetView>
  </sheetViews>
  <sheetFormatPr defaultColWidth="8.6640625" defaultRowHeight="11.25" x14ac:dyDescent="0.2"/>
  <cols>
    <col min="1" max="1" width="8.33203125" style="3" customWidth="1"/>
    <col min="2" max="2" width="1.1640625" style="3" customWidth="1"/>
    <col min="3" max="3" width="4.1640625" style="3" customWidth="1"/>
    <col min="4" max="4" width="4.33203125" style="3" customWidth="1"/>
    <col min="5" max="5" width="17.1640625" style="3" customWidth="1"/>
    <col min="6" max="6" width="50.83203125" style="3" customWidth="1"/>
    <col min="7" max="7" width="7.5" style="3" customWidth="1"/>
    <col min="8" max="8" width="14" style="3" customWidth="1"/>
    <col min="9" max="9" width="15.83203125" style="3" customWidth="1"/>
    <col min="10" max="10" width="22.33203125" style="3" customWidth="1"/>
    <col min="11" max="11" width="22.33203125" style="3" hidden="1" customWidth="1"/>
    <col min="12" max="12" width="9.33203125" style="3" customWidth="1"/>
    <col min="13" max="13" width="10.83203125" style="3" hidden="1" customWidth="1"/>
    <col min="14" max="14" width="9.33203125" style="3" hidden="1"/>
    <col min="15" max="20" width="14.1640625" style="3" hidden="1" customWidth="1"/>
    <col min="21" max="21" width="16.33203125" style="3" hidden="1" customWidth="1"/>
    <col min="22" max="22" width="12.33203125" style="3" customWidth="1"/>
    <col min="23" max="23" width="16.33203125" style="3" customWidth="1"/>
    <col min="24" max="24" width="12.33203125" style="3" customWidth="1"/>
    <col min="25" max="25" width="15" style="3" customWidth="1"/>
    <col min="26" max="26" width="11" style="3" customWidth="1"/>
    <col min="27" max="27" width="15" style="3" customWidth="1"/>
    <col min="28" max="28" width="16.33203125" style="3" customWidth="1"/>
    <col min="29" max="29" width="11" style="3" customWidth="1"/>
    <col min="30" max="30" width="15" style="3" customWidth="1"/>
    <col min="31" max="31" width="16.33203125" style="3" customWidth="1"/>
    <col min="32" max="43" width="8.6640625" style="3"/>
    <col min="44" max="65" width="9.33203125" style="3" hidden="1"/>
    <col min="66" max="16384" width="8.6640625" style="3"/>
  </cols>
  <sheetData>
    <row r="2" spans="2:46" ht="36.950000000000003" customHeight="1" x14ac:dyDescent="0.2">
      <c r="L2" s="284" t="s">
        <v>5</v>
      </c>
      <c r="M2" s="285"/>
      <c r="N2" s="285"/>
      <c r="O2" s="285"/>
      <c r="P2" s="285"/>
      <c r="Q2" s="285"/>
      <c r="R2" s="285"/>
      <c r="S2" s="285"/>
      <c r="T2" s="285"/>
      <c r="U2" s="285"/>
      <c r="V2" s="285"/>
      <c r="AT2" s="66" t="s">
        <v>82</v>
      </c>
    </row>
    <row r="3" spans="2:46" ht="6.95" customHeight="1" x14ac:dyDescent="0.2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66" t="s">
        <v>83</v>
      </c>
    </row>
    <row r="4" spans="2:46" ht="24.95" customHeight="1" x14ac:dyDescent="0.2">
      <c r="B4" s="6"/>
      <c r="D4" s="7" t="s">
        <v>95</v>
      </c>
      <c r="L4" s="6"/>
      <c r="M4" s="67" t="s">
        <v>10</v>
      </c>
      <c r="AT4" s="66" t="s">
        <v>3</v>
      </c>
    </row>
    <row r="5" spans="2:46" ht="6.95" customHeight="1" x14ac:dyDescent="0.2">
      <c r="B5" s="6"/>
      <c r="L5" s="6"/>
    </row>
    <row r="6" spans="2:46" ht="12" customHeight="1" x14ac:dyDescent="0.2">
      <c r="B6" s="6"/>
      <c r="D6" s="8" t="s">
        <v>15</v>
      </c>
      <c r="L6" s="6"/>
    </row>
    <row r="7" spans="2:46" ht="16.5" customHeight="1" x14ac:dyDescent="0.2">
      <c r="B7" s="6"/>
      <c r="E7" s="324" t="str">
        <f>'Rekapitulace stavby'!K6</f>
        <v>SPŠ stavební Pardubice - rekonstrukce toalet a umýváren</v>
      </c>
      <c r="F7" s="325"/>
      <c r="G7" s="325"/>
      <c r="H7" s="325"/>
      <c r="L7" s="6"/>
    </row>
    <row r="8" spans="2:46" s="9" customFormat="1" ht="12" customHeight="1" x14ac:dyDescent="0.2">
      <c r="B8" s="10"/>
      <c r="D8" s="8" t="s">
        <v>96</v>
      </c>
      <c r="L8" s="10"/>
    </row>
    <row r="9" spans="2:46" s="9" customFormat="1" ht="16.5" customHeight="1" x14ac:dyDescent="0.2">
      <c r="B9" s="10"/>
      <c r="E9" s="307" t="s">
        <v>97</v>
      </c>
      <c r="F9" s="323"/>
      <c r="G9" s="323"/>
      <c r="H9" s="323"/>
      <c r="L9" s="10"/>
    </row>
    <row r="10" spans="2:46" s="9" customFormat="1" x14ac:dyDescent="0.2">
      <c r="B10" s="10"/>
      <c r="L10" s="10"/>
    </row>
    <row r="11" spans="2:46" s="9" customFormat="1" ht="12" customHeight="1" x14ac:dyDescent="0.2">
      <c r="B11" s="10"/>
      <c r="D11" s="8" t="s">
        <v>17</v>
      </c>
      <c r="F11" s="11" t="s">
        <v>1</v>
      </c>
      <c r="I11" s="8" t="s">
        <v>18</v>
      </c>
      <c r="J11" s="11" t="s">
        <v>1</v>
      </c>
      <c r="L11" s="10"/>
    </row>
    <row r="12" spans="2:46" s="9" customFormat="1" ht="12" customHeight="1" x14ac:dyDescent="0.2">
      <c r="B12" s="10"/>
      <c r="D12" s="8" t="s">
        <v>19</v>
      </c>
      <c r="F12" s="11" t="s">
        <v>20</v>
      </c>
      <c r="I12" s="8" t="s">
        <v>21</v>
      </c>
      <c r="J12" s="68">
        <f>'Rekapitulace stavby'!AN8</f>
        <v>45782</v>
      </c>
      <c r="L12" s="10"/>
    </row>
    <row r="13" spans="2:46" s="9" customFormat="1" ht="10.7" customHeight="1" x14ac:dyDescent="0.2">
      <c r="B13" s="10"/>
      <c r="L13" s="10"/>
    </row>
    <row r="14" spans="2:46" s="9" customFormat="1" ht="12" customHeight="1" x14ac:dyDescent="0.2">
      <c r="B14" s="10"/>
      <c r="D14" s="8" t="s">
        <v>22</v>
      </c>
      <c r="I14" s="8" t="s">
        <v>23</v>
      </c>
      <c r="J14" s="11" t="s">
        <v>1</v>
      </c>
      <c r="L14" s="10"/>
    </row>
    <row r="15" spans="2:46" s="9" customFormat="1" ht="18" customHeight="1" x14ac:dyDescent="0.2">
      <c r="B15" s="10"/>
      <c r="E15" s="11" t="s">
        <v>24</v>
      </c>
      <c r="I15" s="8" t="s">
        <v>25</v>
      </c>
      <c r="J15" s="11" t="s">
        <v>1</v>
      </c>
      <c r="L15" s="10"/>
    </row>
    <row r="16" spans="2:46" s="9" customFormat="1" ht="6.95" customHeight="1" x14ac:dyDescent="0.2">
      <c r="B16" s="10"/>
      <c r="L16" s="10"/>
    </row>
    <row r="17" spans="2:12" s="9" customFormat="1" ht="12" customHeight="1" x14ac:dyDescent="0.2">
      <c r="B17" s="10"/>
      <c r="D17" s="8" t="s">
        <v>26</v>
      </c>
      <c r="I17" s="8" t="s">
        <v>23</v>
      </c>
      <c r="J17" s="114" t="str">
        <f>'Rekapitulace stavby'!AN13</f>
        <v>Vyplň údaj</v>
      </c>
      <c r="L17" s="10"/>
    </row>
    <row r="18" spans="2:12" s="9" customFormat="1" ht="18" customHeight="1" x14ac:dyDescent="0.2">
      <c r="B18" s="10"/>
      <c r="E18" s="326" t="str">
        <f>'Rekapitulace stavby'!E14</f>
        <v>Vyplň údaj</v>
      </c>
      <c r="F18" s="327"/>
      <c r="G18" s="327"/>
      <c r="H18" s="327"/>
      <c r="I18" s="8" t="s">
        <v>25</v>
      </c>
      <c r="J18" s="114" t="str">
        <f>'Rekapitulace stavby'!AN14</f>
        <v>Vyplň údaj</v>
      </c>
      <c r="L18" s="10"/>
    </row>
    <row r="19" spans="2:12" s="9" customFormat="1" ht="6.95" customHeight="1" x14ac:dyDescent="0.2">
      <c r="B19" s="10"/>
      <c r="L19" s="10"/>
    </row>
    <row r="20" spans="2:12" s="9" customFormat="1" ht="12" customHeight="1" x14ac:dyDescent="0.2">
      <c r="B20" s="10"/>
      <c r="D20" s="8" t="s">
        <v>28</v>
      </c>
      <c r="I20" s="8" t="s">
        <v>23</v>
      </c>
      <c r="J20" s="11" t="s">
        <v>29</v>
      </c>
      <c r="L20" s="10"/>
    </row>
    <row r="21" spans="2:12" s="9" customFormat="1" ht="18" customHeight="1" x14ac:dyDescent="0.2">
      <c r="B21" s="10"/>
      <c r="E21" s="11" t="s">
        <v>30</v>
      </c>
      <c r="I21" s="8" t="s">
        <v>25</v>
      </c>
      <c r="J21" s="11" t="s">
        <v>1</v>
      </c>
      <c r="L21" s="10"/>
    </row>
    <row r="22" spans="2:12" s="9" customFormat="1" ht="6.95" customHeight="1" x14ac:dyDescent="0.2">
      <c r="B22" s="10"/>
      <c r="L22" s="10"/>
    </row>
    <row r="23" spans="2:12" s="9" customFormat="1" ht="12" customHeight="1" x14ac:dyDescent="0.2">
      <c r="B23" s="10"/>
      <c r="D23" s="8" t="s">
        <v>32</v>
      </c>
      <c r="I23" s="8" t="s">
        <v>23</v>
      </c>
      <c r="J23" s="11" t="str">
        <f>IF('Rekapitulace stavby'!AN19="","",'Rekapitulace stavby'!AN19)</f>
        <v/>
      </c>
      <c r="L23" s="10"/>
    </row>
    <row r="24" spans="2:12" s="9" customFormat="1" ht="18" customHeight="1" x14ac:dyDescent="0.2">
      <c r="B24" s="10"/>
      <c r="E24" s="11" t="str">
        <f>IF('Rekapitulace stavby'!E20="","",'Rekapitulace stavby'!E20)</f>
        <v xml:space="preserve"> </v>
      </c>
      <c r="I24" s="8" t="s">
        <v>25</v>
      </c>
      <c r="J24" s="11" t="str">
        <f>IF('Rekapitulace stavby'!AN20="","",'Rekapitulace stavby'!AN20)</f>
        <v/>
      </c>
      <c r="L24" s="10"/>
    </row>
    <row r="25" spans="2:12" s="9" customFormat="1" ht="6.95" customHeight="1" x14ac:dyDescent="0.2">
      <c r="B25" s="10"/>
      <c r="L25" s="10"/>
    </row>
    <row r="26" spans="2:12" s="9" customFormat="1" ht="12" customHeight="1" x14ac:dyDescent="0.2">
      <c r="B26" s="10"/>
      <c r="D26" s="8" t="s">
        <v>33</v>
      </c>
      <c r="L26" s="10"/>
    </row>
    <row r="27" spans="2:12" s="12" customFormat="1" ht="16.5" customHeight="1" x14ac:dyDescent="0.2">
      <c r="B27" s="13"/>
      <c r="E27" s="300" t="s">
        <v>1</v>
      </c>
      <c r="F27" s="300"/>
      <c r="G27" s="300"/>
      <c r="H27" s="300"/>
      <c r="L27" s="13"/>
    </row>
    <row r="28" spans="2:12" s="9" customFormat="1" ht="6.95" customHeight="1" x14ac:dyDescent="0.2">
      <c r="B28" s="10"/>
      <c r="L28" s="10"/>
    </row>
    <row r="29" spans="2:12" s="9" customFormat="1" ht="6.95" customHeight="1" x14ac:dyDescent="0.2">
      <c r="B29" s="10"/>
      <c r="D29" s="15"/>
      <c r="E29" s="15"/>
      <c r="F29" s="15"/>
      <c r="G29" s="15"/>
      <c r="H29" s="15"/>
      <c r="I29" s="15"/>
      <c r="J29" s="15"/>
      <c r="K29" s="15"/>
      <c r="L29" s="10"/>
    </row>
    <row r="30" spans="2:12" s="9" customFormat="1" ht="25.35" customHeight="1" x14ac:dyDescent="0.2">
      <c r="B30" s="10"/>
      <c r="D30" s="16" t="s">
        <v>34</v>
      </c>
      <c r="J30" s="69">
        <f>ROUND(J136, 2)</f>
        <v>0</v>
      </c>
      <c r="L30" s="10"/>
    </row>
    <row r="31" spans="2:12" s="9" customFormat="1" ht="6.95" customHeight="1" x14ac:dyDescent="0.2">
      <c r="B31" s="10"/>
      <c r="D31" s="15"/>
      <c r="E31" s="15"/>
      <c r="F31" s="15"/>
      <c r="G31" s="15"/>
      <c r="H31" s="15"/>
      <c r="I31" s="15"/>
      <c r="J31" s="15"/>
      <c r="K31" s="15"/>
      <c r="L31" s="10"/>
    </row>
    <row r="32" spans="2:12" s="9" customFormat="1" ht="14.45" customHeight="1" x14ac:dyDescent="0.2">
      <c r="B32" s="10"/>
      <c r="F32" s="17" t="s">
        <v>36</v>
      </c>
      <c r="I32" s="17" t="s">
        <v>35</v>
      </c>
      <c r="J32" s="17" t="s">
        <v>37</v>
      </c>
      <c r="L32" s="10"/>
    </row>
    <row r="33" spans="2:12" s="9" customFormat="1" ht="14.45" customHeight="1" x14ac:dyDescent="0.2">
      <c r="B33" s="10"/>
      <c r="D33" s="18" t="s">
        <v>38</v>
      </c>
      <c r="E33" s="8" t="s">
        <v>39</v>
      </c>
      <c r="F33" s="19">
        <f>ROUND((SUM(BE136:BE860)),  2)</f>
        <v>0</v>
      </c>
      <c r="I33" s="70">
        <v>0.21</v>
      </c>
      <c r="J33" s="19">
        <f>ROUND(((SUM(BE136:BE860))*I33),  2)</f>
        <v>0</v>
      </c>
      <c r="L33" s="10"/>
    </row>
    <row r="34" spans="2:12" s="9" customFormat="1" ht="14.45" customHeight="1" x14ac:dyDescent="0.2">
      <c r="B34" s="10"/>
      <c r="E34" s="8" t="s">
        <v>40</v>
      </c>
      <c r="F34" s="19">
        <f>ROUND((SUM(BF136:BF860)),  2)</f>
        <v>0</v>
      </c>
      <c r="I34" s="70">
        <v>0.15</v>
      </c>
      <c r="J34" s="19">
        <f>ROUND(((SUM(BF136:BF860))*I34),  2)</f>
        <v>0</v>
      </c>
      <c r="L34" s="10"/>
    </row>
    <row r="35" spans="2:12" s="9" customFormat="1" ht="14.45" hidden="1" customHeight="1" x14ac:dyDescent="0.2">
      <c r="B35" s="10"/>
      <c r="E35" s="8" t="s">
        <v>41</v>
      </c>
      <c r="F35" s="19">
        <f>ROUND((SUM(BG136:BG860)),  2)</f>
        <v>0</v>
      </c>
      <c r="I35" s="70">
        <v>0.21</v>
      </c>
      <c r="J35" s="19">
        <f>0</f>
        <v>0</v>
      </c>
      <c r="L35" s="10"/>
    </row>
    <row r="36" spans="2:12" s="9" customFormat="1" ht="14.45" hidden="1" customHeight="1" x14ac:dyDescent="0.2">
      <c r="B36" s="10"/>
      <c r="E36" s="8" t="s">
        <v>42</v>
      </c>
      <c r="F36" s="19">
        <f>ROUND((SUM(BH136:BH860)),  2)</f>
        <v>0</v>
      </c>
      <c r="I36" s="70">
        <v>0.15</v>
      </c>
      <c r="J36" s="19">
        <f>0</f>
        <v>0</v>
      </c>
      <c r="L36" s="10"/>
    </row>
    <row r="37" spans="2:12" s="9" customFormat="1" ht="14.45" hidden="1" customHeight="1" x14ac:dyDescent="0.2">
      <c r="B37" s="10"/>
      <c r="E37" s="8" t="s">
        <v>43</v>
      </c>
      <c r="F37" s="19">
        <f>ROUND((SUM(BI136:BI860)),  2)</f>
        <v>0</v>
      </c>
      <c r="I37" s="70">
        <v>0</v>
      </c>
      <c r="J37" s="19">
        <f>0</f>
        <v>0</v>
      </c>
      <c r="L37" s="10"/>
    </row>
    <row r="38" spans="2:12" s="9" customFormat="1" ht="6.95" customHeight="1" x14ac:dyDescent="0.2">
      <c r="B38" s="10"/>
      <c r="L38" s="10"/>
    </row>
    <row r="39" spans="2:12" s="9" customFormat="1" ht="25.35" customHeight="1" x14ac:dyDescent="0.2">
      <c r="B39" s="10"/>
      <c r="C39" s="20"/>
      <c r="D39" s="21" t="s">
        <v>44</v>
      </c>
      <c r="E39" s="22"/>
      <c r="F39" s="22"/>
      <c r="G39" s="23" t="s">
        <v>45</v>
      </c>
      <c r="H39" s="24" t="s">
        <v>46</v>
      </c>
      <c r="I39" s="22"/>
      <c r="J39" s="71">
        <f>SUM(J30:J37)</f>
        <v>0</v>
      </c>
      <c r="K39" s="72"/>
      <c r="L39" s="10"/>
    </row>
    <row r="40" spans="2:12" s="9" customFormat="1" ht="14.45" customHeight="1" x14ac:dyDescent="0.2">
      <c r="B40" s="10"/>
      <c r="L40" s="10"/>
    </row>
    <row r="41" spans="2:12" ht="14.45" customHeight="1" x14ac:dyDescent="0.2">
      <c r="B41" s="6"/>
      <c r="L41" s="6"/>
    </row>
    <row r="42" spans="2:12" ht="14.45" customHeight="1" x14ac:dyDescent="0.2">
      <c r="B42" s="6"/>
      <c r="L42" s="6"/>
    </row>
    <row r="43" spans="2:12" ht="14.45" customHeight="1" x14ac:dyDescent="0.2">
      <c r="B43" s="6"/>
      <c r="L43" s="6"/>
    </row>
    <row r="44" spans="2:12" ht="14.45" customHeight="1" x14ac:dyDescent="0.2">
      <c r="B44" s="6"/>
      <c r="L44" s="6"/>
    </row>
    <row r="45" spans="2:12" ht="14.45" customHeight="1" x14ac:dyDescent="0.2">
      <c r="B45" s="6"/>
      <c r="L45" s="6"/>
    </row>
    <row r="46" spans="2:12" ht="14.45" customHeight="1" x14ac:dyDescent="0.2">
      <c r="B46" s="6"/>
      <c r="L46" s="6"/>
    </row>
    <row r="47" spans="2:12" ht="14.45" customHeight="1" x14ac:dyDescent="0.2">
      <c r="B47" s="6"/>
      <c r="L47" s="6"/>
    </row>
    <row r="48" spans="2:12" ht="14.45" customHeight="1" x14ac:dyDescent="0.2">
      <c r="B48" s="6"/>
      <c r="L48" s="6"/>
    </row>
    <row r="49" spans="2:12" ht="14.45" customHeight="1" x14ac:dyDescent="0.2">
      <c r="B49" s="6"/>
      <c r="L49" s="6"/>
    </row>
    <row r="50" spans="2:12" s="9" customFormat="1" ht="14.45" customHeight="1" x14ac:dyDescent="0.2">
      <c r="B50" s="10"/>
      <c r="D50" s="25" t="s">
        <v>47</v>
      </c>
      <c r="E50" s="26"/>
      <c r="F50" s="26"/>
      <c r="G50" s="25" t="s">
        <v>48</v>
      </c>
      <c r="H50" s="26"/>
      <c r="I50" s="26"/>
      <c r="J50" s="26"/>
      <c r="K50" s="26"/>
      <c r="L50" s="10"/>
    </row>
    <row r="51" spans="2:12" x14ac:dyDescent="0.2">
      <c r="B51" s="6"/>
      <c r="L51" s="6"/>
    </row>
    <row r="52" spans="2:12" x14ac:dyDescent="0.2">
      <c r="B52" s="6"/>
      <c r="L52" s="6"/>
    </row>
    <row r="53" spans="2:12" x14ac:dyDescent="0.2">
      <c r="B53" s="6"/>
      <c r="L53" s="6"/>
    </row>
    <row r="54" spans="2:12" x14ac:dyDescent="0.2">
      <c r="B54" s="6"/>
      <c r="L54" s="6"/>
    </row>
    <row r="55" spans="2:12" x14ac:dyDescent="0.2">
      <c r="B55" s="6"/>
      <c r="L55" s="6"/>
    </row>
    <row r="56" spans="2:12" x14ac:dyDescent="0.2">
      <c r="B56" s="6"/>
      <c r="L56" s="6"/>
    </row>
    <row r="57" spans="2:12" x14ac:dyDescent="0.2">
      <c r="B57" s="6"/>
      <c r="L57" s="6"/>
    </row>
    <row r="58" spans="2:12" x14ac:dyDescent="0.2">
      <c r="B58" s="6"/>
      <c r="L58" s="6"/>
    </row>
    <row r="59" spans="2:12" x14ac:dyDescent="0.2">
      <c r="B59" s="6"/>
      <c r="L59" s="6"/>
    </row>
    <row r="60" spans="2:12" x14ac:dyDescent="0.2">
      <c r="B60" s="6"/>
      <c r="L60" s="6"/>
    </row>
    <row r="61" spans="2:12" s="9" customFormat="1" ht="12.75" x14ac:dyDescent="0.2">
      <c r="B61" s="10"/>
      <c r="D61" s="27" t="s">
        <v>49</v>
      </c>
      <c r="E61" s="28"/>
      <c r="F61" s="29" t="s">
        <v>50</v>
      </c>
      <c r="G61" s="27" t="s">
        <v>49</v>
      </c>
      <c r="H61" s="28"/>
      <c r="I61" s="28"/>
      <c r="J61" s="73" t="s">
        <v>50</v>
      </c>
      <c r="K61" s="28"/>
      <c r="L61" s="10"/>
    </row>
    <row r="62" spans="2:12" x14ac:dyDescent="0.2">
      <c r="B62" s="6"/>
      <c r="L62" s="6"/>
    </row>
    <row r="63" spans="2:12" x14ac:dyDescent="0.2">
      <c r="B63" s="6"/>
      <c r="L63" s="6"/>
    </row>
    <row r="64" spans="2:12" x14ac:dyDescent="0.2">
      <c r="B64" s="6"/>
      <c r="L64" s="6"/>
    </row>
    <row r="65" spans="2:12" s="9" customFormat="1" ht="12.75" x14ac:dyDescent="0.2">
      <c r="B65" s="10"/>
      <c r="D65" s="25" t="s">
        <v>51</v>
      </c>
      <c r="E65" s="26"/>
      <c r="F65" s="26"/>
      <c r="G65" s="25" t="s">
        <v>52</v>
      </c>
      <c r="H65" s="26"/>
      <c r="I65" s="26"/>
      <c r="J65" s="26"/>
      <c r="K65" s="26"/>
      <c r="L65" s="10"/>
    </row>
    <row r="66" spans="2:12" x14ac:dyDescent="0.2">
      <c r="B66" s="6"/>
      <c r="L66" s="6"/>
    </row>
    <row r="67" spans="2:12" x14ac:dyDescent="0.2">
      <c r="B67" s="6"/>
      <c r="L67" s="6"/>
    </row>
    <row r="68" spans="2:12" x14ac:dyDescent="0.2">
      <c r="B68" s="6"/>
      <c r="L68" s="6"/>
    </row>
    <row r="69" spans="2:12" x14ac:dyDescent="0.2">
      <c r="B69" s="6"/>
      <c r="L69" s="6"/>
    </row>
    <row r="70" spans="2:12" x14ac:dyDescent="0.2">
      <c r="B70" s="6"/>
      <c r="L70" s="6"/>
    </row>
    <row r="71" spans="2:12" x14ac:dyDescent="0.2">
      <c r="B71" s="6"/>
      <c r="L71" s="6"/>
    </row>
    <row r="72" spans="2:12" x14ac:dyDescent="0.2">
      <c r="B72" s="6"/>
      <c r="L72" s="6"/>
    </row>
    <row r="73" spans="2:12" x14ac:dyDescent="0.2">
      <c r="B73" s="6"/>
      <c r="L73" s="6"/>
    </row>
    <row r="74" spans="2:12" x14ac:dyDescent="0.2">
      <c r="B74" s="6"/>
      <c r="L74" s="6"/>
    </row>
    <row r="75" spans="2:12" x14ac:dyDescent="0.2">
      <c r="B75" s="6"/>
      <c r="L75" s="6"/>
    </row>
    <row r="76" spans="2:12" s="9" customFormat="1" ht="12.75" x14ac:dyDescent="0.2">
      <c r="B76" s="10"/>
      <c r="D76" s="27" t="s">
        <v>49</v>
      </c>
      <c r="E76" s="28"/>
      <c r="F76" s="29" t="s">
        <v>50</v>
      </c>
      <c r="G76" s="27" t="s">
        <v>49</v>
      </c>
      <c r="H76" s="28"/>
      <c r="I76" s="28"/>
      <c r="J76" s="73" t="s">
        <v>50</v>
      </c>
      <c r="K76" s="28"/>
      <c r="L76" s="10"/>
    </row>
    <row r="77" spans="2:12" s="9" customFormat="1" ht="14.45" customHeight="1" x14ac:dyDescent="0.2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10"/>
    </row>
    <row r="81" spans="2:47" s="9" customFormat="1" ht="6.95" customHeight="1" x14ac:dyDescent="0.2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10"/>
    </row>
    <row r="82" spans="2:47" s="9" customFormat="1" ht="24.95" customHeight="1" x14ac:dyDescent="0.2">
      <c r="B82" s="10"/>
      <c r="C82" s="7" t="s">
        <v>98</v>
      </c>
      <c r="L82" s="10"/>
    </row>
    <row r="83" spans="2:47" s="9" customFormat="1" ht="6.95" customHeight="1" x14ac:dyDescent="0.2">
      <c r="B83" s="10"/>
      <c r="L83" s="10"/>
    </row>
    <row r="84" spans="2:47" s="9" customFormat="1" ht="12" customHeight="1" x14ac:dyDescent="0.2">
      <c r="B84" s="10"/>
      <c r="C84" s="8" t="s">
        <v>15</v>
      </c>
      <c r="L84" s="10"/>
    </row>
    <row r="85" spans="2:47" s="9" customFormat="1" ht="16.5" customHeight="1" x14ac:dyDescent="0.2">
      <c r="B85" s="10"/>
      <c r="E85" s="324" t="str">
        <f>E7</f>
        <v>SPŠ stavební Pardubice - rekonstrukce toalet a umýváren</v>
      </c>
      <c r="F85" s="325"/>
      <c r="G85" s="325"/>
      <c r="H85" s="325"/>
      <c r="L85" s="10"/>
    </row>
    <row r="86" spans="2:47" s="9" customFormat="1" ht="12" customHeight="1" x14ac:dyDescent="0.2">
      <c r="B86" s="10"/>
      <c r="C86" s="8" t="s">
        <v>96</v>
      </c>
      <c r="L86" s="10"/>
    </row>
    <row r="87" spans="2:47" s="9" customFormat="1" ht="16.5" customHeight="1" x14ac:dyDescent="0.2">
      <c r="B87" s="10"/>
      <c r="E87" s="307" t="str">
        <f>E9</f>
        <v>1 - Stavební část</v>
      </c>
      <c r="F87" s="323"/>
      <c r="G87" s="323"/>
      <c r="H87" s="323"/>
      <c r="L87" s="10"/>
    </row>
    <row r="88" spans="2:47" s="9" customFormat="1" ht="6.95" customHeight="1" x14ac:dyDescent="0.2">
      <c r="B88" s="10"/>
      <c r="L88" s="10"/>
    </row>
    <row r="89" spans="2:47" s="9" customFormat="1" ht="12" customHeight="1" x14ac:dyDescent="0.2">
      <c r="B89" s="10"/>
      <c r="C89" s="8" t="s">
        <v>19</v>
      </c>
      <c r="F89" s="11" t="str">
        <f>F12</f>
        <v xml:space="preserve"> </v>
      </c>
      <c r="I89" s="8" t="s">
        <v>21</v>
      </c>
      <c r="J89" s="68">
        <f>IF(J12="","",J12)</f>
        <v>45782</v>
      </c>
      <c r="L89" s="10"/>
    </row>
    <row r="90" spans="2:47" s="9" customFormat="1" ht="6.95" customHeight="1" x14ac:dyDescent="0.2">
      <c r="B90" s="10"/>
      <c r="L90" s="10"/>
    </row>
    <row r="91" spans="2:47" s="9" customFormat="1" ht="25.7" customHeight="1" x14ac:dyDescent="0.2">
      <c r="B91" s="10"/>
      <c r="C91" s="8" t="s">
        <v>22</v>
      </c>
      <c r="F91" s="11" t="str">
        <f>E15</f>
        <v>SPŠ stavební Pardubice</v>
      </c>
      <c r="I91" s="8" t="s">
        <v>28</v>
      </c>
      <c r="J91" s="14" t="str">
        <f>E21</f>
        <v>astalon R s.r.o., Pardubice</v>
      </c>
      <c r="L91" s="10"/>
    </row>
    <row r="92" spans="2:47" s="9" customFormat="1" ht="15.2" customHeight="1" x14ac:dyDescent="0.2">
      <c r="B92" s="10"/>
      <c r="C92" s="8" t="s">
        <v>26</v>
      </c>
      <c r="F92" s="11" t="str">
        <f>IF(E18="","",E18)</f>
        <v>Vyplň údaj</v>
      </c>
      <c r="I92" s="8" t="s">
        <v>32</v>
      </c>
      <c r="J92" s="14" t="str">
        <f>E24</f>
        <v xml:space="preserve"> </v>
      </c>
      <c r="L92" s="10"/>
    </row>
    <row r="93" spans="2:47" s="9" customFormat="1" ht="10.35" customHeight="1" x14ac:dyDescent="0.2">
      <c r="B93" s="10"/>
      <c r="L93" s="10"/>
    </row>
    <row r="94" spans="2:47" s="9" customFormat="1" ht="29.25" customHeight="1" x14ac:dyDescent="0.2">
      <c r="B94" s="10"/>
      <c r="C94" s="34" t="s">
        <v>99</v>
      </c>
      <c r="D94" s="20"/>
      <c r="E94" s="20"/>
      <c r="F94" s="20"/>
      <c r="G94" s="20"/>
      <c r="H94" s="20"/>
      <c r="I94" s="20"/>
      <c r="J94" s="74" t="s">
        <v>100</v>
      </c>
      <c r="K94" s="20"/>
      <c r="L94" s="10"/>
    </row>
    <row r="95" spans="2:47" s="9" customFormat="1" ht="10.35" customHeight="1" x14ac:dyDescent="0.2">
      <c r="B95" s="10"/>
      <c r="L95" s="10"/>
    </row>
    <row r="96" spans="2:47" s="9" customFormat="1" ht="22.7" customHeight="1" x14ac:dyDescent="0.2">
      <c r="B96" s="10"/>
      <c r="C96" s="35" t="s">
        <v>101</v>
      </c>
      <c r="J96" s="69">
        <f>J136</f>
        <v>0</v>
      </c>
      <c r="L96" s="10"/>
      <c r="AU96" s="66" t="s">
        <v>102</v>
      </c>
    </row>
    <row r="97" spans="2:12" s="36" customFormat="1" ht="24.95" customHeight="1" x14ac:dyDescent="0.2">
      <c r="B97" s="37"/>
      <c r="D97" s="38" t="s">
        <v>103</v>
      </c>
      <c r="E97" s="39"/>
      <c r="F97" s="39"/>
      <c r="G97" s="39"/>
      <c r="H97" s="39"/>
      <c r="I97" s="39"/>
      <c r="J97" s="75">
        <f>J137</f>
        <v>0</v>
      </c>
      <c r="L97" s="37"/>
    </row>
    <row r="98" spans="2:12" s="40" customFormat="1" ht="19.899999999999999" customHeight="1" x14ac:dyDescent="0.2">
      <c r="B98" s="41"/>
      <c r="D98" s="42" t="s">
        <v>104</v>
      </c>
      <c r="E98" s="43"/>
      <c r="F98" s="43"/>
      <c r="G98" s="43"/>
      <c r="H98" s="43"/>
      <c r="I98" s="43"/>
      <c r="J98" s="76">
        <f>J138</f>
        <v>0</v>
      </c>
      <c r="L98" s="41"/>
    </row>
    <row r="99" spans="2:12" s="40" customFormat="1" ht="19.899999999999999" customHeight="1" x14ac:dyDescent="0.2">
      <c r="B99" s="41"/>
      <c r="D99" s="42" t="s">
        <v>105</v>
      </c>
      <c r="E99" s="43"/>
      <c r="F99" s="43"/>
      <c r="G99" s="43"/>
      <c r="H99" s="43"/>
      <c r="I99" s="43"/>
      <c r="J99" s="76">
        <f>J186</f>
        <v>0</v>
      </c>
      <c r="L99" s="41"/>
    </row>
    <row r="100" spans="2:12" s="40" customFormat="1" ht="19.899999999999999" customHeight="1" x14ac:dyDescent="0.2">
      <c r="B100" s="41"/>
      <c r="D100" s="42" t="s">
        <v>106</v>
      </c>
      <c r="E100" s="43"/>
      <c r="F100" s="43"/>
      <c r="G100" s="43"/>
      <c r="H100" s="43"/>
      <c r="I100" s="43"/>
      <c r="J100" s="76">
        <f>J228</f>
        <v>0</v>
      </c>
      <c r="L100" s="41"/>
    </row>
    <row r="101" spans="2:12" s="40" customFormat="1" ht="19.899999999999999" customHeight="1" x14ac:dyDescent="0.2">
      <c r="B101" s="41"/>
      <c r="D101" s="42" t="s">
        <v>107</v>
      </c>
      <c r="E101" s="43"/>
      <c r="F101" s="43"/>
      <c r="G101" s="43"/>
      <c r="H101" s="43"/>
      <c r="I101" s="43"/>
      <c r="J101" s="76">
        <f>J250</f>
        <v>0</v>
      </c>
      <c r="L101" s="41"/>
    </row>
    <row r="102" spans="2:12" s="40" customFormat="1" ht="19.899999999999999" customHeight="1" x14ac:dyDescent="0.2">
      <c r="B102" s="41"/>
      <c r="D102" s="42" t="s">
        <v>108</v>
      </c>
      <c r="E102" s="43"/>
      <c r="F102" s="43"/>
      <c r="G102" s="43"/>
      <c r="H102" s="43"/>
      <c r="I102" s="43"/>
      <c r="J102" s="76">
        <f>J408</f>
        <v>0</v>
      </c>
      <c r="L102" s="41"/>
    </row>
    <row r="103" spans="2:12" s="40" customFormat="1" ht="19.899999999999999" customHeight="1" x14ac:dyDescent="0.2">
      <c r="B103" s="41"/>
      <c r="D103" s="42" t="s">
        <v>109</v>
      </c>
      <c r="E103" s="43"/>
      <c r="F103" s="43"/>
      <c r="G103" s="43"/>
      <c r="H103" s="43"/>
      <c r="I103" s="43"/>
      <c r="J103" s="76">
        <f>J525</f>
        <v>0</v>
      </c>
      <c r="L103" s="41"/>
    </row>
    <row r="104" spans="2:12" s="40" customFormat="1" ht="19.899999999999999" customHeight="1" x14ac:dyDescent="0.2">
      <c r="B104" s="41"/>
      <c r="D104" s="42" t="s">
        <v>110</v>
      </c>
      <c r="E104" s="43"/>
      <c r="F104" s="43"/>
      <c r="G104" s="43"/>
      <c r="H104" s="43"/>
      <c r="I104" s="43"/>
      <c r="J104" s="76">
        <f>J532</f>
        <v>0</v>
      </c>
      <c r="L104" s="41"/>
    </row>
    <row r="105" spans="2:12" s="36" customFormat="1" ht="24.95" customHeight="1" x14ac:dyDescent="0.2">
      <c r="B105" s="37"/>
      <c r="D105" s="38" t="s">
        <v>111</v>
      </c>
      <c r="E105" s="39"/>
      <c r="F105" s="39"/>
      <c r="G105" s="39"/>
      <c r="H105" s="39"/>
      <c r="I105" s="39"/>
      <c r="J105" s="75">
        <f>J534</f>
        <v>0</v>
      </c>
      <c r="L105" s="37"/>
    </row>
    <row r="106" spans="2:12" s="40" customFormat="1" ht="19.899999999999999" customHeight="1" x14ac:dyDescent="0.2">
      <c r="B106" s="41"/>
      <c r="D106" s="42" t="s">
        <v>112</v>
      </c>
      <c r="E106" s="43"/>
      <c r="F106" s="43"/>
      <c r="G106" s="43"/>
      <c r="H106" s="43"/>
      <c r="I106" s="43"/>
      <c r="J106" s="76">
        <f>J535</f>
        <v>0</v>
      </c>
      <c r="L106" s="41"/>
    </row>
    <row r="107" spans="2:12" s="40" customFormat="1" ht="19.899999999999999" customHeight="1" x14ac:dyDescent="0.2">
      <c r="B107" s="41"/>
      <c r="D107" s="42" t="s">
        <v>113</v>
      </c>
      <c r="E107" s="43"/>
      <c r="F107" s="43"/>
      <c r="G107" s="43"/>
      <c r="H107" s="43"/>
      <c r="I107" s="43"/>
      <c r="J107" s="76">
        <f>J573</f>
        <v>0</v>
      </c>
      <c r="L107" s="41"/>
    </row>
    <row r="108" spans="2:12" s="40" customFormat="1" ht="19.899999999999999" customHeight="1" x14ac:dyDescent="0.2">
      <c r="B108" s="41"/>
      <c r="D108" s="42" t="s">
        <v>114</v>
      </c>
      <c r="E108" s="43"/>
      <c r="F108" s="43"/>
      <c r="G108" s="43"/>
      <c r="H108" s="43"/>
      <c r="I108" s="43"/>
      <c r="J108" s="76">
        <f>J584</f>
        <v>0</v>
      </c>
      <c r="L108" s="41"/>
    </row>
    <row r="109" spans="2:12" s="40" customFormat="1" ht="19.899999999999999" customHeight="1" x14ac:dyDescent="0.2">
      <c r="B109" s="41"/>
      <c r="D109" s="42" t="s">
        <v>115</v>
      </c>
      <c r="E109" s="43"/>
      <c r="F109" s="43"/>
      <c r="G109" s="43"/>
      <c r="H109" s="43"/>
      <c r="I109" s="43"/>
      <c r="J109" s="76">
        <f>J642</f>
        <v>0</v>
      </c>
      <c r="L109" s="41"/>
    </row>
    <row r="110" spans="2:12" s="40" customFormat="1" ht="19.899999999999999" customHeight="1" x14ac:dyDescent="0.2">
      <c r="B110" s="41"/>
      <c r="D110" s="42" t="s">
        <v>116</v>
      </c>
      <c r="E110" s="43"/>
      <c r="F110" s="43"/>
      <c r="G110" s="43"/>
      <c r="H110" s="43"/>
      <c r="I110" s="43"/>
      <c r="J110" s="76">
        <f>J644</f>
        <v>0</v>
      </c>
      <c r="L110" s="41"/>
    </row>
    <row r="111" spans="2:12" s="40" customFormat="1" ht="19.899999999999999" customHeight="1" x14ac:dyDescent="0.2">
      <c r="B111" s="41"/>
      <c r="D111" s="42" t="s">
        <v>117</v>
      </c>
      <c r="E111" s="43"/>
      <c r="F111" s="43"/>
      <c r="G111" s="43"/>
      <c r="H111" s="43"/>
      <c r="I111" s="43"/>
      <c r="J111" s="76">
        <f>J673</f>
        <v>0</v>
      </c>
      <c r="L111" s="41"/>
    </row>
    <row r="112" spans="2:12" s="40" customFormat="1" ht="19.899999999999999" customHeight="1" x14ac:dyDescent="0.2">
      <c r="B112" s="41"/>
      <c r="D112" s="42" t="s">
        <v>118</v>
      </c>
      <c r="E112" s="43"/>
      <c r="F112" s="43"/>
      <c r="G112" s="43"/>
      <c r="H112" s="43"/>
      <c r="I112" s="43"/>
      <c r="J112" s="76">
        <f>J681</f>
        <v>0</v>
      </c>
      <c r="L112" s="41"/>
    </row>
    <row r="113" spans="2:12" s="40" customFormat="1" ht="19.899999999999999" customHeight="1" x14ac:dyDescent="0.2">
      <c r="B113" s="41"/>
      <c r="D113" s="42" t="s">
        <v>119</v>
      </c>
      <c r="E113" s="43"/>
      <c r="F113" s="43"/>
      <c r="G113" s="43"/>
      <c r="H113" s="43"/>
      <c r="I113" s="43"/>
      <c r="J113" s="76">
        <f>J738</f>
        <v>0</v>
      </c>
      <c r="L113" s="41"/>
    </row>
    <row r="114" spans="2:12" s="40" customFormat="1" ht="19.899999999999999" customHeight="1" x14ac:dyDescent="0.2">
      <c r="B114" s="41"/>
      <c r="D114" s="42" t="s">
        <v>120</v>
      </c>
      <c r="E114" s="43"/>
      <c r="F114" s="43"/>
      <c r="G114" s="43"/>
      <c r="H114" s="43"/>
      <c r="I114" s="43"/>
      <c r="J114" s="76">
        <f>J817</f>
        <v>0</v>
      </c>
      <c r="L114" s="41"/>
    </row>
    <row r="115" spans="2:12" s="40" customFormat="1" ht="19.899999999999999" customHeight="1" x14ac:dyDescent="0.2">
      <c r="B115" s="41"/>
      <c r="D115" s="42" t="s">
        <v>121</v>
      </c>
      <c r="E115" s="43"/>
      <c r="F115" s="43"/>
      <c r="G115" s="43"/>
      <c r="H115" s="43"/>
      <c r="I115" s="43"/>
      <c r="J115" s="76">
        <f>J826</f>
        <v>0</v>
      </c>
      <c r="L115" s="41"/>
    </row>
    <row r="116" spans="2:12" s="36" customFormat="1" ht="24.95" customHeight="1" x14ac:dyDescent="0.2">
      <c r="B116" s="37"/>
      <c r="D116" s="38" t="s">
        <v>122</v>
      </c>
      <c r="E116" s="39"/>
      <c r="F116" s="39"/>
      <c r="G116" s="39"/>
      <c r="H116" s="39"/>
      <c r="I116" s="39"/>
      <c r="J116" s="75">
        <f>J857</f>
        <v>0</v>
      </c>
      <c r="L116" s="37"/>
    </row>
    <row r="117" spans="2:12" s="9" customFormat="1" ht="21.75" customHeight="1" x14ac:dyDescent="0.2">
      <c r="B117" s="10"/>
      <c r="L117" s="10"/>
    </row>
    <row r="118" spans="2:12" s="9" customFormat="1" ht="6.95" customHeight="1" x14ac:dyDescent="0.2">
      <c r="B118" s="30"/>
      <c r="C118" s="31"/>
      <c r="D118" s="31"/>
      <c r="E118" s="31"/>
      <c r="F118" s="31"/>
      <c r="G118" s="31"/>
      <c r="H118" s="31"/>
      <c r="I118" s="31"/>
      <c r="J118" s="31"/>
      <c r="K118" s="31"/>
      <c r="L118" s="10"/>
    </row>
    <row r="122" spans="2:12" s="9" customFormat="1" ht="6.95" customHeight="1" x14ac:dyDescent="0.2"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10"/>
    </row>
    <row r="123" spans="2:12" s="9" customFormat="1" ht="24.95" customHeight="1" x14ac:dyDescent="0.2">
      <c r="B123" s="10"/>
      <c r="C123" s="7" t="s">
        <v>123</v>
      </c>
      <c r="L123" s="10"/>
    </row>
    <row r="124" spans="2:12" s="9" customFormat="1" ht="6.95" customHeight="1" x14ac:dyDescent="0.2">
      <c r="B124" s="10"/>
      <c r="L124" s="10"/>
    </row>
    <row r="125" spans="2:12" s="9" customFormat="1" ht="12" customHeight="1" x14ac:dyDescent="0.2">
      <c r="B125" s="10"/>
      <c r="C125" s="8" t="s">
        <v>15</v>
      </c>
      <c r="L125" s="10"/>
    </row>
    <row r="126" spans="2:12" s="9" customFormat="1" ht="16.5" customHeight="1" x14ac:dyDescent="0.2">
      <c r="B126" s="10"/>
      <c r="E126" s="324" t="str">
        <f>E7</f>
        <v>SPŠ stavební Pardubice - rekonstrukce toalet a umýváren</v>
      </c>
      <c r="F126" s="325"/>
      <c r="G126" s="325"/>
      <c r="H126" s="325"/>
      <c r="L126" s="10"/>
    </row>
    <row r="127" spans="2:12" s="9" customFormat="1" ht="12" customHeight="1" x14ac:dyDescent="0.2">
      <c r="B127" s="10"/>
      <c r="C127" s="8" t="s">
        <v>96</v>
      </c>
      <c r="L127" s="10"/>
    </row>
    <row r="128" spans="2:12" s="9" customFormat="1" ht="16.5" customHeight="1" x14ac:dyDescent="0.2">
      <c r="B128" s="10"/>
      <c r="E128" s="307" t="str">
        <f>E9</f>
        <v>1 - Stavební část</v>
      </c>
      <c r="F128" s="323"/>
      <c r="G128" s="323"/>
      <c r="H128" s="323"/>
      <c r="L128" s="10"/>
    </row>
    <row r="129" spans="2:65" s="9" customFormat="1" ht="6.95" customHeight="1" x14ac:dyDescent="0.2">
      <c r="B129" s="10"/>
      <c r="L129" s="10"/>
    </row>
    <row r="130" spans="2:65" s="9" customFormat="1" ht="12" customHeight="1" x14ac:dyDescent="0.2">
      <c r="B130" s="10"/>
      <c r="C130" s="8" t="s">
        <v>19</v>
      </c>
      <c r="F130" s="11" t="str">
        <f>F12</f>
        <v xml:space="preserve"> </v>
      </c>
      <c r="I130" s="8" t="s">
        <v>21</v>
      </c>
      <c r="J130" s="68">
        <f>IF(J12="","",J12)</f>
        <v>45782</v>
      </c>
      <c r="L130" s="10"/>
    </row>
    <row r="131" spans="2:65" s="9" customFormat="1" ht="6.95" customHeight="1" x14ac:dyDescent="0.2">
      <c r="B131" s="10"/>
      <c r="L131" s="10"/>
    </row>
    <row r="132" spans="2:65" s="9" customFormat="1" ht="25.7" customHeight="1" x14ac:dyDescent="0.2">
      <c r="B132" s="10"/>
      <c r="C132" s="8" t="s">
        <v>22</v>
      </c>
      <c r="F132" s="11" t="str">
        <f>E15</f>
        <v>SPŠ stavební Pardubice</v>
      </c>
      <c r="I132" s="8" t="s">
        <v>28</v>
      </c>
      <c r="J132" s="14" t="str">
        <f>E21</f>
        <v>astalon R s.r.o., Pardubice</v>
      </c>
      <c r="L132" s="10"/>
    </row>
    <row r="133" spans="2:65" s="9" customFormat="1" ht="15.2" customHeight="1" x14ac:dyDescent="0.2">
      <c r="B133" s="10"/>
      <c r="C133" s="8" t="s">
        <v>26</v>
      </c>
      <c r="F133" s="11" t="str">
        <f>IF(E18="","",E18)</f>
        <v>Vyplň údaj</v>
      </c>
      <c r="I133" s="8" t="s">
        <v>32</v>
      </c>
      <c r="J133" s="14" t="str">
        <f>E24</f>
        <v xml:space="preserve"> </v>
      </c>
      <c r="L133" s="10"/>
    </row>
    <row r="134" spans="2:65" s="9" customFormat="1" ht="10.35" customHeight="1" x14ac:dyDescent="0.2">
      <c r="B134" s="10"/>
      <c r="L134" s="10"/>
    </row>
    <row r="135" spans="2:65" s="44" customFormat="1" ht="29.25" customHeight="1" x14ac:dyDescent="0.2">
      <c r="B135" s="45"/>
      <c r="C135" s="46" t="s">
        <v>124</v>
      </c>
      <c r="D135" s="47" t="s">
        <v>59</v>
      </c>
      <c r="E135" s="47" t="s">
        <v>55</v>
      </c>
      <c r="F135" s="47" t="s">
        <v>56</v>
      </c>
      <c r="G135" s="47" t="s">
        <v>125</v>
      </c>
      <c r="H135" s="47" t="s">
        <v>126</v>
      </c>
      <c r="I135" s="47" t="s">
        <v>127</v>
      </c>
      <c r="J135" s="77" t="s">
        <v>100</v>
      </c>
      <c r="K135" s="78" t="s">
        <v>128</v>
      </c>
      <c r="L135" s="45"/>
      <c r="M135" s="79" t="s">
        <v>1</v>
      </c>
      <c r="N135" s="80" t="s">
        <v>38</v>
      </c>
      <c r="O135" s="80" t="s">
        <v>129</v>
      </c>
      <c r="P135" s="80" t="s">
        <v>130</v>
      </c>
      <c r="Q135" s="80" t="s">
        <v>131</v>
      </c>
      <c r="R135" s="80" t="s">
        <v>132</v>
      </c>
      <c r="S135" s="80" t="s">
        <v>133</v>
      </c>
      <c r="T135" s="81" t="s">
        <v>134</v>
      </c>
    </row>
    <row r="136" spans="2:65" s="9" customFormat="1" ht="22.7" customHeight="1" x14ac:dyDescent="0.25">
      <c r="B136" s="10"/>
      <c r="C136" s="48" t="s">
        <v>135</v>
      </c>
      <c r="J136" s="82">
        <f>BK136</f>
        <v>0</v>
      </c>
      <c r="L136" s="10"/>
      <c r="M136" s="83"/>
      <c r="N136" s="15"/>
      <c r="O136" s="15"/>
      <c r="P136" s="84">
        <f>P137+P534+P857</f>
        <v>0</v>
      </c>
      <c r="Q136" s="15"/>
      <c r="R136" s="84">
        <f>R137+R534+R857</f>
        <v>48.388285780000011</v>
      </c>
      <c r="S136" s="15"/>
      <c r="T136" s="85">
        <f>T137+T534+T857</f>
        <v>28.970552210000001</v>
      </c>
      <c r="AT136" s="66" t="s">
        <v>73</v>
      </c>
      <c r="AU136" s="66" t="s">
        <v>102</v>
      </c>
      <c r="BK136" s="86">
        <f>BK137+BK534+BK857</f>
        <v>0</v>
      </c>
    </row>
    <row r="137" spans="2:65" s="49" customFormat="1" ht="25.9" customHeight="1" x14ac:dyDescent="0.2">
      <c r="B137" s="50"/>
      <c r="D137" s="51" t="s">
        <v>73</v>
      </c>
      <c r="E137" s="52" t="s">
        <v>136</v>
      </c>
      <c r="F137" s="52" t="s">
        <v>137</v>
      </c>
      <c r="J137" s="87">
        <f>BK137</f>
        <v>0</v>
      </c>
      <c r="L137" s="50"/>
      <c r="M137" s="88"/>
      <c r="P137" s="89">
        <f>P138+P186+P228+P250+P408+P525+P532</f>
        <v>0</v>
      </c>
      <c r="R137" s="89">
        <f>R138+R186+R228+R250+R408+R525+R532</f>
        <v>41.596265240000008</v>
      </c>
      <c r="T137" s="90">
        <f>T138+T186+T228+T250+T408+T525+T532</f>
        <v>28.469685000000002</v>
      </c>
      <c r="AR137" s="51" t="s">
        <v>79</v>
      </c>
      <c r="AT137" s="91" t="s">
        <v>73</v>
      </c>
      <c r="AU137" s="91" t="s">
        <v>74</v>
      </c>
      <c r="AY137" s="51" t="s">
        <v>138</v>
      </c>
      <c r="BK137" s="92">
        <f>BK138+BK186+BK228+BK250+BK408+BK525+BK532</f>
        <v>0</v>
      </c>
    </row>
    <row r="138" spans="2:65" s="49" customFormat="1" ht="22.7" customHeight="1" x14ac:dyDescent="0.2">
      <c r="B138" s="50"/>
      <c r="D138" s="51" t="s">
        <v>73</v>
      </c>
      <c r="E138" s="60" t="s">
        <v>79</v>
      </c>
      <c r="F138" s="60" t="s">
        <v>139</v>
      </c>
      <c r="J138" s="104">
        <f>BK138</f>
        <v>0</v>
      </c>
      <c r="L138" s="50"/>
      <c r="M138" s="88"/>
      <c r="P138" s="89">
        <f>SUM(P139:P185)</f>
        <v>0</v>
      </c>
      <c r="R138" s="89">
        <f>SUM(R139:R185)</f>
        <v>17.007999999999999</v>
      </c>
      <c r="T138" s="90">
        <f>SUM(T139:T185)</f>
        <v>0</v>
      </c>
      <c r="AR138" s="51" t="s">
        <v>79</v>
      </c>
      <c r="AT138" s="91" t="s">
        <v>73</v>
      </c>
      <c r="AU138" s="91" t="s">
        <v>79</v>
      </c>
      <c r="AY138" s="51" t="s">
        <v>138</v>
      </c>
      <c r="BK138" s="92">
        <f>SUM(BK139:BK185)</f>
        <v>0</v>
      </c>
    </row>
    <row r="139" spans="2:65" s="9" customFormat="1" ht="33" customHeight="1" x14ac:dyDescent="0.2">
      <c r="B139" s="10"/>
      <c r="C139" s="61" t="s">
        <v>79</v>
      </c>
      <c r="D139" s="61" t="s">
        <v>140</v>
      </c>
      <c r="E139" s="62" t="s">
        <v>141</v>
      </c>
      <c r="F139" s="63" t="s">
        <v>142</v>
      </c>
      <c r="G139" s="64" t="s">
        <v>143</v>
      </c>
      <c r="H139" s="65">
        <v>28.404</v>
      </c>
      <c r="I139" s="192"/>
      <c r="J139" s="105">
        <f>ROUND(I139*H139,2)</f>
        <v>0</v>
      </c>
      <c r="K139" s="106"/>
      <c r="L139" s="10"/>
      <c r="M139" s="107" t="s">
        <v>1</v>
      </c>
      <c r="N139" s="108" t="s">
        <v>39</v>
      </c>
      <c r="P139" s="98">
        <f>O139*H139</f>
        <v>0</v>
      </c>
      <c r="Q139" s="98">
        <v>0</v>
      </c>
      <c r="R139" s="98">
        <f>Q139*H139</f>
        <v>0</v>
      </c>
      <c r="S139" s="98">
        <v>0</v>
      </c>
      <c r="T139" s="99">
        <f>S139*H139</f>
        <v>0</v>
      </c>
      <c r="AR139" s="100" t="s">
        <v>89</v>
      </c>
      <c r="AT139" s="100" t="s">
        <v>140</v>
      </c>
      <c r="AU139" s="100" t="s">
        <v>83</v>
      </c>
      <c r="AY139" s="66" t="s">
        <v>138</v>
      </c>
      <c r="BE139" s="101">
        <f>IF(N139="základní",J139,0)</f>
        <v>0</v>
      </c>
      <c r="BF139" s="101">
        <f>IF(N139="snížená",J139,0)</f>
        <v>0</v>
      </c>
      <c r="BG139" s="101">
        <f>IF(N139="zákl. přenesená",J139,0)</f>
        <v>0</v>
      </c>
      <c r="BH139" s="101">
        <f>IF(N139="sníž. přenesená",J139,0)</f>
        <v>0</v>
      </c>
      <c r="BI139" s="101">
        <f>IF(N139="nulová",J139,0)</f>
        <v>0</v>
      </c>
      <c r="BJ139" s="66" t="s">
        <v>79</v>
      </c>
      <c r="BK139" s="101">
        <f>ROUND(I139*H139,2)</f>
        <v>0</v>
      </c>
      <c r="BL139" s="66" t="s">
        <v>89</v>
      </c>
      <c r="BM139" s="100" t="s">
        <v>144</v>
      </c>
    </row>
    <row r="140" spans="2:65" s="163" customFormat="1" x14ac:dyDescent="0.2">
      <c r="B140" s="162"/>
      <c r="D140" s="58" t="s">
        <v>145</v>
      </c>
      <c r="E140" s="164" t="s">
        <v>1</v>
      </c>
      <c r="F140" s="165" t="s">
        <v>146</v>
      </c>
      <c r="H140" s="164" t="s">
        <v>1</v>
      </c>
      <c r="L140" s="162"/>
      <c r="M140" s="166"/>
      <c r="T140" s="167"/>
      <c r="AT140" s="164" t="s">
        <v>145</v>
      </c>
      <c r="AU140" s="164" t="s">
        <v>83</v>
      </c>
      <c r="AV140" s="163" t="s">
        <v>79</v>
      </c>
      <c r="AW140" s="163" t="s">
        <v>31</v>
      </c>
      <c r="AX140" s="163" t="s">
        <v>74</v>
      </c>
      <c r="AY140" s="164" t="s">
        <v>138</v>
      </c>
    </row>
    <row r="141" spans="2:65" s="163" customFormat="1" x14ac:dyDescent="0.2">
      <c r="B141" s="162"/>
      <c r="D141" s="58" t="s">
        <v>145</v>
      </c>
      <c r="E141" s="164" t="s">
        <v>1</v>
      </c>
      <c r="F141" s="165" t="s">
        <v>147</v>
      </c>
      <c r="H141" s="164" t="s">
        <v>1</v>
      </c>
      <c r="L141" s="162"/>
      <c r="M141" s="166"/>
      <c r="T141" s="167"/>
      <c r="AT141" s="164" t="s">
        <v>145</v>
      </c>
      <c r="AU141" s="164" t="s">
        <v>83</v>
      </c>
      <c r="AV141" s="163" t="s">
        <v>79</v>
      </c>
      <c r="AW141" s="163" t="s">
        <v>31</v>
      </c>
      <c r="AX141" s="163" t="s">
        <v>74</v>
      </c>
      <c r="AY141" s="164" t="s">
        <v>138</v>
      </c>
    </row>
    <row r="142" spans="2:65" s="163" customFormat="1" x14ac:dyDescent="0.2">
      <c r="B142" s="162"/>
      <c r="D142" s="58" t="s">
        <v>145</v>
      </c>
      <c r="E142" s="164" t="s">
        <v>1</v>
      </c>
      <c r="F142" s="165" t="s">
        <v>148</v>
      </c>
      <c r="H142" s="164" t="s">
        <v>1</v>
      </c>
      <c r="L142" s="162"/>
      <c r="M142" s="166"/>
      <c r="T142" s="167"/>
      <c r="AT142" s="164" t="s">
        <v>145</v>
      </c>
      <c r="AU142" s="164" t="s">
        <v>83</v>
      </c>
      <c r="AV142" s="163" t="s">
        <v>79</v>
      </c>
      <c r="AW142" s="163" t="s">
        <v>31</v>
      </c>
      <c r="AX142" s="163" t="s">
        <v>74</v>
      </c>
      <c r="AY142" s="164" t="s">
        <v>138</v>
      </c>
    </row>
    <row r="143" spans="2:65" s="169" customFormat="1" x14ac:dyDescent="0.2">
      <c r="B143" s="168"/>
      <c r="D143" s="58" t="s">
        <v>145</v>
      </c>
      <c r="E143" s="170" t="s">
        <v>1</v>
      </c>
      <c r="F143" s="171" t="s">
        <v>149</v>
      </c>
      <c r="H143" s="172">
        <v>6.82</v>
      </c>
      <c r="L143" s="168"/>
      <c r="M143" s="173"/>
      <c r="T143" s="174"/>
      <c r="AT143" s="170" t="s">
        <v>145</v>
      </c>
      <c r="AU143" s="170" t="s">
        <v>83</v>
      </c>
      <c r="AV143" s="169" t="s">
        <v>83</v>
      </c>
      <c r="AW143" s="169" t="s">
        <v>31</v>
      </c>
      <c r="AX143" s="169" t="s">
        <v>74</v>
      </c>
      <c r="AY143" s="170" t="s">
        <v>138</v>
      </c>
    </row>
    <row r="144" spans="2:65" s="163" customFormat="1" x14ac:dyDescent="0.2">
      <c r="B144" s="162"/>
      <c r="D144" s="58" t="s">
        <v>145</v>
      </c>
      <c r="E144" s="164" t="s">
        <v>1</v>
      </c>
      <c r="F144" s="165" t="s">
        <v>150</v>
      </c>
      <c r="H144" s="164" t="s">
        <v>1</v>
      </c>
      <c r="L144" s="162"/>
      <c r="M144" s="166"/>
      <c r="T144" s="167"/>
      <c r="AT144" s="164" t="s">
        <v>145</v>
      </c>
      <c r="AU144" s="164" t="s">
        <v>83</v>
      </c>
      <c r="AV144" s="163" t="s">
        <v>79</v>
      </c>
      <c r="AW144" s="163" t="s">
        <v>31</v>
      </c>
      <c r="AX144" s="163" t="s">
        <v>74</v>
      </c>
      <c r="AY144" s="164" t="s">
        <v>138</v>
      </c>
    </row>
    <row r="145" spans="2:65" s="169" customFormat="1" x14ac:dyDescent="0.2">
      <c r="B145" s="168"/>
      <c r="D145" s="58" t="s">
        <v>145</v>
      </c>
      <c r="E145" s="170" t="s">
        <v>1</v>
      </c>
      <c r="F145" s="171" t="s">
        <v>151</v>
      </c>
      <c r="H145" s="172">
        <v>4.4000000000000004</v>
      </c>
      <c r="L145" s="168"/>
      <c r="M145" s="173"/>
      <c r="T145" s="174"/>
      <c r="AT145" s="170" t="s">
        <v>145</v>
      </c>
      <c r="AU145" s="170" t="s">
        <v>83</v>
      </c>
      <c r="AV145" s="169" t="s">
        <v>83</v>
      </c>
      <c r="AW145" s="169" t="s">
        <v>31</v>
      </c>
      <c r="AX145" s="169" t="s">
        <v>74</v>
      </c>
      <c r="AY145" s="170" t="s">
        <v>138</v>
      </c>
    </row>
    <row r="146" spans="2:65" s="176" customFormat="1" x14ac:dyDescent="0.2">
      <c r="B146" s="175"/>
      <c r="D146" s="58" t="s">
        <v>145</v>
      </c>
      <c r="E146" s="177" t="s">
        <v>1</v>
      </c>
      <c r="F146" s="178" t="s">
        <v>152</v>
      </c>
      <c r="H146" s="179">
        <v>11.22</v>
      </c>
      <c r="L146" s="175"/>
      <c r="M146" s="180"/>
      <c r="T146" s="181"/>
      <c r="AT146" s="177" t="s">
        <v>145</v>
      </c>
      <c r="AU146" s="177" t="s">
        <v>83</v>
      </c>
      <c r="AV146" s="176" t="s">
        <v>86</v>
      </c>
      <c r="AW146" s="176" t="s">
        <v>31</v>
      </c>
      <c r="AX146" s="176" t="s">
        <v>74</v>
      </c>
      <c r="AY146" s="177" t="s">
        <v>138</v>
      </c>
    </row>
    <row r="147" spans="2:65" s="163" customFormat="1" x14ac:dyDescent="0.2">
      <c r="B147" s="162"/>
      <c r="D147" s="58" t="s">
        <v>145</v>
      </c>
      <c r="E147" s="164" t="s">
        <v>1</v>
      </c>
      <c r="F147" s="165" t="s">
        <v>153</v>
      </c>
      <c r="H147" s="164" t="s">
        <v>1</v>
      </c>
      <c r="L147" s="162"/>
      <c r="M147" s="166"/>
      <c r="T147" s="167"/>
      <c r="AT147" s="164" t="s">
        <v>145</v>
      </c>
      <c r="AU147" s="164" t="s">
        <v>83</v>
      </c>
      <c r="AV147" s="163" t="s">
        <v>79</v>
      </c>
      <c r="AW147" s="163" t="s">
        <v>31</v>
      </c>
      <c r="AX147" s="163" t="s">
        <v>74</v>
      </c>
      <c r="AY147" s="164" t="s">
        <v>138</v>
      </c>
    </row>
    <row r="148" spans="2:65" s="163" customFormat="1" x14ac:dyDescent="0.2">
      <c r="B148" s="162"/>
      <c r="D148" s="58" t="s">
        <v>145</v>
      </c>
      <c r="E148" s="164" t="s">
        <v>1</v>
      </c>
      <c r="F148" s="165" t="s">
        <v>154</v>
      </c>
      <c r="H148" s="164" t="s">
        <v>1</v>
      </c>
      <c r="L148" s="162"/>
      <c r="M148" s="166"/>
      <c r="T148" s="167"/>
      <c r="AT148" s="164" t="s">
        <v>145</v>
      </c>
      <c r="AU148" s="164" t="s">
        <v>83</v>
      </c>
      <c r="AV148" s="163" t="s">
        <v>79</v>
      </c>
      <c r="AW148" s="163" t="s">
        <v>31</v>
      </c>
      <c r="AX148" s="163" t="s">
        <v>74</v>
      </c>
      <c r="AY148" s="164" t="s">
        <v>138</v>
      </c>
    </row>
    <row r="149" spans="2:65" s="169" customFormat="1" x14ac:dyDescent="0.2">
      <c r="B149" s="168"/>
      <c r="D149" s="58" t="s">
        <v>145</v>
      </c>
      <c r="E149" s="170" t="s">
        <v>1</v>
      </c>
      <c r="F149" s="171" t="s">
        <v>155</v>
      </c>
      <c r="H149" s="172">
        <v>9.6</v>
      </c>
      <c r="L149" s="168"/>
      <c r="M149" s="173"/>
      <c r="T149" s="174"/>
      <c r="AT149" s="170" t="s">
        <v>145</v>
      </c>
      <c r="AU149" s="170" t="s">
        <v>83</v>
      </c>
      <c r="AV149" s="169" t="s">
        <v>83</v>
      </c>
      <c r="AW149" s="169" t="s">
        <v>31</v>
      </c>
      <c r="AX149" s="169" t="s">
        <v>74</v>
      </c>
      <c r="AY149" s="170" t="s">
        <v>138</v>
      </c>
    </row>
    <row r="150" spans="2:65" s="169" customFormat="1" x14ac:dyDescent="0.2">
      <c r="B150" s="168"/>
      <c r="D150" s="58" t="s">
        <v>145</v>
      </c>
      <c r="E150" s="170" t="s">
        <v>1</v>
      </c>
      <c r="F150" s="171" t="s">
        <v>156</v>
      </c>
      <c r="H150" s="172">
        <v>7.5839999999999996</v>
      </c>
      <c r="L150" s="168"/>
      <c r="M150" s="173"/>
      <c r="T150" s="174"/>
      <c r="AT150" s="170" t="s">
        <v>145</v>
      </c>
      <c r="AU150" s="170" t="s">
        <v>83</v>
      </c>
      <c r="AV150" s="169" t="s">
        <v>83</v>
      </c>
      <c r="AW150" s="169" t="s">
        <v>31</v>
      </c>
      <c r="AX150" s="169" t="s">
        <v>74</v>
      </c>
      <c r="AY150" s="170" t="s">
        <v>138</v>
      </c>
    </row>
    <row r="151" spans="2:65" s="176" customFormat="1" x14ac:dyDescent="0.2">
      <c r="B151" s="175"/>
      <c r="D151" s="58" t="s">
        <v>145</v>
      </c>
      <c r="E151" s="177" t="s">
        <v>1</v>
      </c>
      <c r="F151" s="178" t="s">
        <v>152</v>
      </c>
      <c r="H151" s="179">
        <v>17.183999999999997</v>
      </c>
      <c r="L151" s="175"/>
      <c r="M151" s="180"/>
      <c r="T151" s="181"/>
      <c r="AT151" s="177" t="s">
        <v>145</v>
      </c>
      <c r="AU151" s="177" t="s">
        <v>83</v>
      </c>
      <c r="AV151" s="176" t="s">
        <v>86</v>
      </c>
      <c r="AW151" s="176" t="s">
        <v>31</v>
      </c>
      <c r="AX151" s="176" t="s">
        <v>74</v>
      </c>
      <c r="AY151" s="177" t="s">
        <v>138</v>
      </c>
    </row>
    <row r="152" spans="2:65" s="183" customFormat="1" x14ac:dyDescent="0.2">
      <c r="B152" s="182"/>
      <c r="D152" s="58" t="s">
        <v>145</v>
      </c>
      <c r="E152" s="184" t="s">
        <v>1</v>
      </c>
      <c r="F152" s="185" t="s">
        <v>157</v>
      </c>
      <c r="H152" s="186">
        <v>28.404</v>
      </c>
      <c r="L152" s="182"/>
      <c r="M152" s="187"/>
      <c r="T152" s="188"/>
      <c r="AT152" s="184" t="s">
        <v>145</v>
      </c>
      <c r="AU152" s="184" t="s">
        <v>83</v>
      </c>
      <c r="AV152" s="183" t="s">
        <v>89</v>
      </c>
      <c r="AW152" s="183" t="s">
        <v>31</v>
      </c>
      <c r="AX152" s="183" t="s">
        <v>79</v>
      </c>
      <c r="AY152" s="184" t="s">
        <v>138</v>
      </c>
    </row>
    <row r="153" spans="2:65" s="9" customFormat="1" ht="33" customHeight="1" x14ac:dyDescent="0.2">
      <c r="B153" s="10"/>
      <c r="C153" s="61" t="s">
        <v>83</v>
      </c>
      <c r="D153" s="61" t="s">
        <v>140</v>
      </c>
      <c r="E153" s="62" t="s">
        <v>158</v>
      </c>
      <c r="F153" s="63" t="s">
        <v>159</v>
      </c>
      <c r="G153" s="64" t="s">
        <v>143</v>
      </c>
      <c r="H153" s="65">
        <v>17.184000000000001</v>
      </c>
      <c r="I153" s="192"/>
      <c r="J153" s="105">
        <f>ROUND(I153*H153,2)</f>
        <v>0</v>
      </c>
      <c r="K153" s="106"/>
      <c r="L153" s="10"/>
      <c r="M153" s="107" t="s">
        <v>1</v>
      </c>
      <c r="N153" s="108" t="s">
        <v>39</v>
      </c>
      <c r="P153" s="98">
        <f>O153*H153</f>
        <v>0</v>
      </c>
      <c r="Q153" s="98">
        <v>0</v>
      </c>
      <c r="R153" s="98">
        <f>Q153*H153</f>
        <v>0</v>
      </c>
      <c r="S153" s="98">
        <v>0</v>
      </c>
      <c r="T153" s="99">
        <f>S153*H153</f>
        <v>0</v>
      </c>
      <c r="AR153" s="100" t="s">
        <v>89</v>
      </c>
      <c r="AT153" s="100" t="s">
        <v>140</v>
      </c>
      <c r="AU153" s="100" t="s">
        <v>83</v>
      </c>
      <c r="AY153" s="66" t="s">
        <v>138</v>
      </c>
      <c r="BE153" s="101">
        <f>IF(N153="základní",J153,0)</f>
        <v>0</v>
      </c>
      <c r="BF153" s="101">
        <f>IF(N153="snížená",J153,0)</f>
        <v>0</v>
      </c>
      <c r="BG153" s="101">
        <f>IF(N153="zákl. přenesená",J153,0)</f>
        <v>0</v>
      </c>
      <c r="BH153" s="101">
        <f>IF(N153="sníž. přenesená",J153,0)</f>
        <v>0</v>
      </c>
      <c r="BI153" s="101">
        <f>IF(N153="nulová",J153,0)</f>
        <v>0</v>
      </c>
      <c r="BJ153" s="66" t="s">
        <v>79</v>
      </c>
      <c r="BK153" s="101">
        <f>ROUND(I153*H153,2)</f>
        <v>0</v>
      </c>
      <c r="BL153" s="66" t="s">
        <v>89</v>
      </c>
      <c r="BM153" s="100" t="s">
        <v>160</v>
      </c>
    </row>
    <row r="154" spans="2:65" s="163" customFormat="1" x14ac:dyDescent="0.2">
      <c r="B154" s="162"/>
      <c r="D154" s="58" t="s">
        <v>145</v>
      </c>
      <c r="E154" s="164" t="s">
        <v>1</v>
      </c>
      <c r="F154" s="165" t="s">
        <v>153</v>
      </c>
      <c r="H154" s="164" t="s">
        <v>1</v>
      </c>
      <c r="L154" s="162"/>
      <c r="M154" s="166"/>
      <c r="T154" s="167"/>
      <c r="AT154" s="164" t="s">
        <v>145</v>
      </c>
      <c r="AU154" s="164" t="s">
        <v>83</v>
      </c>
      <c r="AV154" s="163" t="s">
        <v>79</v>
      </c>
      <c r="AW154" s="163" t="s">
        <v>31</v>
      </c>
      <c r="AX154" s="163" t="s">
        <v>74</v>
      </c>
      <c r="AY154" s="164" t="s">
        <v>138</v>
      </c>
    </row>
    <row r="155" spans="2:65" s="163" customFormat="1" x14ac:dyDescent="0.2">
      <c r="B155" s="162"/>
      <c r="D155" s="58" t="s">
        <v>145</v>
      </c>
      <c r="E155" s="164" t="s">
        <v>1</v>
      </c>
      <c r="F155" s="165" t="s">
        <v>154</v>
      </c>
      <c r="H155" s="164" t="s">
        <v>1</v>
      </c>
      <c r="L155" s="162"/>
      <c r="M155" s="166"/>
      <c r="T155" s="167"/>
      <c r="AT155" s="164" t="s">
        <v>145</v>
      </c>
      <c r="AU155" s="164" t="s">
        <v>83</v>
      </c>
      <c r="AV155" s="163" t="s">
        <v>79</v>
      </c>
      <c r="AW155" s="163" t="s">
        <v>31</v>
      </c>
      <c r="AX155" s="163" t="s">
        <v>74</v>
      </c>
      <c r="AY155" s="164" t="s">
        <v>138</v>
      </c>
    </row>
    <row r="156" spans="2:65" s="169" customFormat="1" x14ac:dyDescent="0.2">
      <c r="B156" s="168"/>
      <c r="D156" s="58" t="s">
        <v>145</v>
      </c>
      <c r="E156" s="170" t="s">
        <v>1</v>
      </c>
      <c r="F156" s="171" t="s">
        <v>155</v>
      </c>
      <c r="H156" s="172">
        <v>9.6</v>
      </c>
      <c r="L156" s="168"/>
      <c r="M156" s="173"/>
      <c r="T156" s="174"/>
      <c r="AT156" s="170" t="s">
        <v>145</v>
      </c>
      <c r="AU156" s="170" t="s">
        <v>83</v>
      </c>
      <c r="AV156" s="169" t="s">
        <v>83</v>
      </c>
      <c r="AW156" s="169" t="s">
        <v>31</v>
      </c>
      <c r="AX156" s="169" t="s">
        <v>74</v>
      </c>
      <c r="AY156" s="170" t="s">
        <v>138</v>
      </c>
    </row>
    <row r="157" spans="2:65" s="169" customFormat="1" x14ac:dyDescent="0.2">
      <c r="B157" s="168"/>
      <c r="D157" s="58" t="s">
        <v>145</v>
      </c>
      <c r="E157" s="170" t="s">
        <v>1</v>
      </c>
      <c r="F157" s="171" t="s">
        <v>156</v>
      </c>
      <c r="H157" s="172">
        <v>7.5839999999999996</v>
      </c>
      <c r="L157" s="168"/>
      <c r="M157" s="173"/>
      <c r="T157" s="174"/>
      <c r="AT157" s="170" t="s">
        <v>145</v>
      </c>
      <c r="AU157" s="170" t="s">
        <v>83</v>
      </c>
      <c r="AV157" s="169" t="s">
        <v>83</v>
      </c>
      <c r="AW157" s="169" t="s">
        <v>31</v>
      </c>
      <c r="AX157" s="169" t="s">
        <v>74</v>
      </c>
      <c r="AY157" s="170" t="s">
        <v>138</v>
      </c>
    </row>
    <row r="158" spans="2:65" s="183" customFormat="1" x14ac:dyDescent="0.2">
      <c r="B158" s="182"/>
      <c r="D158" s="58" t="s">
        <v>145</v>
      </c>
      <c r="E158" s="184" t="s">
        <v>1</v>
      </c>
      <c r="F158" s="185" t="s">
        <v>157</v>
      </c>
      <c r="H158" s="186">
        <v>17.183999999999997</v>
      </c>
      <c r="L158" s="182"/>
      <c r="M158" s="187"/>
      <c r="T158" s="188"/>
      <c r="AT158" s="184" t="s">
        <v>145</v>
      </c>
      <c r="AU158" s="184" t="s">
        <v>83</v>
      </c>
      <c r="AV158" s="183" t="s">
        <v>89</v>
      </c>
      <c r="AW158" s="183" t="s">
        <v>31</v>
      </c>
      <c r="AX158" s="183" t="s">
        <v>79</v>
      </c>
      <c r="AY158" s="184" t="s">
        <v>138</v>
      </c>
    </row>
    <row r="159" spans="2:65" s="9" customFormat="1" ht="37.700000000000003" customHeight="1" x14ac:dyDescent="0.2">
      <c r="B159" s="10"/>
      <c r="C159" s="61" t="s">
        <v>86</v>
      </c>
      <c r="D159" s="61" t="s">
        <v>140</v>
      </c>
      <c r="E159" s="62" t="s">
        <v>161</v>
      </c>
      <c r="F159" s="63" t="s">
        <v>162</v>
      </c>
      <c r="G159" s="64" t="s">
        <v>143</v>
      </c>
      <c r="H159" s="65">
        <v>11.22</v>
      </c>
      <c r="I159" s="192"/>
      <c r="J159" s="105">
        <f>ROUND(I159*H159,2)</f>
        <v>0</v>
      </c>
      <c r="K159" s="106"/>
      <c r="L159" s="10"/>
      <c r="M159" s="107" t="s">
        <v>1</v>
      </c>
      <c r="N159" s="108" t="s">
        <v>39</v>
      </c>
      <c r="P159" s="98">
        <f>O159*H159</f>
        <v>0</v>
      </c>
      <c r="Q159" s="98">
        <v>0</v>
      </c>
      <c r="R159" s="98">
        <f>Q159*H159</f>
        <v>0</v>
      </c>
      <c r="S159" s="98">
        <v>0</v>
      </c>
      <c r="T159" s="99">
        <f>S159*H159</f>
        <v>0</v>
      </c>
      <c r="AR159" s="100" t="s">
        <v>89</v>
      </c>
      <c r="AT159" s="100" t="s">
        <v>140</v>
      </c>
      <c r="AU159" s="100" t="s">
        <v>83</v>
      </c>
      <c r="AY159" s="66" t="s">
        <v>138</v>
      </c>
      <c r="BE159" s="101">
        <f>IF(N159="základní",J159,0)</f>
        <v>0</v>
      </c>
      <c r="BF159" s="101">
        <f>IF(N159="snížená",J159,0)</f>
        <v>0</v>
      </c>
      <c r="BG159" s="101">
        <f>IF(N159="zákl. přenesená",J159,0)</f>
        <v>0</v>
      </c>
      <c r="BH159" s="101">
        <f>IF(N159="sníž. přenesená",J159,0)</f>
        <v>0</v>
      </c>
      <c r="BI159" s="101">
        <f>IF(N159="nulová",J159,0)</f>
        <v>0</v>
      </c>
      <c r="BJ159" s="66" t="s">
        <v>79</v>
      </c>
      <c r="BK159" s="101">
        <f>ROUND(I159*H159,2)</f>
        <v>0</v>
      </c>
      <c r="BL159" s="66" t="s">
        <v>89</v>
      </c>
      <c r="BM159" s="100" t="s">
        <v>163</v>
      </c>
    </row>
    <row r="160" spans="2:65" s="9" customFormat="1" ht="37.700000000000003" customHeight="1" x14ac:dyDescent="0.2">
      <c r="B160" s="10"/>
      <c r="C160" s="61" t="s">
        <v>89</v>
      </c>
      <c r="D160" s="61" t="s">
        <v>140</v>
      </c>
      <c r="E160" s="62" t="s">
        <v>164</v>
      </c>
      <c r="F160" s="63" t="s">
        <v>165</v>
      </c>
      <c r="G160" s="64" t="s">
        <v>143</v>
      </c>
      <c r="H160" s="65">
        <v>11.22</v>
      </c>
      <c r="I160" s="192"/>
      <c r="J160" s="105">
        <f>ROUND(I160*H160,2)</f>
        <v>0</v>
      </c>
      <c r="K160" s="106"/>
      <c r="L160" s="10"/>
      <c r="M160" s="107" t="s">
        <v>1</v>
      </c>
      <c r="N160" s="108" t="s">
        <v>39</v>
      </c>
      <c r="P160" s="98">
        <f>O160*H160</f>
        <v>0</v>
      </c>
      <c r="Q160" s="98">
        <v>0</v>
      </c>
      <c r="R160" s="98">
        <f>Q160*H160</f>
        <v>0</v>
      </c>
      <c r="S160" s="98">
        <v>0</v>
      </c>
      <c r="T160" s="99">
        <f>S160*H160</f>
        <v>0</v>
      </c>
      <c r="AR160" s="100" t="s">
        <v>89</v>
      </c>
      <c r="AT160" s="100" t="s">
        <v>140</v>
      </c>
      <c r="AU160" s="100" t="s">
        <v>83</v>
      </c>
      <c r="AY160" s="66" t="s">
        <v>138</v>
      </c>
      <c r="BE160" s="101">
        <f>IF(N160="základní",J160,0)</f>
        <v>0</v>
      </c>
      <c r="BF160" s="101">
        <f>IF(N160="snížená",J160,0)</f>
        <v>0</v>
      </c>
      <c r="BG160" s="101">
        <f>IF(N160="zákl. přenesená",J160,0)</f>
        <v>0</v>
      </c>
      <c r="BH160" s="101">
        <f>IF(N160="sníž. přenesená",J160,0)</f>
        <v>0</v>
      </c>
      <c r="BI160" s="101">
        <f>IF(N160="nulová",J160,0)</f>
        <v>0</v>
      </c>
      <c r="BJ160" s="66" t="s">
        <v>79</v>
      </c>
      <c r="BK160" s="101">
        <f>ROUND(I160*H160,2)</f>
        <v>0</v>
      </c>
      <c r="BL160" s="66" t="s">
        <v>89</v>
      </c>
      <c r="BM160" s="100" t="s">
        <v>166</v>
      </c>
    </row>
    <row r="161" spans="2:65" s="9" customFormat="1" ht="37.700000000000003" customHeight="1" x14ac:dyDescent="0.2">
      <c r="B161" s="10"/>
      <c r="C161" s="61" t="s">
        <v>92</v>
      </c>
      <c r="D161" s="61" t="s">
        <v>140</v>
      </c>
      <c r="E161" s="62" t="s">
        <v>167</v>
      </c>
      <c r="F161" s="63" t="s">
        <v>168</v>
      </c>
      <c r="G161" s="64" t="s">
        <v>143</v>
      </c>
      <c r="H161" s="65">
        <v>11.339</v>
      </c>
      <c r="I161" s="192"/>
      <c r="J161" s="105">
        <f>ROUND(I161*H161,2)</f>
        <v>0</v>
      </c>
      <c r="K161" s="106"/>
      <c r="L161" s="10"/>
      <c r="M161" s="107" t="s">
        <v>1</v>
      </c>
      <c r="N161" s="108" t="s">
        <v>39</v>
      </c>
      <c r="P161" s="98">
        <f>O161*H161</f>
        <v>0</v>
      </c>
      <c r="Q161" s="98">
        <v>0</v>
      </c>
      <c r="R161" s="98">
        <f>Q161*H161</f>
        <v>0</v>
      </c>
      <c r="S161" s="98">
        <v>0</v>
      </c>
      <c r="T161" s="99">
        <f>S161*H161</f>
        <v>0</v>
      </c>
      <c r="AR161" s="100" t="s">
        <v>89</v>
      </c>
      <c r="AT161" s="100" t="s">
        <v>140</v>
      </c>
      <c r="AU161" s="100" t="s">
        <v>83</v>
      </c>
      <c r="AY161" s="66" t="s">
        <v>138</v>
      </c>
      <c r="BE161" s="101">
        <f>IF(N161="základní",J161,0)</f>
        <v>0</v>
      </c>
      <c r="BF161" s="101">
        <f>IF(N161="snížená",J161,0)</f>
        <v>0</v>
      </c>
      <c r="BG161" s="101">
        <f>IF(N161="zákl. přenesená",J161,0)</f>
        <v>0</v>
      </c>
      <c r="BH161" s="101">
        <f>IF(N161="sníž. přenesená",J161,0)</f>
        <v>0</v>
      </c>
      <c r="BI161" s="101">
        <f>IF(N161="nulová",J161,0)</f>
        <v>0</v>
      </c>
      <c r="BJ161" s="66" t="s">
        <v>79</v>
      </c>
      <c r="BK161" s="101">
        <f>ROUND(I161*H161,2)</f>
        <v>0</v>
      </c>
      <c r="BL161" s="66" t="s">
        <v>89</v>
      </c>
      <c r="BM161" s="100" t="s">
        <v>169</v>
      </c>
    </row>
    <row r="162" spans="2:65" s="169" customFormat="1" x14ac:dyDescent="0.2">
      <c r="B162" s="168"/>
      <c r="D162" s="58" t="s">
        <v>145</v>
      </c>
      <c r="E162" s="170" t="s">
        <v>1</v>
      </c>
      <c r="F162" s="171" t="s">
        <v>170</v>
      </c>
      <c r="H162" s="172">
        <v>28.404</v>
      </c>
      <c r="L162" s="168"/>
      <c r="M162" s="173"/>
      <c r="T162" s="174"/>
      <c r="AT162" s="170" t="s">
        <v>145</v>
      </c>
      <c r="AU162" s="170" t="s">
        <v>83</v>
      </c>
      <c r="AV162" s="169" t="s">
        <v>83</v>
      </c>
      <c r="AW162" s="169" t="s">
        <v>31</v>
      </c>
      <c r="AX162" s="169" t="s">
        <v>74</v>
      </c>
      <c r="AY162" s="170" t="s">
        <v>138</v>
      </c>
    </row>
    <row r="163" spans="2:65" s="169" customFormat="1" x14ac:dyDescent="0.2">
      <c r="B163" s="168"/>
      <c r="D163" s="58" t="s">
        <v>145</v>
      </c>
      <c r="E163" s="170" t="s">
        <v>1</v>
      </c>
      <c r="F163" s="171" t="s">
        <v>171</v>
      </c>
      <c r="H163" s="172">
        <v>-17.065000000000001</v>
      </c>
      <c r="L163" s="168"/>
      <c r="M163" s="173"/>
      <c r="T163" s="174"/>
      <c r="AT163" s="170" t="s">
        <v>145</v>
      </c>
      <c r="AU163" s="170" t="s">
        <v>83</v>
      </c>
      <c r="AV163" s="169" t="s">
        <v>83</v>
      </c>
      <c r="AW163" s="169" t="s">
        <v>31</v>
      </c>
      <c r="AX163" s="169" t="s">
        <v>74</v>
      </c>
      <c r="AY163" s="170" t="s">
        <v>138</v>
      </c>
    </row>
    <row r="164" spans="2:65" s="183" customFormat="1" x14ac:dyDescent="0.2">
      <c r="B164" s="182"/>
      <c r="D164" s="58" t="s">
        <v>145</v>
      </c>
      <c r="E164" s="184" t="s">
        <v>1</v>
      </c>
      <c r="F164" s="185" t="s">
        <v>157</v>
      </c>
      <c r="H164" s="186">
        <v>11.338999999999999</v>
      </c>
      <c r="L164" s="182"/>
      <c r="M164" s="187"/>
      <c r="T164" s="188"/>
      <c r="AT164" s="184" t="s">
        <v>145</v>
      </c>
      <c r="AU164" s="184" t="s">
        <v>83</v>
      </c>
      <c r="AV164" s="183" t="s">
        <v>89</v>
      </c>
      <c r="AW164" s="183" t="s">
        <v>31</v>
      </c>
      <c r="AX164" s="183" t="s">
        <v>79</v>
      </c>
      <c r="AY164" s="184" t="s">
        <v>138</v>
      </c>
    </row>
    <row r="165" spans="2:65" s="9" customFormat="1" ht="16.5" customHeight="1" x14ac:dyDescent="0.2">
      <c r="B165" s="10"/>
      <c r="C165" s="61" t="s">
        <v>172</v>
      </c>
      <c r="D165" s="61" t="s">
        <v>140</v>
      </c>
      <c r="E165" s="62" t="s">
        <v>173</v>
      </c>
      <c r="F165" s="63" t="s">
        <v>174</v>
      </c>
      <c r="G165" s="64" t="s">
        <v>143</v>
      </c>
      <c r="H165" s="65">
        <v>11.339</v>
      </c>
      <c r="I165" s="192"/>
      <c r="J165" s="105">
        <f>ROUND(I165*H165,2)</f>
        <v>0</v>
      </c>
      <c r="K165" s="106"/>
      <c r="L165" s="10"/>
      <c r="M165" s="107" t="s">
        <v>1</v>
      </c>
      <c r="N165" s="108" t="s">
        <v>39</v>
      </c>
      <c r="P165" s="98">
        <f>O165*H165</f>
        <v>0</v>
      </c>
      <c r="Q165" s="98">
        <v>0</v>
      </c>
      <c r="R165" s="98">
        <f>Q165*H165</f>
        <v>0</v>
      </c>
      <c r="S165" s="98">
        <v>0</v>
      </c>
      <c r="T165" s="99">
        <f>S165*H165</f>
        <v>0</v>
      </c>
      <c r="AR165" s="100" t="s">
        <v>89</v>
      </c>
      <c r="AT165" s="100" t="s">
        <v>140</v>
      </c>
      <c r="AU165" s="100" t="s">
        <v>83</v>
      </c>
      <c r="AY165" s="66" t="s">
        <v>138</v>
      </c>
      <c r="BE165" s="101">
        <f>IF(N165="základní",J165,0)</f>
        <v>0</v>
      </c>
      <c r="BF165" s="101">
        <f>IF(N165="snížená",J165,0)</f>
        <v>0</v>
      </c>
      <c r="BG165" s="101">
        <f>IF(N165="zákl. přenesená",J165,0)</f>
        <v>0</v>
      </c>
      <c r="BH165" s="101">
        <f>IF(N165="sníž. přenesená",J165,0)</f>
        <v>0</v>
      </c>
      <c r="BI165" s="101">
        <f>IF(N165="nulová",J165,0)</f>
        <v>0</v>
      </c>
      <c r="BJ165" s="66" t="s">
        <v>79</v>
      </c>
      <c r="BK165" s="101">
        <f>ROUND(I165*H165,2)</f>
        <v>0</v>
      </c>
      <c r="BL165" s="66" t="s">
        <v>89</v>
      </c>
      <c r="BM165" s="100" t="s">
        <v>175</v>
      </c>
    </row>
    <row r="166" spans="2:65" s="9" customFormat="1" ht="24.2" customHeight="1" x14ac:dyDescent="0.2">
      <c r="B166" s="10"/>
      <c r="C166" s="61" t="s">
        <v>176</v>
      </c>
      <c r="D166" s="61" t="s">
        <v>140</v>
      </c>
      <c r="E166" s="62" t="s">
        <v>177</v>
      </c>
      <c r="F166" s="63" t="s">
        <v>178</v>
      </c>
      <c r="G166" s="64" t="s">
        <v>179</v>
      </c>
      <c r="H166" s="65">
        <v>22.678000000000001</v>
      </c>
      <c r="I166" s="192"/>
      <c r="J166" s="105">
        <f>ROUND(I166*H166,2)</f>
        <v>0</v>
      </c>
      <c r="K166" s="106"/>
      <c r="L166" s="10"/>
      <c r="M166" s="107" t="s">
        <v>1</v>
      </c>
      <c r="N166" s="108" t="s">
        <v>39</v>
      </c>
      <c r="P166" s="98">
        <f>O166*H166</f>
        <v>0</v>
      </c>
      <c r="Q166" s="98">
        <v>0</v>
      </c>
      <c r="R166" s="98">
        <f>Q166*H166</f>
        <v>0</v>
      </c>
      <c r="S166" s="98">
        <v>0</v>
      </c>
      <c r="T166" s="99">
        <f>S166*H166</f>
        <v>0</v>
      </c>
      <c r="AR166" s="100" t="s">
        <v>89</v>
      </c>
      <c r="AT166" s="100" t="s">
        <v>140</v>
      </c>
      <c r="AU166" s="100" t="s">
        <v>83</v>
      </c>
      <c r="AY166" s="66" t="s">
        <v>138</v>
      </c>
      <c r="BE166" s="101">
        <f>IF(N166="základní",J166,0)</f>
        <v>0</v>
      </c>
      <c r="BF166" s="101">
        <f>IF(N166="snížená",J166,0)</f>
        <v>0</v>
      </c>
      <c r="BG166" s="101">
        <f>IF(N166="zákl. přenesená",J166,0)</f>
        <v>0</v>
      </c>
      <c r="BH166" s="101">
        <f>IF(N166="sníž. přenesená",J166,0)</f>
        <v>0</v>
      </c>
      <c r="BI166" s="101">
        <f>IF(N166="nulová",J166,0)</f>
        <v>0</v>
      </c>
      <c r="BJ166" s="66" t="s">
        <v>79</v>
      </c>
      <c r="BK166" s="101">
        <f>ROUND(I166*H166,2)</f>
        <v>0</v>
      </c>
      <c r="BL166" s="66" t="s">
        <v>89</v>
      </c>
      <c r="BM166" s="100" t="s">
        <v>180</v>
      </c>
    </row>
    <row r="167" spans="2:65" s="169" customFormat="1" x14ac:dyDescent="0.2">
      <c r="B167" s="168"/>
      <c r="D167" s="58" t="s">
        <v>145</v>
      </c>
      <c r="E167" s="170" t="s">
        <v>1</v>
      </c>
      <c r="F167" s="171" t="s">
        <v>181</v>
      </c>
      <c r="H167" s="172">
        <v>22.678000000000001</v>
      </c>
      <c r="L167" s="168"/>
      <c r="M167" s="173"/>
      <c r="T167" s="174"/>
      <c r="AT167" s="170" t="s">
        <v>145</v>
      </c>
      <c r="AU167" s="170" t="s">
        <v>83</v>
      </c>
      <c r="AV167" s="169" t="s">
        <v>83</v>
      </c>
      <c r="AW167" s="169" t="s">
        <v>31</v>
      </c>
      <c r="AX167" s="169" t="s">
        <v>79</v>
      </c>
      <c r="AY167" s="170" t="s">
        <v>138</v>
      </c>
    </row>
    <row r="168" spans="2:65" s="9" customFormat="1" ht="24.2" customHeight="1" x14ac:dyDescent="0.2">
      <c r="B168" s="10"/>
      <c r="C168" s="61" t="s">
        <v>182</v>
      </c>
      <c r="D168" s="61" t="s">
        <v>140</v>
      </c>
      <c r="E168" s="62" t="s">
        <v>183</v>
      </c>
      <c r="F168" s="63" t="s">
        <v>184</v>
      </c>
      <c r="G168" s="64" t="s">
        <v>143</v>
      </c>
      <c r="H168" s="65">
        <v>17.065000000000001</v>
      </c>
      <c r="I168" s="192"/>
      <c r="J168" s="105">
        <f>ROUND(I168*H168,2)</f>
        <v>0</v>
      </c>
      <c r="K168" s="106"/>
      <c r="L168" s="10"/>
      <c r="M168" s="107" t="s">
        <v>1</v>
      </c>
      <c r="N168" s="108" t="s">
        <v>39</v>
      </c>
      <c r="P168" s="98">
        <f>O168*H168</f>
        <v>0</v>
      </c>
      <c r="Q168" s="98">
        <v>0</v>
      </c>
      <c r="R168" s="98">
        <f>Q168*H168</f>
        <v>0</v>
      </c>
      <c r="S168" s="98">
        <v>0</v>
      </c>
      <c r="T168" s="99">
        <f>S168*H168</f>
        <v>0</v>
      </c>
      <c r="AR168" s="100" t="s">
        <v>89</v>
      </c>
      <c r="AT168" s="100" t="s">
        <v>140</v>
      </c>
      <c r="AU168" s="100" t="s">
        <v>83</v>
      </c>
      <c r="AY168" s="66" t="s">
        <v>138</v>
      </c>
      <c r="BE168" s="101">
        <f>IF(N168="základní",J168,0)</f>
        <v>0</v>
      </c>
      <c r="BF168" s="101">
        <f>IF(N168="snížená",J168,0)</f>
        <v>0</v>
      </c>
      <c r="BG168" s="101">
        <f>IF(N168="zákl. přenesená",J168,0)</f>
        <v>0</v>
      </c>
      <c r="BH168" s="101">
        <f>IF(N168="sníž. přenesená",J168,0)</f>
        <v>0</v>
      </c>
      <c r="BI168" s="101">
        <f>IF(N168="nulová",J168,0)</f>
        <v>0</v>
      </c>
      <c r="BJ168" s="66" t="s">
        <v>79</v>
      </c>
      <c r="BK168" s="101">
        <f>ROUND(I168*H168,2)</f>
        <v>0</v>
      </c>
      <c r="BL168" s="66" t="s">
        <v>89</v>
      </c>
      <c r="BM168" s="100" t="s">
        <v>185</v>
      </c>
    </row>
    <row r="169" spans="2:65" s="169" customFormat="1" x14ac:dyDescent="0.2">
      <c r="B169" s="168"/>
      <c r="D169" s="58" t="s">
        <v>145</v>
      </c>
      <c r="E169" s="170" t="s">
        <v>1</v>
      </c>
      <c r="F169" s="171" t="s">
        <v>170</v>
      </c>
      <c r="H169" s="172">
        <v>28.404</v>
      </c>
      <c r="L169" s="168"/>
      <c r="M169" s="173"/>
      <c r="T169" s="174"/>
      <c r="AT169" s="170" t="s">
        <v>145</v>
      </c>
      <c r="AU169" s="170" t="s">
        <v>83</v>
      </c>
      <c r="AV169" s="169" t="s">
        <v>83</v>
      </c>
      <c r="AW169" s="169" t="s">
        <v>31</v>
      </c>
      <c r="AX169" s="169" t="s">
        <v>74</v>
      </c>
      <c r="AY169" s="170" t="s">
        <v>138</v>
      </c>
    </row>
    <row r="170" spans="2:65" s="169" customFormat="1" x14ac:dyDescent="0.2">
      <c r="B170" s="168"/>
      <c r="D170" s="58" t="s">
        <v>145</v>
      </c>
      <c r="E170" s="170" t="s">
        <v>1</v>
      </c>
      <c r="F170" s="171" t="s">
        <v>186</v>
      </c>
      <c r="H170" s="172">
        <v>-11.339</v>
      </c>
      <c r="L170" s="168"/>
      <c r="M170" s="173"/>
      <c r="T170" s="174"/>
      <c r="AT170" s="170" t="s">
        <v>145</v>
      </c>
      <c r="AU170" s="170" t="s">
        <v>83</v>
      </c>
      <c r="AV170" s="169" t="s">
        <v>83</v>
      </c>
      <c r="AW170" s="169" t="s">
        <v>31</v>
      </c>
      <c r="AX170" s="169" t="s">
        <v>74</v>
      </c>
      <c r="AY170" s="170" t="s">
        <v>138</v>
      </c>
    </row>
    <row r="171" spans="2:65" s="183" customFormat="1" x14ac:dyDescent="0.2">
      <c r="B171" s="182"/>
      <c r="D171" s="58" t="s">
        <v>145</v>
      </c>
      <c r="E171" s="184" t="s">
        <v>1</v>
      </c>
      <c r="F171" s="185" t="s">
        <v>157</v>
      </c>
      <c r="H171" s="186">
        <v>17.064999999999998</v>
      </c>
      <c r="L171" s="182"/>
      <c r="M171" s="187"/>
      <c r="T171" s="188"/>
      <c r="AT171" s="184" t="s">
        <v>145</v>
      </c>
      <c r="AU171" s="184" t="s">
        <v>83</v>
      </c>
      <c r="AV171" s="183" t="s">
        <v>89</v>
      </c>
      <c r="AW171" s="183" t="s">
        <v>31</v>
      </c>
      <c r="AX171" s="183" t="s">
        <v>79</v>
      </c>
      <c r="AY171" s="184" t="s">
        <v>138</v>
      </c>
    </row>
    <row r="172" spans="2:65" s="9" customFormat="1" ht="24.2" customHeight="1" x14ac:dyDescent="0.2">
      <c r="B172" s="10"/>
      <c r="C172" s="61" t="s">
        <v>187</v>
      </c>
      <c r="D172" s="61" t="s">
        <v>140</v>
      </c>
      <c r="E172" s="62" t="s">
        <v>188</v>
      </c>
      <c r="F172" s="63" t="s">
        <v>189</v>
      </c>
      <c r="G172" s="64" t="s">
        <v>143</v>
      </c>
      <c r="H172" s="65">
        <v>8.5039999999999996</v>
      </c>
      <c r="I172" s="192"/>
      <c r="J172" s="105">
        <f>ROUND(I172*H172,2)</f>
        <v>0</v>
      </c>
      <c r="K172" s="106"/>
      <c r="L172" s="10"/>
      <c r="M172" s="107" t="s">
        <v>1</v>
      </c>
      <c r="N172" s="108" t="s">
        <v>39</v>
      </c>
      <c r="P172" s="98">
        <f>O172*H172</f>
        <v>0</v>
      </c>
      <c r="Q172" s="98">
        <v>0</v>
      </c>
      <c r="R172" s="98">
        <f>Q172*H172</f>
        <v>0</v>
      </c>
      <c r="S172" s="98">
        <v>0</v>
      </c>
      <c r="T172" s="99">
        <f>S172*H172</f>
        <v>0</v>
      </c>
      <c r="AR172" s="100" t="s">
        <v>89</v>
      </c>
      <c r="AT172" s="100" t="s">
        <v>140</v>
      </c>
      <c r="AU172" s="100" t="s">
        <v>83</v>
      </c>
      <c r="AY172" s="66" t="s">
        <v>138</v>
      </c>
      <c r="BE172" s="101">
        <f>IF(N172="základní",J172,0)</f>
        <v>0</v>
      </c>
      <c r="BF172" s="101">
        <f>IF(N172="snížená",J172,0)</f>
        <v>0</v>
      </c>
      <c r="BG172" s="101">
        <f>IF(N172="zákl. přenesená",J172,0)</f>
        <v>0</v>
      </c>
      <c r="BH172" s="101">
        <f>IF(N172="sníž. přenesená",J172,0)</f>
        <v>0</v>
      </c>
      <c r="BI172" s="101">
        <f>IF(N172="nulová",J172,0)</f>
        <v>0</v>
      </c>
      <c r="BJ172" s="66" t="s">
        <v>79</v>
      </c>
      <c r="BK172" s="101">
        <f>ROUND(I172*H172,2)</f>
        <v>0</v>
      </c>
      <c r="BL172" s="66" t="s">
        <v>89</v>
      </c>
      <c r="BM172" s="100" t="s">
        <v>190</v>
      </c>
    </row>
    <row r="173" spans="2:65" s="163" customFormat="1" x14ac:dyDescent="0.2">
      <c r="B173" s="162"/>
      <c r="D173" s="58" t="s">
        <v>145</v>
      </c>
      <c r="E173" s="164" t="s">
        <v>1</v>
      </c>
      <c r="F173" s="165" t="s">
        <v>146</v>
      </c>
      <c r="H173" s="164" t="s">
        <v>1</v>
      </c>
      <c r="L173" s="162"/>
      <c r="M173" s="166"/>
      <c r="T173" s="167"/>
      <c r="AT173" s="164" t="s">
        <v>145</v>
      </c>
      <c r="AU173" s="164" t="s">
        <v>83</v>
      </c>
      <c r="AV173" s="163" t="s">
        <v>79</v>
      </c>
      <c r="AW173" s="163" t="s">
        <v>31</v>
      </c>
      <c r="AX173" s="163" t="s">
        <v>74</v>
      </c>
      <c r="AY173" s="164" t="s">
        <v>138</v>
      </c>
    </row>
    <row r="174" spans="2:65" s="163" customFormat="1" x14ac:dyDescent="0.2">
      <c r="B174" s="162"/>
      <c r="D174" s="58" t="s">
        <v>145</v>
      </c>
      <c r="E174" s="164" t="s">
        <v>1</v>
      </c>
      <c r="F174" s="165" t="s">
        <v>147</v>
      </c>
      <c r="H174" s="164" t="s">
        <v>1</v>
      </c>
      <c r="L174" s="162"/>
      <c r="M174" s="166"/>
      <c r="T174" s="167"/>
      <c r="AT174" s="164" t="s">
        <v>145</v>
      </c>
      <c r="AU174" s="164" t="s">
        <v>83</v>
      </c>
      <c r="AV174" s="163" t="s">
        <v>79</v>
      </c>
      <c r="AW174" s="163" t="s">
        <v>31</v>
      </c>
      <c r="AX174" s="163" t="s">
        <v>74</v>
      </c>
      <c r="AY174" s="164" t="s">
        <v>138</v>
      </c>
    </row>
    <row r="175" spans="2:65" s="163" customFormat="1" x14ac:dyDescent="0.2">
      <c r="B175" s="162"/>
      <c r="D175" s="58" t="s">
        <v>145</v>
      </c>
      <c r="E175" s="164" t="s">
        <v>1</v>
      </c>
      <c r="F175" s="165" t="s">
        <v>148</v>
      </c>
      <c r="H175" s="164" t="s">
        <v>1</v>
      </c>
      <c r="L175" s="162"/>
      <c r="M175" s="166"/>
      <c r="T175" s="167"/>
      <c r="AT175" s="164" t="s">
        <v>145</v>
      </c>
      <c r="AU175" s="164" t="s">
        <v>83</v>
      </c>
      <c r="AV175" s="163" t="s">
        <v>79</v>
      </c>
      <c r="AW175" s="163" t="s">
        <v>31</v>
      </c>
      <c r="AX175" s="163" t="s">
        <v>74</v>
      </c>
      <c r="AY175" s="164" t="s">
        <v>138</v>
      </c>
    </row>
    <row r="176" spans="2:65" s="169" customFormat="1" x14ac:dyDescent="0.2">
      <c r="B176" s="168"/>
      <c r="D176" s="58" t="s">
        <v>145</v>
      </c>
      <c r="E176" s="170" t="s">
        <v>1</v>
      </c>
      <c r="F176" s="171" t="s">
        <v>191</v>
      </c>
      <c r="H176" s="172">
        <v>2.5579999999999998</v>
      </c>
      <c r="L176" s="168"/>
      <c r="M176" s="173"/>
      <c r="T176" s="174"/>
      <c r="AT176" s="170" t="s">
        <v>145</v>
      </c>
      <c r="AU176" s="170" t="s">
        <v>83</v>
      </c>
      <c r="AV176" s="169" t="s">
        <v>83</v>
      </c>
      <c r="AW176" s="169" t="s">
        <v>31</v>
      </c>
      <c r="AX176" s="169" t="s">
        <v>74</v>
      </c>
      <c r="AY176" s="170" t="s">
        <v>138</v>
      </c>
    </row>
    <row r="177" spans="2:65" s="163" customFormat="1" x14ac:dyDescent="0.2">
      <c r="B177" s="162"/>
      <c r="D177" s="58" t="s">
        <v>145</v>
      </c>
      <c r="E177" s="164" t="s">
        <v>1</v>
      </c>
      <c r="F177" s="165" t="s">
        <v>150</v>
      </c>
      <c r="H177" s="164" t="s">
        <v>1</v>
      </c>
      <c r="L177" s="162"/>
      <c r="M177" s="166"/>
      <c r="T177" s="167"/>
      <c r="AT177" s="164" t="s">
        <v>145</v>
      </c>
      <c r="AU177" s="164" t="s">
        <v>83</v>
      </c>
      <c r="AV177" s="163" t="s">
        <v>79</v>
      </c>
      <c r="AW177" s="163" t="s">
        <v>31</v>
      </c>
      <c r="AX177" s="163" t="s">
        <v>74</v>
      </c>
      <c r="AY177" s="164" t="s">
        <v>138</v>
      </c>
    </row>
    <row r="178" spans="2:65" s="169" customFormat="1" x14ac:dyDescent="0.2">
      <c r="B178" s="168"/>
      <c r="D178" s="58" t="s">
        <v>145</v>
      </c>
      <c r="E178" s="170" t="s">
        <v>1</v>
      </c>
      <c r="F178" s="171" t="s">
        <v>192</v>
      </c>
      <c r="H178" s="172">
        <v>1.65</v>
      </c>
      <c r="L178" s="168"/>
      <c r="M178" s="173"/>
      <c r="T178" s="174"/>
      <c r="AT178" s="170" t="s">
        <v>145</v>
      </c>
      <c r="AU178" s="170" t="s">
        <v>83</v>
      </c>
      <c r="AV178" s="169" t="s">
        <v>83</v>
      </c>
      <c r="AW178" s="169" t="s">
        <v>31</v>
      </c>
      <c r="AX178" s="169" t="s">
        <v>74</v>
      </c>
      <c r="AY178" s="170" t="s">
        <v>138</v>
      </c>
    </row>
    <row r="179" spans="2:65" s="163" customFormat="1" x14ac:dyDescent="0.2">
      <c r="B179" s="162"/>
      <c r="D179" s="58" t="s">
        <v>145</v>
      </c>
      <c r="E179" s="164" t="s">
        <v>1</v>
      </c>
      <c r="F179" s="165" t="s">
        <v>153</v>
      </c>
      <c r="H179" s="164" t="s">
        <v>1</v>
      </c>
      <c r="L179" s="162"/>
      <c r="M179" s="166"/>
      <c r="T179" s="167"/>
      <c r="AT179" s="164" t="s">
        <v>145</v>
      </c>
      <c r="AU179" s="164" t="s">
        <v>83</v>
      </c>
      <c r="AV179" s="163" t="s">
        <v>79</v>
      </c>
      <c r="AW179" s="163" t="s">
        <v>31</v>
      </c>
      <c r="AX179" s="163" t="s">
        <v>74</v>
      </c>
      <c r="AY179" s="164" t="s">
        <v>138</v>
      </c>
    </row>
    <row r="180" spans="2:65" s="163" customFormat="1" x14ac:dyDescent="0.2">
      <c r="B180" s="162"/>
      <c r="D180" s="58" t="s">
        <v>145</v>
      </c>
      <c r="E180" s="164" t="s">
        <v>1</v>
      </c>
      <c r="F180" s="165" t="s">
        <v>154</v>
      </c>
      <c r="H180" s="164" t="s">
        <v>1</v>
      </c>
      <c r="L180" s="162"/>
      <c r="M180" s="166"/>
      <c r="T180" s="167"/>
      <c r="AT180" s="164" t="s">
        <v>145</v>
      </c>
      <c r="AU180" s="164" t="s">
        <v>83</v>
      </c>
      <c r="AV180" s="163" t="s">
        <v>79</v>
      </c>
      <c r="AW180" s="163" t="s">
        <v>31</v>
      </c>
      <c r="AX180" s="163" t="s">
        <v>74</v>
      </c>
      <c r="AY180" s="164" t="s">
        <v>138</v>
      </c>
    </row>
    <row r="181" spans="2:65" s="169" customFormat="1" x14ac:dyDescent="0.2">
      <c r="B181" s="168"/>
      <c r="D181" s="58" t="s">
        <v>145</v>
      </c>
      <c r="E181" s="170" t="s">
        <v>1</v>
      </c>
      <c r="F181" s="171" t="s">
        <v>193</v>
      </c>
      <c r="H181" s="172">
        <v>2.4</v>
      </c>
      <c r="L181" s="168"/>
      <c r="M181" s="173"/>
      <c r="T181" s="174"/>
      <c r="AT181" s="170" t="s">
        <v>145</v>
      </c>
      <c r="AU181" s="170" t="s">
        <v>83</v>
      </c>
      <c r="AV181" s="169" t="s">
        <v>83</v>
      </c>
      <c r="AW181" s="169" t="s">
        <v>31</v>
      </c>
      <c r="AX181" s="169" t="s">
        <v>74</v>
      </c>
      <c r="AY181" s="170" t="s">
        <v>138</v>
      </c>
    </row>
    <row r="182" spans="2:65" s="169" customFormat="1" x14ac:dyDescent="0.2">
      <c r="B182" s="168"/>
      <c r="D182" s="58" t="s">
        <v>145</v>
      </c>
      <c r="E182" s="170" t="s">
        <v>1</v>
      </c>
      <c r="F182" s="171" t="s">
        <v>194</v>
      </c>
      <c r="H182" s="172">
        <v>1.8959999999999999</v>
      </c>
      <c r="L182" s="168"/>
      <c r="M182" s="173"/>
      <c r="T182" s="174"/>
      <c r="AT182" s="170" t="s">
        <v>145</v>
      </c>
      <c r="AU182" s="170" t="s">
        <v>83</v>
      </c>
      <c r="AV182" s="169" t="s">
        <v>83</v>
      </c>
      <c r="AW182" s="169" t="s">
        <v>31</v>
      </c>
      <c r="AX182" s="169" t="s">
        <v>74</v>
      </c>
      <c r="AY182" s="170" t="s">
        <v>138</v>
      </c>
    </row>
    <row r="183" spans="2:65" s="183" customFormat="1" x14ac:dyDescent="0.2">
      <c r="B183" s="182"/>
      <c r="D183" s="58" t="s">
        <v>145</v>
      </c>
      <c r="E183" s="184" t="s">
        <v>1</v>
      </c>
      <c r="F183" s="185" t="s">
        <v>157</v>
      </c>
      <c r="H183" s="186">
        <v>8.5040000000000013</v>
      </c>
      <c r="L183" s="182"/>
      <c r="M183" s="187"/>
      <c r="T183" s="188"/>
      <c r="AT183" s="184" t="s">
        <v>145</v>
      </c>
      <c r="AU183" s="184" t="s">
        <v>83</v>
      </c>
      <c r="AV183" s="183" t="s">
        <v>89</v>
      </c>
      <c r="AW183" s="183" t="s">
        <v>31</v>
      </c>
      <c r="AX183" s="183" t="s">
        <v>79</v>
      </c>
      <c r="AY183" s="184" t="s">
        <v>138</v>
      </c>
    </row>
    <row r="184" spans="2:65" s="9" customFormat="1" ht="16.5" customHeight="1" x14ac:dyDescent="0.2">
      <c r="B184" s="10"/>
      <c r="C184" s="53" t="s">
        <v>195</v>
      </c>
      <c r="D184" s="53" t="s">
        <v>196</v>
      </c>
      <c r="E184" s="54" t="s">
        <v>197</v>
      </c>
      <c r="F184" s="55" t="s">
        <v>198</v>
      </c>
      <c r="G184" s="56" t="s">
        <v>179</v>
      </c>
      <c r="H184" s="57">
        <v>17.007999999999999</v>
      </c>
      <c r="I184" s="115"/>
      <c r="J184" s="93">
        <f>ROUND(I184*H184,2)</f>
        <v>0</v>
      </c>
      <c r="K184" s="94"/>
      <c r="L184" s="95"/>
      <c r="M184" s="96" t="s">
        <v>1</v>
      </c>
      <c r="N184" s="97" t="s">
        <v>39</v>
      </c>
      <c r="P184" s="98">
        <f>O184*H184</f>
        <v>0</v>
      </c>
      <c r="Q184" s="98">
        <v>1</v>
      </c>
      <c r="R184" s="98">
        <f>Q184*H184</f>
        <v>17.007999999999999</v>
      </c>
      <c r="S184" s="98">
        <v>0</v>
      </c>
      <c r="T184" s="99">
        <f>S184*H184</f>
        <v>0</v>
      </c>
      <c r="AR184" s="100" t="s">
        <v>182</v>
      </c>
      <c r="AT184" s="100" t="s">
        <v>196</v>
      </c>
      <c r="AU184" s="100" t="s">
        <v>83</v>
      </c>
      <c r="AY184" s="66" t="s">
        <v>138</v>
      </c>
      <c r="BE184" s="101">
        <f>IF(N184="základní",J184,0)</f>
        <v>0</v>
      </c>
      <c r="BF184" s="101">
        <f>IF(N184="snížená",J184,0)</f>
        <v>0</v>
      </c>
      <c r="BG184" s="101">
        <f>IF(N184="zákl. přenesená",J184,0)</f>
        <v>0</v>
      </c>
      <c r="BH184" s="101">
        <f>IF(N184="sníž. přenesená",J184,0)</f>
        <v>0</v>
      </c>
      <c r="BI184" s="101">
        <f>IF(N184="nulová",J184,0)</f>
        <v>0</v>
      </c>
      <c r="BJ184" s="66" t="s">
        <v>79</v>
      </c>
      <c r="BK184" s="101">
        <f>ROUND(I184*H184,2)</f>
        <v>0</v>
      </c>
      <c r="BL184" s="66" t="s">
        <v>89</v>
      </c>
      <c r="BM184" s="100" t="s">
        <v>199</v>
      </c>
    </row>
    <row r="185" spans="2:65" s="169" customFormat="1" x14ac:dyDescent="0.2">
      <c r="B185" s="168"/>
      <c r="D185" s="58" t="s">
        <v>145</v>
      </c>
      <c r="F185" s="171" t="s">
        <v>200</v>
      </c>
      <c r="H185" s="172">
        <v>17.007999999999999</v>
      </c>
      <c r="L185" s="168"/>
      <c r="M185" s="173"/>
      <c r="T185" s="174"/>
      <c r="AT185" s="170" t="s">
        <v>145</v>
      </c>
      <c r="AU185" s="170" t="s">
        <v>83</v>
      </c>
      <c r="AV185" s="169" t="s">
        <v>83</v>
      </c>
      <c r="AW185" s="169" t="s">
        <v>3</v>
      </c>
      <c r="AX185" s="169" t="s">
        <v>79</v>
      </c>
      <c r="AY185" s="170" t="s">
        <v>138</v>
      </c>
    </row>
    <row r="186" spans="2:65" s="49" customFormat="1" ht="22.7" customHeight="1" x14ac:dyDescent="0.2">
      <c r="B186" s="50"/>
      <c r="D186" s="51" t="s">
        <v>73</v>
      </c>
      <c r="E186" s="60" t="s">
        <v>86</v>
      </c>
      <c r="F186" s="60" t="s">
        <v>201</v>
      </c>
      <c r="J186" s="104">
        <f>BK186</f>
        <v>0</v>
      </c>
      <c r="L186" s="50"/>
      <c r="M186" s="88"/>
      <c r="P186" s="89">
        <f>SUM(P187:P227)</f>
        <v>0</v>
      </c>
      <c r="R186" s="89">
        <f>SUM(R187:R227)</f>
        <v>2.89101805</v>
      </c>
      <c r="T186" s="90">
        <f>SUM(T187:T227)</f>
        <v>0</v>
      </c>
      <c r="AR186" s="51" t="s">
        <v>79</v>
      </c>
      <c r="AT186" s="91" t="s">
        <v>73</v>
      </c>
      <c r="AU186" s="91" t="s">
        <v>79</v>
      </c>
      <c r="AY186" s="51" t="s">
        <v>138</v>
      </c>
      <c r="BK186" s="92">
        <f>SUM(BK187:BK227)</f>
        <v>0</v>
      </c>
    </row>
    <row r="187" spans="2:65" s="9" customFormat="1" ht="24.2" customHeight="1" x14ac:dyDescent="0.2">
      <c r="B187" s="10"/>
      <c r="C187" s="61" t="s">
        <v>202</v>
      </c>
      <c r="D187" s="61" t="s">
        <v>140</v>
      </c>
      <c r="E187" s="62" t="s">
        <v>203</v>
      </c>
      <c r="F187" s="63" t="s">
        <v>204</v>
      </c>
      <c r="G187" s="64" t="s">
        <v>205</v>
      </c>
      <c r="H187" s="65">
        <v>1</v>
      </c>
      <c r="I187" s="192"/>
      <c r="J187" s="105">
        <f>ROUND(I187*H187,2)</f>
        <v>0</v>
      </c>
      <c r="K187" s="106"/>
      <c r="L187" s="10"/>
      <c r="M187" s="107" t="s">
        <v>1</v>
      </c>
      <c r="N187" s="108" t="s">
        <v>39</v>
      </c>
      <c r="P187" s="98">
        <f>O187*H187</f>
        <v>0</v>
      </c>
      <c r="Q187" s="98">
        <v>2.588E-2</v>
      </c>
      <c r="R187" s="98">
        <f>Q187*H187</f>
        <v>2.588E-2</v>
      </c>
      <c r="S187" s="98">
        <v>0</v>
      </c>
      <c r="T187" s="99">
        <f>S187*H187</f>
        <v>0</v>
      </c>
      <c r="AR187" s="100" t="s">
        <v>89</v>
      </c>
      <c r="AT187" s="100" t="s">
        <v>140</v>
      </c>
      <c r="AU187" s="100" t="s">
        <v>83</v>
      </c>
      <c r="AY187" s="66" t="s">
        <v>138</v>
      </c>
      <c r="BE187" s="101">
        <f>IF(N187="základní",J187,0)</f>
        <v>0</v>
      </c>
      <c r="BF187" s="101">
        <f>IF(N187="snížená",J187,0)</f>
        <v>0</v>
      </c>
      <c r="BG187" s="101">
        <f>IF(N187="zákl. přenesená",J187,0)</f>
        <v>0</v>
      </c>
      <c r="BH187" s="101">
        <f>IF(N187="sníž. přenesená",J187,0)</f>
        <v>0</v>
      </c>
      <c r="BI187" s="101">
        <f>IF(N187="nulová",J187,0)</f>
        <v>0</v>
      </c>
      <c r="BJ187" s="66" t="s">
        <v>79</v>
      </c>
      <c r="BK187" s="101">
        <f>ROUND(I187*H187,2)</f>
        <v>0</v>
      </c>
      <c r="BL187" s="66" t="s">
        <v>89</v>
      </c>
      <c r="BM187" s="100" t="s">
        <v>206</v>
      </c>
    </row>
    <row r="188" spans="2:65" s="163" customFormat="1" x14ac:dyDescent="0.2">
      <c r="B188" s="162"/>
      <c r="D188" s="58" t="s">
        <v>145</v>
      </c>
      <c r="E188" s="164" t="s">
        <v>1</v>
      </c>
      <c r="F188" s="165" t="s">
        <v>207</v>
      </c>
      <c r="H188" s="164" t="s">
        <v>1</v>
      </c>
      <c r="L188" s="162"/>
      <c r="M188" s="166"/>
      <c r="T188" s="167"/>
      <c r="AT188" s="164" t="s">
        <v>145</v>
      </c>
      <c r="AU188" s="164" t="s">
        <v>83</v>
      </c>
      <c r="AV188" s="163" t="s">
        <v>79</v>
      </c>
      <c r="AW188" s="163" t="s">
        <v>31</v>
      </c>
      <c r="AX188" s="163" t="s">
        <v>74</v>
      </c>
      <c r="AY188" s="164" t="s">
        <v>138</v>
      </c>
    </row>
    <row r="189" spans="2:65" s="163" customFormat="1" x14ac:dyDescent="0.2">
      <c r="B189" s="162"/>
      <c r="D189" s="58" t="s">
        <v>145</v>
      </c>
      <c r="E189" s="164" t="s">
        <v>1</v>
      </c>
      <c r="F189" s="165" t="s">
        <v>148</v>
      </c>
      <c r="H189" s="164" t="s">
        <v>1</v>
      </c>
      <c r="L189" s="162"/>
      <c r="M189" s="166"/>
      <c r="T189" s="167"/>
      <c r="AT189" s="164" t="s">
        <v>145</v>
      </c>
      <c r="AU189" s="164" t="s">
        <v>83</v>
      </c>
      <c r="AV189" s="163" t="s">
        <v>79</v>
      </c>
      <c r="AW189" s="163" t="s">
        <v>31</v>
      </c>
      <c r="AX189" s="163" t="s">
        <v>74</v>
      </c>
      <c r="AY189" s="164" t="s">
        <v>138</v>
      </c>
    </row>
    <row r="190" spans="2:65" s="169" customFormat="1" x14ac:dyDescent="0.2">
      <c r="B190" s="168"/>
      <c r="D190" s="58" t="s">
        <v>145</v>
      </c>
      <c r="E190" s="170" t="s">
        <v>1</v>
      </c>
      <c r="F190" s="171" t="s">
        <v>79</v>
      </c>
      <c r="H190" s="172">
        <v>1</v>
      </c>
      <c r="L190" s="168"/>
      <c r="M190" s="173"/>
      <c r="T190" s="174"/>
      <c r="AT190" s="170" t="s">
        <v>145</v>
      </c>
      <c r="AU190" s="170" t="s">
        <v>83</v>
      </c>
      <c r="AV190" s="169" t="s">
        <v>83</v>
      </c>
      <c r="AW190" s="169" t="s">
        <v>31</v>
      </c>
      <c r="AX190" s="169" t="s">
        <v>79</v>
      </c>
      <c r="AY190" s="170" t="s">
        <v>138</v>
      </c>
    </row>
    <row r="191" spans="2:65" s="9" customFormat="1" ht="24.2" customHeight="1" x14ac:dyDescent="0.2">
      <c r="B191" s="10"/>
      <c r="C191" s="53" t="s">
        <v>208</v>
      </c>
      <c r="D191" s="53" t="s">
        <v>196</v>
      </c>
      <c r="E191" s="54" t="s">
        <v>209</v>
      </c>
      <c r="F191" s="55" t="s">
        <v>210</v>
      </c>
      <c r="G191" s="56" t="s">
        <v>205</v>
      </c>
      <c r="H191" s="57">
        <v>7</v>
      </c>
      <c r="I191" s="115"/>
      <c r="J191" s="93">
        <f>ROUND(I191*H191,2)</f>
        <v>0</v>
      </c>
      <c r="K191" s="94"/>
      <c r="L191" s="95"/>
      <c r="M191" s="96" t="s">
        <v>1</v>
      </c>
      <c r="N191" s="97" t="s">
        <v>39</v>
      </c>
      <c r="P191" s="98">
        <f>O191*H191</f>
        <v>0</v>
      </c>
      <c r="Q191" s="98">
        <v>2.5999999999999999E-2</v>
      </c>
      <c r="R191" s="98">
        <f>Q191*H191</f>
        <v>0.182</v>
      </c>
      <c r="S191" s="98">
        <v>0</v>
      </c>
      <c r="T191" s="99">
        <f>S191*H191</f>
        <v>0</v>
      </c>
      <c r="AR191" s="100" t="s">
        <v>182</v>
      </c>
      <c r="AT191" s="100" t="s">
        <v>196</v>
      </c>
      <c r="AU191" s="100" t="s">
        <v>83</v>
      </c>
      <c r="AY191" s="66" t="s">
        <v>138</v>
      </c>
      <c r="BE191" s="101">
        <f>IF(N191="základní",J191,0)</f>
        <v>0</v>
      </c>
      <c r="BF191" s="101">
        <f>IF(N191="snížená",J191,0)</f>
        <v>0</v>
      </c>
      <c r="BG191" s="101">
        <f>IF(N191="zákl. přenesená",J191,0)</f>
        <v>0</v>
      </c>
      <c r="BH191" s="101">
        <f>IF(N191="sníž. přenesená",J191,0)</f>
        <v>0</v>
      </c>
      <c r="BI191" s="101">
        <f>IF(N191="nulová",J191,0)</f>
        <v>0</v>
      </c>
      <c r="BJ191" s="66" t="s">
        <v>79</v>
      </c>
      <c r="BK191" s="101">
        <f>ROUND(I191*H191,2)</f>
        <v>0</v>
      </c>
      <c r="BL191" s="66" t="s">
        <v>89</v>
      </c>
      <c r="BM191" s="100" t="s">
        <v>211</v>
      </c>
    </row>
    <row r="192" spans="2:65" s="9" customFormat="1" ht="24.2" customHeight="1" x14ac:dyDescent="0.2">
      <c r="B192" s="10"/>
      <c r="C192" s="61" t="s">
        <v>212</v>
      </c>
      <c r="D192" s="61" t="s">
        <v>140</v>
      </c>
      <c r="E192" s="62" t="s">
        <v>213</v>
      </c>
      <c r="F192" s="63" t="s">
        <v>214</v>
      </c>
      <c r="G192" s="64" t="s">
        <v>179</v>
      </c>
      <c r="H192" s="65">
        <v>0.151</v>
      </c>
      <c r="I192" s="192"/>
      <c r="J192" s="105">
        <f>ROUND(I192*H192,2)</f>
        <v>0</v>
      </c>
      <c r="K192" s="106"/>
      <c r="L192" s="10"/>
      <c r="M192" s="107" t="s">
        <v>1</v>
      </c>
      <c r="N192" s="108" t="s">
        <v>39</v>
      </c>
      <c r="P192" s="98">
        <f>O192*H192</f>
        <v>0</v>
      </c>
      <c r="Q192" s="98">
        <v>1.0900000000000001</v>
      </c>
      <c r="R192" s="98">
        <f>Q192*H192</f>
        <v>0.16459000000000001</v>
      </c>
      <c r="S192" s="98">
        <v>0</v>
      </c>
      <c r="T192" s="99">
        <f>S192*H192</f>
        <v>0</v>
      </c>
      <c r="AR192" s="100" t="s">
        <v>89</v>
      </c>
      <c r="AT192" s="100" t="s">
        <v>140</v>
      </c>
      <c r="AU192" s="100" t="s">
        <v>83</v>
      </c>
      <c r="AY192" s="66" t="s">
        <v>138</v>
      </c>
      <c r="BE192" s="101">
        <f>IF(N192="základní",J192,0)</f>
        <v>0</v>
      </c>
      <c r="BF192" s="101">
        <f>IF(N192="snížená",J192,0)</f>
        <v>0</v>
      </c>
      <c r="BG192" s="101">
        <f>IF(N192="zákl. přenesená",J192,0)</f>
        <v>0</v>
      </c>
      <c r="BH192" s="101">
        <f>IF(N192="sníž. přenesená",J192,0)</f>
        <v>0</v>
      </c>
      <c r="BI192" s="101">
        <f>IF(N192="nulová",J192,0)</f>
        <v>0</v>
      </c>
      <c r="BJ192" s="66" t="s">
        <v>79</v>
      </c>
      <c r="BK192" s="101">
        <f>ROUND(I192*H192,2)</f>
        <v>0</v>
      </c>
      <c r="BL192" s="66" t="s">
        <v>89</v>
      </c>
      <c r="BM192" s="100" t="s">
        <v>215</v>
      </c>
    </row>
    <row r="193" spans="2:65" s="163" customFormat="1" x14ac:dyDescent="0.2">
      <c r="B193" s="162"/>
      <c r="D193" s="58" t="s">
        <v>145</v>
      </c>
      <c r="E193" s="164" t="s">
        <v>1</v>
      </c>
      <c r="F193" s="165" t="s">
        <v>216</v>
      </c>
      <c r="H193" s="164" t="s">
        <v>1</v>
      </c>
      <c r="L193" s="162"/>
      <c r="M193" s="166"/>
      <c r="T193" s="167"/>
      <c r="AT193" s="164" t="s">
        <v>145</v>
      </c>
      <c r="AU193" s="164" t="s">
        <v>83</v>
      </c>
      <c r="AV193" s="163" t="s">
        <v>79</v>
      </c>
      <c r="AW193" s="163" t="s">
        <v>31</v>
      </c>
      <c r="AX193" s="163" t="s">
        <v>74</v>
      </c>
      <c r="AY193" s="164" t="s">
        <v>138</v>
      </c>
    </row>
    <row r="194" spans="2:65" s="163" customFormat="1" x14ac:dyDescent="0.2">
      <c r="B194" s="162"/>
      <c r="D194" s="58" t="s">
        <v>145</v>
      </c>
      <c r="E194" s="164" t="s">
        <v>1</v>
      </c>
      <c r="F194" s="165" t="s">
        <v>150</v>
      </c>
      <c r="H194" s="164" t="s">
        <v>1</v>
      </c>
      <c r="L194" s="162"/>
      <c r="M194" s="166"/>
      <c r="T194" s="167"/>
      <c r="AT194" s="164" t="s">
        <v>145</v>
      </c>
      <c r="AU194" s="164" t="s">
        <v>83</v>
      </c>
      <c r="AV194" s="163" t="s">
        <v>79</v>
      </c>
      <c r="AW194" s="163" t="s">
        <v>31</v>
      </c>
      <c r="AX194" s="163" t="s">
        <v>74</v>
      </c>
      <c r="AY194" s="164" t="s">
        <v>138</v>
      </c>
    </row>
    <row r="195" spans="2:65" s="169" customFormat="1" x14ac:dyDescent="0.2">
      <c r="B195" s="168"/>
      <c r="D195" s="58" t="s">
        <v>145</v>
      </c>
      <c r="E195" s="170" t="s">
        <v>1</v>
      </c>
      <c r="F195" s="171" t="s">
        <v>217</v>
      </c>
      <c r="H195" s="172">
        <v>0.151</v>
      </c>
      <c r="L195" s="168"/>
      <c r="M195" s="173"/>
      <c r="T195" s="174"/>
      <c r="AT195" s="170" t="s">
        <v>145</v>
      </c>
      <c r="AU195" s="170" t="s">
        <v>83</v>
      </c>
      <c r="AV195" s="169" t="s">
        <v>83</v>
      </c>
      <c r="AW195" s="169" t="s">
        <v>31</v>
      </c>
      <c r="AX195" s="169" t="s">
        <v>79</v>
      </c>
      <c r="AY195" s="170" t="s">
        <v>138</v>
      </c>
    </row>
    <row r="196" spans="2:65" s="9" customFormat="1" ht="33" customHeight="1" x14ac:dyDescent="0.2">
      <c r="B196" s="10"/>
      <c r="C196" s="61" t="s">
        <v>218</v>
      </c>
      <c r="D196" s="61" t="s">
        <v>140</v>
      </c>
      <c r="E196" s="62" t="s">
        <v>219</v>
      </c>
      <c r="F196" s="63" t="s">
        <v>220</v>
      </c>
      <c r="G196" s="64" t="s">
        <v>221</v>
      </c>
      <c r="H196" s="65">
        <v>3.2</v>
      </c>
      <c r="I196" s="192"/>
      <c r="J196" s="105">
        <f>ROUND(I196*H196,2)</f>
        <v>0</v>
      </c>
      <c r="K196" s="106"/>
      <c r="L196" s="10"/>
      <c r="M196" s="107" t="s">
        <v>1</v>
      </c>
      <c r="N196" s="108" t="s">
        <v>39</v>
      </c>
      <c r="P196" s="98">
        <f>O196*H196</f>
        <v>0</v>
      </c>
      <c r="Q196" s="98">
        <v>6.3070000000000001E-2</v>
      </c>
      <c r="R196" s="98">
        <f>Q196*H196</f>
        <v>0.201824</v>
      </c>
      <c r="S196" s="98">
        <v>0</v>
      </c>
      <c r="T196" s="99">
        <f>S196*H196</f>
        <v>0</v>
      </c>
      <c r="AR196" s="100" t="s">
        <v>89</v>
      </c>
      <c r="AT196" s="100" t="s">
        <v>140</v>
      </c>
      <c r="AU196" s="100" t="s">
        <v>83</v>
      </c>
      <c r="AY196" s="66" t="s">
        <v>138</v>
      </c>
      <c r="BE196" s="101">
        <f>IF(N196="základní",J196,0)</f>
        <v>0</v>
      </c>
      <c r="BF196" s="101">
        <f>IF(N196="snížená",J196,0)</f>
        <v>0</v>
      </c>
      <c r="BG196" s="101">
        <f>IF(N196="zákl. přenesená",J196,0)</f>
        <v>0</v>
      </c>
      <c r="BH196" s="101">
        <f>IF(N196="sníž. přenesená",J196,0)</f>
        <v>0</v>
      </c>
      <c r="BI196" s="101">
        <f>IF(N196="nulová",J196,0)</f>
        <v>0</v>
      </c>
      <c r="BJ196" s="66" t="s">
        <v>79</v>
      </c>
      <c r="BK196" s="101">
        <f>ROUND(I196*H196,2)</f>
        <v>0</v>
      </c>
      <c r="BL196" s="66" t="s">
        <v>89</v>
      </c>
      <c r="BM196" s="100" t="s">
        <v>222</v>
      </c>
    </row>
    <row r="197" spans="2:65" s="163" customFormat="1" x14ac:dyDescent="0.2">
      <c r="B197" s="162"/>
      <c r="D197" s="58" t="s">
        <v>145</v>
      </c>
      <c r="E197" s="164" t="s">
        <v>1</v>
      </c>
      <c r="F197" s="165" t="s">
        <v>223</v>
      </c>
      <c r="H197" s="164" t="s">
        <v>1</v>
      </c>
      <c r="L197" s="162"/>
      <c r="M197" s="166"/>
      <c r="T197" s="167"/>
      <c r="AT197" s="164" t="s">
        <v>145</v>
      </c>
      <c r="AU197" s="164" t="s">
        <v>83</v>
      </c>
      <c r="AV197" s="163" t="s">
        <v>79</v>
      </c>
      <c r="AW197" s="163" t="s">
        <v>31</v>
      </c>
      <c r="AX197" s="163" t="s">
        <v>74</v>
      </c>
      <c r="AY197" s="164" t="s">
        <v>138</v>
      </c>
    </row>
    <row r="198" spans="2:65" s="163" customFormat="1" x14ac:dyDescent="0.2">
      <c r="B198" s="162"/>
      <c r="D198" s="58" t="s">
        <v>145</v>
      </c>
      <c r="E198" s="164" t="s">
        <v>1</v>
      </c>
      <c r="F198" s="165" t="s">
        <v>148</v>
      </c>
      <c r="H198" s="164" t="s">
        <v>1</v>
      </c>
      <c r="L198" s="162"/>
      <c r="M198" s="166"/>
      <c r="T198" s="167"/>
      <c r="AT198" s="164" t="s">
        <v>145</v>
      </c>
      <c r="AU198" s="164" t="s">
        <v>83</v>
      </c>
      <c r="AV198" s="163" t="s">
        <v>79</v>
      </c>
      <c r="AW198" s="163" t="s">
        <v>31</v>
      </c>
      <c r="AX198" s="163" t="s">
        <v>74</v>
      </c>
      <c r="AY198" s="164" t="s">
        <v>138</v>
      </c>
    </row>
    <row r="199" spans="2:65" s="169" customFormat="1" x14ac:dyDescent="0.2">
      <c r="B199" s="168"/>
      <c r="D199" s="58" t="s">
        <v>145</v>
      </c>
      <c r="E199" s="170" t="s">
        <v>1</v>
      </c>
      <c r="F199" s="171" t="s">
        <v>224</v>
      </c>
      <c r="H199" s="172">
        <v>1.6</v>
      </c>
      <c r="L199" s="168"/>
      <c r="M199" s="173"/>
      <c r="T199" s="174"/>
      <c r="AT199" s="170" t="s">
        <v>145</v>
      </c>
      <c r="AU199" s="170" t="s">
        <v>83</v>
      </c>
      <c r="AV199" s="169" t="s">
        <v>83</v>
      </c>
      <c r="AW199" s="169" t="s">
        <v>31</v>
      </c>
      <c r="AX199" s="169" t="s">
        <v>74</v>
      </c>
      <c r="AY199" s="170" t="s">
        <v>138</v>
      </c>
    </row>
    <row r="200" spans="2:65" s="163" customFormat="1" x14ac:dyDescent="0.2">
      <c r="B200" s="162"/>
      <c r="D200" s="58" t="s">
        <v>145</v>
      </c>
      <c r="E200" s="164" t="s">
        <v>1</v>
      </c>
      <c r="F200" s="165" t="s">
        <v>150</v>
      </c>
      <c r="H200" s="164" t="s">
        <v>1</v>
      </c>
      <c r="L200" s="162"/>
      <c r="M200" s="166"/>
      <c r="T200" s="167"/>
      <c r="AT200" s="164" t="s">
        <v>145</v>
      </c>
      <c r="AU200" s="164" t="s">
        <v>83</v>
      </c>
      <c r="AV200" s="163" t="s">
        <v>79</v>
      </c>
      <c r="AW200" s="163" t="s">
        <v>31</v>
      </c>
      <c r="AX200" s="163" t="s">
        <v>74</v>
      </c>
      <c r="AY200" s="164" t="s">
        <v>138</v>
      </c>
    </row>
    <row r="201" spans="2:65" s="169" customFormat="1" x14ac:dyDescent="0.2">
      <c r="B201" s="168"/>
      <c r="D201" s="58" t="s">
        <v>145</v>
      </c>
      <c r="E201" s="170" t="s">
        <v>1</v>
      </c>
      <c r="F201" s="171" t="s">
        <v>224</v>
      </c>
      <c r="H201" s="172">
        <v>1.6</v>
      </c>
      <c r="L201" s="168"/>
      <c r="M201" s="173"/>
      <c r="T201" s="174"/>
      <c r="AT201" s="170" t="s">
        <v>145</v>
      </c>
      <c r="AU201" s="170" t="s">
        <v>83</v>
      </c>
      <c r="AV201" s="169" t="s">
        <v>83</v>
      </c>
      <c r="AW201" s="169" t="s">
        <v>31</v>
      </c>
      <c r="AX201" s="169" t="s">
        <v>74</v>
      </c>
      <c r="AY201" s="170" t="s">
        <v>138</v>
      </c>
    </row>
    <row r="202" spans="2:65" s="183" customFormat="1" x14ac:dyDescent="0.2">
      <c r="B202" s="182"/>
      <c r="D202" s="58" t="s">
        <v>145</v>
      </c>
      <c r="E202" s="184" t="s">
        <v>1</v>
      </c>
      <c r="F202" s="185" t="s">
        <v>157</v>
      </c>
      <c r="H202" s="186">
        <v>3.2</v>
      </c>
      <c r="L202" s="182"/>
      <c r="M202" s="187"/>
      <c r="T202" s="188"/>
      <c r="AT202" s="184" t="s">
        <v>145</v>
      </c>
      <c r="AU202" s="184" t="s">
        <v>83</v>
      </c>
      <c r="AV202" s="183" t="s">
        <v>89</v>
      </c>
      <c r="AW202" s="183" t="s">
        <v>31</v>
      </c>
      <c r="AX202" s="183" t="s">
        <v>79</v>
      </c>
      <c r="AY202" s="184" t="s">
        <v>138</v>
      </c>
    </row>
    <row r="203" spans="2:65" s="9" customFormat="1" ht="24.2" customHeight="1" x14ac:dyDescent="0.2">
      <c r="B203" s="10"/>
      <c r="C203" s="61" t="s">
        <v>8</v>
      </c>
      <c r="D203" s="61" t="s">
        <v>140</v>
      </c>
      <c r="E203" s="62" t="s">
        <v>225</v>
      </c>
      <c r="F203" s="63" t="s">
        <v>226</v>
      </c>
      <c r="G203" s="64" t="s">
        <v>221</v>
      </c>
      <c r="H203" s="65">
        <v>4.6500000000000004</v>
      </c>
      <c r="I203" s="192"/>
      <c r="J203" s="105">
        <f>ROUND(I203*H203,2)</f>
        <v>0</v>
      </c>
      <c r="K203" s="106"/>
      <c r="L203" s="10"/>
      <c r="M203" s="107" t="s">
        <v>1</v>
      </c>
      <c r="N203" s="108" t="s">
        <v>39</v>
      </c>
      <c r="P203" s="98">
        <f>O203*H203</f>
        <v>0</v>
      </c>
      <c r="Q203" s="98">
        <v>4.4339999999999997E-2</v>
      </c>
      <c r="R203" s="98">
        <f>Q203*H203</f>
        <v>0.206181</v>
      </c>
      <c r="S203" s="98">
        <v>0</v>
      </c>
      <c r="T203" s="99">
        <f>S203*H203</f>
        <v>0</v>
      </c>
      <c r="AR203" s="100" t="s">
        <v>89</v>
      </c>
      <c r="AT203" s="100" t="s">
        <v>140</v>
      </c>
      <c r="AU203" s="100" t="s">
        <v>83</v>
      </c>
      <c r="AY203" s="66" t="s">
        <v>138</v>
      </c>
      <c r="BE203" s="101">
        <f>IF(N203="základní",J203,0)</f>
        <v>0</v>
      </c>
      <c r="BF203" s="101">
        <f>IF(N203="snížená",J203,0)</f>
        <v>0</v>
      </c>
      <c r="BG203" s="101">
        <f>IF(N203="zákl. přenesená",J203,0)</f>
        <v>0</v>
      </c>
      <c r="BH203" s="101">
        <f>IF(N203="sníž. přenesená",J203,0)</f>
        <v>0</v>
      </c>
      <c r="BI203" s="101">
        <f>IF(N203="nulová",J203,0)</f>
        <v>0</v>
      </c>
      <c r="BJ203" s="66" t="s">
        <v>79</v>
      </c>
      <c r="BK203" s="101">
        <f>ROUND(I203*H203,2)</f>
        <v>0</v>
      </c>
      <c r="BL203" s="66" t="s">
        <v>89</v>
      </c>
      <c r="BM203" s="100" t="s">
        <v>227</v>
      </c>
    </row>
    <row r="204" spans="2:65" s="163" customFormat="1" x14ac:dyDescent="0.2">
      <c r="B204" s="162"/>
      <c r="D204" s="58" t="s">
        <v>145</v>
      </c>
      <c r="E204" s="164" t="s">
        <v>1</v>
      </c>
      <c r="F204" s="165" t="s">
        <v>216</v>
      </c>
      <c r="H204" s="164" t="s">
        <v>1</v>
      </c>
      <c r="L204" s="162"/>
      <c r="M204" s="166"/>
      <c r="T204" s="167"/>
      <c r="AT204" s="164" t="s">
        <v>145</v>
      </c>
      <c r="AU204" s="164" t="s">
        <v>83</v>
      </c>
      <c r="AV204" s="163" t="s">
        <v>79</v>
      </c>
      <c r="AW204" s="163" t="s">
        <v>31</v>
      </c>
      <c r="AX204" s="163" t="s">
        <v>74</v>
      </c>
      <c r="AY204" s="164" t="s">
        <v>138</v>
      </c>
    </row>
    <row r="205" spans="2:65" s="163" customFormat="1" x14ac:dyDescent="0.2">
      <c r="B205" s="162"/>
      <c r="D205" s="58" t="s">
        <v>145</v>
      </c>
      <c r="E205" s="164" t="s">
        <v>1</v>
      </c>
      <c r="F205" s="165" t="s">
        <v>150</v>
      </c>
      <c r="H205" s="164" t="s">
        <v>1</v>
      </c>
      <c r="L205" s="162"/>
      <c r="M205" s="166"/>
      <c r="T205" s="167"/>
      <c r="AT205" s="164" t="s">
        <v>145</v>
      </c>
      <c r="AU205" s="164" t="s">
        <v>83</v>
      </c>
      <c r="AV205" s="163" t="s">
        <v>79</v>
      </c>
      <c r="AW205" s="163" t="s">
        <v>31</v>
      </c>
      <c r="AX205" s="163" t="s">
        <v>74</v>
      </c>
      <c r="AY205" s="164" t="s">
        <v>138</v>
      </c>
    </row>
    <row r="206" spans="2:65" s="169" customFormat="1" x14ac:dyDescent="0.2">
      <c r="B206" s="168"/>
      <c r="D206" s="58" t="s">
        <v>145</v>
      </c>
      <c r="E206" s="170" t="s">
        <v>1</v>
      </c>
      <c r="F206" s="171" t="s">
        <v>228</v>
      </c>
      <c r="H206" s="172">
        <v>4.6500000000000004</v>
      </c>
      <c r="L206" s="168"/>
      <c r="M206" s="173"/>
      <c r="T206" s="174"/>
      <c r="AT206" s="170" t="s">
        <v>145</v>
      </c>
      <c r="AU206" s="170" t="s">
        <v>83</v>
      </c>
      <c r="AV206" s="169" t="s">
        <v>83</v>
      </c>
      <c r="AW206" s="169" t="s">
        <v>31</v>
      </c>
      <c r="AX206" s="169" t="s">
        <v>79</v>
      </c>
      <c r="AY206" s="170" t="s">
        <v>138</v>
      </c>
    </row>
    <row r="207" spans="2:65" s="9" customFormat="1" ht="24.2" customHeight="1" x14ac:dyDescent="0.2">
      <c r="B207" s="10"/>
      <c r="C207" s="61" t="s">
        <v>229</v>
      </c>
      <c r="D207" s="61" t="s">
        <v>140</v>
      </c>
      <c r="E207" s="62" t="s">
        <v>230</v>
      </c>
      <c r="F207" s="63" t="s">
        <v>231</v>
      </c>
      <c r="G207" s="64" t="s">
        <v>221</v>
      </c>
      <c r="H207" s="65">
        <v>15.865</v>
      </c>
      <c r="I207" s="192"/>
      <c r="J207" s="105">
        <f>ROUND(I207*H207,2)</f>
        <v>0</v>
      </c>
      <c r="K207" s="106"/>
      <c r="L207" s="10"/>
      <c r="M207" s="107" t="s">
        <v>1</v>
      </c>
      <c r="N207" s="108" t="s">
        <v>39</v>
      </c>
      <c r="P207" s="98">
        <f>O207*H207</f>
        <v>0</v>
      </c>
      <c r="Q207" s="98">
        <v>6.1719999999999997E-2</v>
      </c>
      <c r="R207" s="98">
        <f>Q207*H207</f>
        <v>0.97918779999999994</v>
      </c>
      <c r="S207" s="98">
        <v>0</v>
      </c>
      <c r="T207" s="99">
        <f>S207*H207</f>
        <v>0</v>
      </c>
      <c r="AR207" s="100" t="s">
        <v>89</v>
      </c>
      <c r="AT207" s="100" t="s">
        <v>140</v>
      </c>
      <c r="AU207" s="100" t="s">
        <v>83</v>
      </c>
      <c r="AY207" s="66" t="s">
        <v>138</v>
      </c>
      <c r="BE207" s="101">
        <f>IF(N207="základní",J207,0)</f>
        <v>0</v>
      </c>
      <c r="BF207" s="101">
        <f>IF(N207="snížená",J207,0)</f>
        <v>0</v>
      </c>
      <c r="BG207" s="101">
        <f>IF(N207="zákl. přenesená",J207,0)</f>
        <v>0</v>
      </c>
      <c r="BH207" s="101">
        <f>IF(N207="sníž. přenesená",J207,0)</f>
        <v>0</v>
      </c>
      <c r="BI207" s="101">
        <f>IF(N207="nulová",J207,0)</f>
        <v>0</v>
      </c>
      <c r="BJ207" s="66" t="s">
        <v>79</v>
      </c>
      <c r="BK207" s="101">
        <f>ROUND(I207*H207,2)</f>
        <v>0</v>
      </c>
      <c r="BL207" s="66" t="s">
        <v>89</v>
      </c>
      <c r="BM207" s="100" t="s">
        <v>232</v>
      </c>
    </row>
    <row r="208" spans="2:65" s="163" customFormat="1" x14ac:dyDescent="0.2">
      <c r="B208" s="162"/>
      <c r="D208" s="58" t="s">
        <v>145</v>
      </c>
      <c r="E208" s="164" t="s">
        <v>1</v>
      </c>
      <c r="F208" s="165" t="s">
        <v>216</v>
      </c>
      <c r="H208" s="164" t="s">
        <v>1</v>
      </c>
      <c r="L208" s="162"/>
      <c r="M208" s="166"/>
      <c r="T208" s="167"/>
      <c r="AT208" s="164" t="s">
        <v>145</v>
      </c>
      <c r="AU208" s="164" t="s">
        <v>83</v>
      </c>
      <c r="AV208" s="163" t="s">
        <v>79</v>
      </c>
      <c r="AW208" s="163" t="s">
        <v>31</v>
      </c>
      <c r="AX208" s="163" t="s">
        <v>74</v>
      </c>
      <c r="AY208" s="164" t="s">
        <v>138</v>
      </c>
    </row>
    <row r="209" spans="2:65" s="163" customFormat="1" x14ac:dyDescent="0.2">
      <c r="B209" s="162"/>
      <c r="D209" s="58" t="s">
        <v>145</v>
      </c>
      <c r="E209" s="164" t="s">
        <v>1</v>
      </c>
      <c r="F209" s="165" t="s">
        <v>148</v>
      </c>
      <c r="H209" s="164" t="s">
        <v>1</v>
      </c>
      <c r="L209" s="162"/>
      <c r="M209" s="166"/>
      <c r="T209" s="167"/>
      <c r="AT209" s="164" t="s">
        <v>145</v>
      </c>
      <c r="AU209" s="164" t="s">
        <v>83</v>
      </c>
      <c r="AV209" s="163" t="s">
        <v>79</v>
      </c>
      <c r="AW209" s="163" t="s">
        <v>31</v>
      </c>
      <c r="AX209" s="163" t="s">
        <v>74</v>
      </c>
      <c r="AY209" s="164" t="s">
        <v>138</v>
      </c>
    </row>
    <row r="210" spans="2:65" s="169" customFormat="1" x14ac:dyDescent="0.2">
      <c r="B210" s="168"/>
      <c r="D210" s="58" t="s">
        <v>145</v>
      </c>
      <c r="E210" s="170" t="s">
        <v>1</v>
      </c>
      <c r="F210" s="171" t="s">
        <v>233</v>
      </c>
      <c r="H210" s="172">
        <v>4.9509999999999996</v>
      </c>
      <c r="L210" s="168"/>
      <c r="M210" s="173"/>
      <c r="T210" s="174"/>
      <c r="AT210" s="170" t="s">
        <v>145</v>
      </c>
      <c r="AU210" s="170" t="s">
        <v>83</v>
      </c>
      <c r="AV210" s="169" t="s">
        <v>83</v>
      </c>
      <c r="AW210" s="169" t="s">
        <v>31</v>
      </c>
      <c r="AX210" s="169" t="s">
        <v>74</v>
      </c>
      <c r="AY210" s="170" t="s">
        <v>138</v>
      </c>
    </row>
    <row r="211" spans="2:65" s="163" customFormat="1" x14ac:dyDescent="0.2">
      <c r="B211" s="162"/>
      <c r="D211" s="58" t="s">
        <v>145</v>
      </c>
      <c r="E211" s="164" t="s">
        <v>1</v>
      </c>
      <c r="F211" s="165" t="s">
        <v>150</v>
      </c>
      <c r="H211" s="164" t="s">
        <v>1</v>
      </c>
      <c r="L211" s="162"/>
      <c r="M211" s="166"/>
      <c r="T211" s="167"/>
      <c r="AT211" s="164" t="s">
        <v>145</v>
      </c>
      <c r="AU211" s="164" t="s">
        <v>83</v>
      </c>
      <c r="AV211" s="163" t="s">
        <v>79</v>
      </c>
      <c r="AW211" s="163" t="s">
        <v>31</v>
      </c>
      <c r="AX211" s="163" t="s">
        <v>74</v>
      </c>
      <c r="AY211" s="164" t="s">
        <v>138</v>
      </c>
    </row>
    <row r="212" spans="2:65" s="169" customFormat="1" x14ac:dyDescent="0.2">
      <c r="B212" s="168"/>
      <c r="D212" s="58" t="s">
        <v>145</v>
      </c>
      <c r="E212" s="170" t="s">
        <v>1</v>
      </c>
      <c r="F212" s="171" t="s">
        <v>234</v>
      </c>
      <c r="H212" s="172">
        <v>10.914</v>
      </c>
      <c r="L212" s="168"/>
      <c r="M212" s="173"/>
      <c r="T212" s="174"/>
      <c r="AT212" s="170" t="s">
        <v>145</v>
      </c>
      <c r="AU212" s="170" t="s">
        <v>83</v>
      </c>
      <c r="AV212" s="169" t="s">
        <v>83</v>
      </c>
      <c r="AW212" s="169" t="s">
        <v>31</v>
      </c>
      <c r="AX212" s="169" t="s">
        <v>74</v>
      </c>
      <c r="AY212" s="170" t="s">
        <v>138</v>
      </c>
    </row>
    <row r="213" spans="2:65" s="183" customFormat="1" x14ac:dyDescent="0.2">
      <c r="B213" s="182"/>
      <c r="D213" s="58" t="s">
        <v>145</v>
      </c>
      <c r="E213" s="184" t="s">
        <v>1</v>
      </c>
      <c r="F213" s="185" t="s">
        <v>157</v>
      </c>
      <c r="H213" s="186">
        <v>15.864999999999998</v>
      </c>
      <c r="L213" s="182"/>
      <c r="M213" s="187"/>
      <c r="T213" s="188"/>
      <c r="AT213" s="184" t="s">
        <v>145</v>
      </c>
      <c r="AU213" s="184" t="s">
        <v>83</v>
      </c>
      <c r="AV213" s="183" t="s">
        <v>89</v>
      </c>
      <c r="AW213" s="183" t="s">
        <v>31</v>
      </c>
      <c r="AX213" s="183" t="s">
        <v>79</v>
      </c>
      <c r="AY213" s="184" t="s">
        <v>138</v>
      </c>
    </row>
    <row r="214" spans="2:65" s="9" customFormat="1" ht="24.2" customHeight="1" x14ac:dyDescent="0.2">
      <c r="B214" s="10"/>
      <c r="C214" s="61" t="s">
        <v>235</v>
      </c>
      <c r="D214" s="61" t="s">
        <v>140</v>
      </c>
      <c r="E214" s="62" t="s">
        <v>236</v>
      </c>
      <c r="F214" s="63" t="s">
        <v>237</v>
      </c>
      <c r="G214" s="64" t="s">
        <v>238</v>
      </c>
      <c r="H214" s="65">
        <v>30</v>
      </c>
      <c r="I214" s="192"/>
      <c r="J214" s="105">
        <f>ROUND(I214*H214,2)</f>
        <v>0</v>
      </c>
      <c r="K214" s="106"/>
      <c r="L214" s="10"/>
      <c r="M214" s="107" t="s">
        <v>1</v>
      </c>
      <c r="N214" s="108" t="s">
        <v>39</v>
      </c>
      <c r="P214" s="98">
        <f>O214*H214</f>
        <v>0</v>
      </c>
      <c r="Q214" s="98">
        <v>1.2999999999999999E-4</v>
      </c>
      <c r="R214" s="98">
        <f>Q214*H214</f>
        <v>3.8999999999999998E-3</v>
      </c>
      <c r="S214" s="98">
        <v>0</v>
      </c>
      <c r="T214" s="99">
        <f>S214*H214</f>
        <v>0</v>
      </c>
      <c r="AR214" s="100" t="s">
        <v>89</v>
      </c>
      <c r="AT214" s="100" t="s">
        <v>140</v>
      </c>
      <c r="AU214" s="100" t="s">
        <v>83</v>
      </c>
      <c r="AY214" s="66" t="s">
        <v>138</v>
      </c>
      <c r="BE214" s="101">
        <f>IF(N214="základní",J214,0)</f>
        <v>0</v>
      </c>
      <c r="BF214" s="101">
        <f>IF(N214="snížená",J214,0)</f>
        <v>0</v>
      </c>
      <c r="BG214" s="101">
        <f>IF(N214="zákl. přenesená",J214,0)</f>
        <v>0</v>
      </c>
      <c r="BH214" s="101">
        <f>IF(N214="sníž. přenesená",J214,0)</f>
        <v>0</v>
      </c>
      <c r="BI214" s="101">
        <f>IF(N214="nulová",J214,0)</f>
        <v>0</v>
      </c>
      <c r="BJ214" s="66" t="s">
        <v>79</v>
      </c>
      <c r="BK214" s="101">
        <f>ROUND(I214*H214,2)</f>
        <v>0</v>
      </c>
      <c r="BL214" s="66" t="s">
        <v>89</v>
      </c>
      <c r="BM214" s="100" t="s">
        <v>239</v>
      </c>
    </row>
    <row r="215" spans="2:65" s="169" customFormat="1" x14ac:dyDescent="0.2">
      <c r="B215" s="168"/>
      <c r="D215" s="58" t="s">
        <v>145</v>
      </c>
      <c r="E215" s="170" t="s">
        <v>1</v>
      </c>
      <c r="F215" s="171" t="s">
        <v>240</v>
      </c>
      <c r="H215" s="172">
        <v>30</v>
      </c>
      <c r="L215" s="168"/>
      <c r="M215" s="173"/>
      <c r="T215" s="174"/>
      <c r="AT215" s="170" t="s">
        <v>145</v>
      </c>
      <c r="AU215" s="170" t="s">
        <v>83</v>
      </c>
      <c r="AV215" s="169" t="s">
        <v>83</v>
      </c>
      <c r="AW215" s="169" t="s">
        <v>31</v>
      </c>
      <c r="AX215" s="169" t="s">
        <v>79</v>
      </c>
      <c r="AY215" s="170" t="s">
        <v>138</v>
      </c>
    </row>
    <row r="216" spans="2:65" s="9" customFormat="1" ht="16.5" customHeight="1" x14ac:dyDescent="0.2">
      <c r="B216" s="10"/>
      <c r="C216" s="61" t="s">
        <v>241</v>
      </c>
      <c r="D216" s="61" t="s">
        <v>140</v>
      </c>
      <c r="E216" s="62" t="s">
        <v>242</v>
      </c>
      <c r="F216" s="63" t="s">
        <v>243</v>
      </c>
      <c r="G216" s="64" t="s">
        <v>221</v>
      </c>
      <c r="H216" s="65">
        <v>4.6929999999999996</v>
      </c>
      <c r="I216" s="192"/>
      <c r="J216" s="105">
        <f>ROUND(I216*H216,2)</f>
        <v>0</v>
      </c>
      <c r="K216" s="106"/>
      <c r="L216" s="10"/>
      <c r="M216" s="107" t="s">
        <v>1</v>
      </c>
      <c r="N216" s="108" t="s">
        <v>39</v>
      </c>
      <c r="P216" s="98">
        <f>O216*H216</f>
        <v>0</v>
      </c>
      <c r="Q216" s="98">
        <v>5.4600000000000003E-2</v>
      </c>
      <c r="R216" s="98">
        <f>Q216*H216</f>
        <v>0.25623780000000002</v>
      </c>
      <c r="S216" s="98">
        <v>0</v>
      </c>
      <c r="T216" s="99">
        <f>S216*H216</f>
        <v>0</v>
      </c>
      <c r="AR216" s="100" t="s">
        <v>89</v>
      </c>
      <c r="AT216" s="100" t="s">
        <v>140</v>
      </c>
      <c r="AU216" s="100" t="s">
        <v>83</v>
      </c>
      <c r="AY216" s="66" t="s">
        <v>138</v>
      </c>
      <c r="BE216" s="101">
        <f>IF(N216="základní",J216,0)</f>
        <v>0</v>
      </c>
      <c r="BF216" s="101">
        <f>IF(N216="snížená",J216,0)</f>
        <v>0</v>
      </c>
      <c r="BG216" s="101">
        <f>IF(N216="zákl. přenesená",J216,0)</f>
        <v>0</v>
      </c>
      <c r="BH216" s="101">
        <f>IF(N216="sníž. přenesená",J216,0)</f>
        <v>0</v>
      </c>
      <c r="BI216" s="101">
        <f>IF(N216="nulová",J216,0)</f>
        <v>0</v>
      </c>
      <c r="BJ216" s="66" t="s">
        <v>79</v>
      </c>
      <c r="BK216" s="101">
        <f>ROUND(I216*H216,2)</f>
        <v>0</v>
      </c>
      <c r="BL216" s="66" t="s">
        <v>89</v>
      </c>
      <c r="BM216" s="100" t="s">
        <v>244</v>
      </c>
    </row>
    <row r="217" spans="2:65" s="163" customFormat="1" x14ac:dyDescent="0.2">
      <c r="B217" s="162"/>
      <c r="D217" s="58" t="s">
        <v>145</v>
      </c>
      <c r="E217" s="164" t="s">
        <v>1</v>
      </c>
      <c r="F217" s="165" t="s">
        <v>216</v>
      </c>
      <c r="H217" s="164" t="s">
        <v>1</v>
      </c>
      <c r="L217" s="162"/>
      <c r="M217" s="166"/>
      <c r="T217" s="167"/>
      <c r="AT217" s="164" t="s">
        <v>145</v>
      </c>
      <c r="AU217" s="164" t="s">
        <v>83</v>
      </c>
      <c r="AV217" s="163" t="s">
        <v>79</v>
      </c>
      <c r="AW217" s="163" t="s">
        <v>31</v>
      </c>
      <c r="AX217" s="163" t="s">
        <v>74</v>
      </c>
      <c r="AY217" s="164" t="s">
        <v>138</v>
      </c>
    </row>
    <row r="218" spans="2:65" s="163" customFormat="1" x14ac:dyDescent="0.2">
      <c r="B218" s="162"/>
      <c r="D218" s="58" t="s">
        <v>145</v>
      </c>
      <c r="E218" s="164" t="s">
        <v>1</v>
      </c>
      <c r="F218" s="165" t="s">
        <v>148</v>
      </c>
      <c r="H218" s="164" t="s">
        <v>1</v>
      </c>
      <c r="L218" s="162"/>
      <c r="M218" s="166"/>
      <c r="T218" s="167"/>
      <c r="AT218" s="164" t="s">
        <v>145</v>
      </c>
      <c r="AU218" s="164" t="s">
        <v>83</v>
      </c>
      <c r="AV218" s="163" t="s">
        <v>79</v>
      </c>
      <c r="AW218" s="163" t="s">
        <v>31</v>
      </c>
      <c r="AX218" s="163" t="s">
        <v>74</v>
      </c>
      <c r="AY218" s="164" t="s">
        <v>138</v>
      </c>
    </row>
    <row r="219" spans="2:65" s="169" customFormat="1" x14ac:dyDescent="0.2">
      <c r="B219" s="168"/>
      <c r="D219" s="58" t="s">
        <v>145</v>
      </c>
      <c r="E219" s="170" t="s">
        <v>1</v>
      </c>
      <c r="F219" s="171" t="s">
        <v>245</v>
      </c>
      <c r="H219" s="172">
        <v>4.6929999999999996</v>
      </c>
      <c r="L219" s="168"/>
      <c r="M219" s="173"/>
      <c r="T219" s="174"/>
      <c r="AT219" s="170" t="s">
        <v>145</v>
      </c>
      <c r="AU219" s="170" t="s">
        <v>83</v>
      </c>
      <c r="AV219" s="169" t="s">
        <v>83</v>
      </c>
      <c r="AW219" s="169" t="s">
        <v>31</v>
      </c>
      <c r="AX219" s="169" t="s">
        <v>79</v>
      </c>
      <c r="AY219" s="170" t="s">
        <v>138</v>
      </c>
    </row>
    <row r="220" spans="2:65" s="9" customFormat="1" ht="16.5" customHeight="1" x14ac:dyDescent="0.2">
      <c r="B220" s="10"/>
      <c r="C220" s="61" t="s">
        <v>246</v>
      </c>
      <c r="D220" s="61" t="s">
        <v>140</v>
      </c>
      <c r="E220" s="62" t="s">
        <v>247</v>
      </c>
      <c r="F220" s="63" t="s">
        <v>248</v>
      </c>
      <c r="G220" s="64" t="s">
        <v>221</v>
      </c>
      <c r="H220" s="65">
        <v>10.445</v>
      </c>
      <c r="I220" s="192"/>
      <c r="J220" s="105">
        <f>ROUND(I220*H220,2)</f>
        <v>0</v>
      </c>
      <c r="K220" s="106"/>
      <c r="L220" s="10"/>
      <c r="M220" s="107" t="s">
        <v>1</v>
      </c>
      <c r="N220" s="108" t="s">
        <v>39</v>
      </c>
      <c r="P220" s="98">
        <f>O220*H220</f>
        <v>0</v>
      </c>
      <c r="Q220" s="98">
        <v>8.3409999999999998E-2</v>
      </c>
      <c r="R220" s="98">
        <f>Q220*H220</f>
        <v>0.87121744999999995</v>
      </c>
      <c r="S220" s="98">
        <v>0</v>
      </c>
      <c r="T220" s="99">
        <f>S220*H220</f>
        <v>0</v>
      </c>
      <c r="AR220" s="100" t="s">
        <v>89</v>
      </c>
      <c r="AT220" s="100" t="s">
        <v>140</v>
      </c>
      <c r="AU220" s="100" t="s">
        <v>83</v>
      </c>
      <c r="AY220" s="66" t="s">
        <v>138</v>
      </c>
      <c r="BE220" s="101">
        <f>IF(N220="základní",J220,0)</f>
        <v>0</v>
      </c>
      <c r="BF220" s="101">
        <f>IF(N220="snížená",J220,0)</f>
        <v>0</v>
      </c>
      <c r="BG220" s="101">
        <f>IF(N220="zákl. přenesená",J220,0)</f>
        <v>0</v>
      </c>
      <c r="BH220" s="101">
        <f>IF(N220="sníž. přenesená",J220,0)</f>
        <v>0</v>
      </c>
      <c r="BI220" s="101">
        <f>IF(N220="nulová",J220,0)</f>
        <v>0</v>
      </c>
      <c r="BJ220" s="66" t="s">
        <v>79</v>
      </c>
      <c r="BK220" s="101">
        <f>ROUND(I220*H220,2)</f>
        <v>0</v>
      </c>
      <c r="BL220" s="66" t="s">
        <v>89</v>
      </c>
      <c r="BM220" s="100" t="s">
        <v>249</v>
      </c>
    </row>
    <row r="221" spans="2:65" s="163" customFormat="1" x14ac:dyDescent="0.2">
      <c r="B221" s="162"/>
      <c r="D221" s="58" t="s">
        <v>145</v>
      </c>
      <c r="E221" s="164" t="s">
        <v>1</v>
      </c>
      <c r="F221" s="165" t="s">
        <v>216</v>
      </c>
      <c r="H221" s="164" t="s">
        <v>1</v>
      </c>
      <c r="L221" s="162"/>
      <c r="M221" s="166"/>
      <c r="T221" s="167"/>
      <c r="AT221" s="164" t="s">
        <v>145</v>
      </c>
      <c r="AU221" s="164" t="s">
        <v>83</v>
      </c>
      <c r="AV221" s="163" t="s">
        <v>79</v>
      </c>
      <c r="AW221" s="163" t="s">
        <v>31</v>
      </c>
      <c r="AX221" s="163" t="s">
        <v>74</v>
      </c>
      <c r="AY221" s="164" t="s">
        <v>138</v>
      </c>
    </row>
    <row r="222" spans="2:65" s="163" customFormat="1" x14ac:dyDescent="0.2">
      <c r="B222" s="162"/>
      <c r="D222" s="58" t="s">
        <v>145</v>
      </c>
      <c r="E222" s="164" t="s">
        <v>1</v>
      </c>
      <c r="F222" s="165" t="s">
        <v>148</v>
      </c>
      <c r="H222" s="164" t="s">
        <v>1</v>
      </c>
      <c r="L222" s="162"/>
      <c r="M222" s="166"/>
      <c r="T222" s="167"/>
      <c r="AT222" s="164" t="s">
        <v>145</v>
      </c>
      <c r="AU222" s="164" t="s">
        <v>83</v>
      </c>
      <c r="AV222" s="163" t="s">
        <v>79</v>
      </c>
      <c r="AW222" s="163" t="s">
        <v>31</v>
      </c>
      <c r="AX222" s="163" t="s">
        <v>74</v>
      </c>
      <c r="AY222" s="164" t="s">
        <v>138</v>
      </c>
    </row>
    <row r="223" spans="2:65" s="169" customFormat="1" x14ac:dyDescent="0.2">
      <c r="B223" s="168"/>
      <c r="D223" s="58" t="s">
        <v>145</v>
      </c>
      <c r="E223" s="170" t="s">
        <v>1</v>
      </c>
      <c r="F223" s="171" t="s">
        <v>250</v>
      </c>
      <c r="H223" s="172">
        <v>2.2879999999999998</v>
      </c>
      <c r="L223" s="168"/>
      <c r="M223" s="173"/>
      <c r="T223" s="174"/>
      <c r="AT223" s="170" t="s">
        <v>145</v>
      </c>
      <c r="AU223" s="170" t="s">
        <v>83</v>
      </c>
      <c r="AV223" s="169" t="s">
        <v>83</v>
      </c>
      <c r="AW223" s="169" t="s">
        <v>31</v>
      </c>
      <c r="AX223" s="169" t="s">
        <v>74</v>
      </c>
      <c r="AY223" s="170" t="s">
        <v>138</v>
      </c>
    </row>
    <row r="224" spans="2:65" s="163" customFormat="1" x14ac:dyDescent="0.2">
      <c r="B224" s="162"/>
      <c r="D224" s="58" t="s">
        <v>145</v>
      </c>
      <c r="E224" s="164" t="s">
        <v>1</v>
      </c>
      <c r="F224" s="165" t="s">
        <v>150</v>
      </c>
      <c r="H224" s="164" t="s">
        <v>1</v>
      </c>
      <c r="L224" s="162"/>
      <c r="M224" s="166"/>
      <c r="T224" s="167"/>
      <c r="AT224" s="164" t="s">
        <v>145</v>
      </c>
      <c r="AU224" s="164" t="s">
        <v>83</v>
      </c>
      <c r="AV224" s="163" t="s">
        <v>79</v>
      </c>
      <c r="AW224" s="163" t="s">
        <v>31</v>
      </c>
      <c r="AX224" s="163" t="s">
        <v>74</v>
      </c>
      <c r="AY224" s="164" t="s">
        <v>138</v>
      </c>
    </row>
    <row r="225" spans="2:65" s="169" customFormat="1" x14ac:dyDescent="0.2">
      <c r="B225" s="168"/>
      <c r="D225" s="58" t="s">
        <v>145</v>
      </c>
      <c r="E225" s="170" t="s">
        <v>1</v>
      </c>
      <c r="F225" s="171" t="s">
        <v>251</v>
      </c>
      <c r="H225" s="172">
        <v>5.875</v>
      </c>
      <c r="L225" s="168"/>
      <c r="M225" s="173"/>
      <c r="T225" s="174"/>
      <c r="AT225" s="170" t="s">
        <v>145</v>
      </c>
      <c r="AU225" s="170" t="s">
        <v>83</v>
      </c>
      <c r="AV225" s="169" t="s">
        <v>83</v>
      </c>
      <c r="AW225" s="169" t="s">
        <v>31</v>
      </c>
      <c r="AX225" s="169" t="s">
        <v>74</v>
      </c>
      <c r="AY225" s="170" t="s">
        <v>138</v>
      </c>
    </row>
    <row r="226" spans="2:65" s="169" customFormat="1" x14ac:dyDescent="0.2">
      <c r="B226" s="168"/>
      <c r="D226" s="58" t="s">
        <v>145</v>
      </c>
      <c r="E226" s="170" t="s">
        <v>1</v>
      </c>
      <c r="F226" s="171" t="s">
        <v>252</v>
      </c>
      <c r="H226" s="172">
        <v>2.282</v>
      </c>
      <c r="L226" s="168"/>
      <c r="M226" s="173"/>
      <c r="T226" s="174"/>
      <c r="AT226" s="170" t="s">
        <v>145</v>
      </c>
      <c r="AU226" s="170" t="s">
        <v>83</v>
      </c>
      <c r="AV226" s="169" t="s">
        <v>83</v>
      </c>
      <c r="AW226" s="169" t="s">
        <v>31</v>
      </c>
      <c r="AX226" s="169" t="s">
        <v>74</v>
      </c>
      <c r="AY226" s="170" t="s">
        <v>138</v>
      </c>
    </row>
    <row r="227" spans="2:65" s="183" customFormat="1" x14ac:dyDescent="0.2">
      <c r="B227" s="182"/>
      <c r="D227" s="58" t="s">
        <v>145</v>
      </c>
      <c r="E227" s="184" t="s">
        <v>1</v>
      </c>
      <c r="F227" s="185" t="s">
        <v>157</v>
      </c>
      <c r="H227" s="186">
        <v>10.445</v>
      </c>
      <c r="L227" s="182"/>
      <c r="M227" s="187"/>
      <c r="T227" s="188"/>
      <c r="AT227" s="184" t="s">
        <v>145</v>
      </c>
      <c r="AU227" s="184" t="s">
        <v>83</v>
      </c>
      <c r="AV227" s="183" t="s">
        <v>89</v>
      </c>
      <c r="AW227" s="183" t="s">
        <v>31</v>
      </c>
      <c r="AX227" s="183" t="s">
        <v>79</v>
      </c>
      <c r="AY227" s="184" t="s">
        <v>138</v>
      </c>
    </row>
    <row r="228" spans="2:65" s="49" customFormat="1" ht="22.7" customHeight="1" x14ac:dyDescent="0.2">
      <c r="B228" s="50"/>
      <c r="D228" s="51" t="s">
        <v>73</v>
      </c>
      <c r="E228" s="60" t="s">
        <v>89</v>
      </c>
      <c r="F228" s="60" t="s">
        <v>253</v>
      </c>
      <c r="J228" s="104">
        <f>BK228</f>
        <v>0</v>
      </c>
      <c r="L228" s="50"/>
      <c r="M228" s="88"/>
      <c r="P228" s="89">
        <f>SUM(P229:P249)</f>
        <v>0</v>
      </c>
      <c r="R228" s="89">
        <f>SUM(R229:R249)</f>
        <v>3.9472649999999991E-2</v>
      </c>
      <c r="T228" s="90">
        <f>SUM(T229:T249)</f>
        <v>0</v>
      </c>
      <c r="AR228" s="51" t="s">
        <v>79</v>
      </c>
      <c r="AT228" s="91" t="s">
        <v>73</v>
      </c>
      <c r="AU228" s="91" t="s">
        <v>79</v>
      </c>
      <c r="AY228" s="51" t="s">
        <v>138</v>
      </c>
      <c r="BK228" s="92">
        <f>SUM(BK229:BK249)</f>
        <v>0</v>
      </c>
    </row>
    <row r="229" spans="2:65" s="9" customFormat="1" ht="16.5" customHeight="1" x14ac:dyDescent="0.2">
      <c r="B229" s="10"/>
      <c r="C229" s="61" t="s">
        <v>254</v>
      </c>
      <c r="D229" s="61" t="s">
        <v>140</v>
      </c>
      <c r="E229" s="62" t="s">
        <v>255</v>
      </c>
      <c r="F229" s="63" t="s">
        <v>256</v>
      </c>
      <c r="G229" s="64" t="s">
        <v>143</v>
      </c>
      <c r="H229" s="65">
        <v>1.2999999999999999E-2</v>
      </c>
      <c r="I229" s="192"/>
      <c r="J229" s="105">
        <f>ROUND(I229*H229,2)</f>
        <v>0</v>
      </c>
      <c r="K229" s="106"/>
      <c r="L229" s="10"/>
      <c r="M229" s="107" t="s">
        <v>1</v>
      </c>
      <c r="N229" s="108" t="s">
        <v>39</v>
      </c>
      <c r="P229" s="98">
        <f>O229*H229</f>
        <v>0</v>
      </c>
      <c r="Q229" s="98">
        <v>2.5019800000000001</v>
      </c>
      <c r="R229" s="98">
        <f>Q229*H229</f>
        <v>3.2525739999999997E-2</v>
      </c>
      <c r="S229" s="98">
        <v>0</v>
      </c>
      <c r="T229" s="99">
        <f>S229*H229</f>
        <v>0</v>
      </c>
      <c r="AR229" s="100" t="s">
        <v>89</v>
      </c>
      <c r="AT229" s="100" t="s">
        <v>140</v>
      </c>
      <c r="AU229" s="100" t="s">
        <v>83</v>
      </c>
      <c r="AY229" s="66" t="s">
        <v>138</v>
      </c>
      <c r="BE229" s="101">
        <f>IF(N229="základní",J229,0)</f>
        <v>0</v>
      </c>
      <c r="BF229" s="101">
        <f>IF(N229="snížená",J229,0)</f>
        <v>0</v>
      </c>
      <c r="BG229" s="101">
        <f>IF(N229="zákl. přenesená",J229,0)</f>
        <v>0</v>
      </c>
      <c r="BH229" s="101">
        <f>IF(N229="sníž. přenesená",J229,0)</f>
        <v>0</v>
      </c>
      <c r="BI229" s="101">
        <f>IF(N229="nulová",J229,0)</f>
        <v>0</v>
      </c>
      <c r="BJ229" s="66" t="s">
        <v>79</v>
      </c>
      <c r="BK229" s="101">
        <f>ROUND(I229*H229,2)</f>
        <v>0</v>
      </c>
      <c r="BL229" s="66" t="s">
        <v>89</v>
      </c>
      <c r="BM229" s="100" t="s">
        <v>257</v>
      </c>
    </row>
    <row r="230" spans="2:65" s="163" customFormat="1" x14ac:dyDescent="0.2">
      <c r="B230" s="162"/>
      <c r="D230" s="58" t="s">
        <v>145</v>
      </c>
      <c r="E230" s="164" t="s">
        <v>1</v>
      </c>
      <c r="F230" s="165" t="s">
        <v>216</v>
      </c>
      <c r="H230" s="164" t="s">
        <v>1</v>
      </c>
      <c r="L230" s="162"/>
      <c r="M230" s="166"/>
      <c r="T230" s="167"/>
      <c r="AT230" s="164" t="s">
        <v>145</v>
      </c>
      <c r="AU230" s="164" t="s">
        <v>83</v>
      </c>
      <c r="AV230" s="163" t="s">
        <v>79</v>
      </c>
      <c r="AW230" s="163" t="s">
        <v>31</v>
      </c>
      <c r="AX230" s="163" t="s">
        <v>74</v>
      </c>
      <c r="AY230" s="164" t="s">
        <v>138</v>
      </c>
    </row>
    <row r="231" spans="2:65" s="163" customFormat="1" x14ac:dyDescent="0.2">
      <c r="B231" s="162"/>
      <c r="D231" s="58" t="s">
        <v>145</v>
      </c>
      <c r="E231" s="164" t="s">
        <v>1</v>
      </c>
      <c r="F231" s="165" t="s">
        <v>258</v>
      </c>
      <c r="H231" s="164" t="s">
        <v>1</v>
      </c>
      <c r="L231" s="162"/>
      <c r="M231" s="166"/>
      <c r="T231" s="167"/>
      <c r="AT231" s="164" t="s">
        <v>145</v>
      </c>
      <c r="AU231" s="164" t="s">
        <v>83</v>
      </c>
      <c r="AV231" s="163" t="s">
        <v>79</v>
      </c>
      <c r="AW231" s="163" t="s">
        <v>31</v>
      </c>
      <c r="AX231" s="163" t="s">
        <v>74</v>
      </c>
      <c r="AY231" s="164" t="s">
        <v>138</v>
      </c>
    </row>
    <row r="232" spans="2:65" s="169" customFormat="1" x14ac:dyDescent="0.2">
      <c r="B232" s="168"/>
      <c r="D232" s="58" t="s">
        <v>145</v>
      </c>
      <c r="E232" s="170" t="s">
        <v>1</v>
      </c>
      <c r="F232" s="171" t="s">
        <v>259</v>
      </c>
      <c r="H232" s="172">
        <v>1.2999999999999999E-2</v>
      </c>
      <c r="L232" s="168"/>
      <c r="M232" s="173"/>
      <c r="T232" s="174"/>
      <c r="AT232" s="170" t="s">
        <v>145</v>
      </c>
      <c r="AU232" s="170" t="s">
        <v>83</v>
      </c>
      <c r="AV232" s="169" t="s">
        <v>83</v>
      </c>
      <c r="AW232" s="169" t="s">
        <v>31</v>
      </c>
      <c r="AX232" s="169" t="s">
        <v>79</v>
      </c>
      <c r="AY232" s="170" t="s">
        <v>138</v>
      </c>
    </row>
    <row r="233" spans="2:65" s="9" customFormat="1" ht="16.5" customHeight="1" x14ac:dyDescent="0.2">
      <c r="B233" s="10"/>
      <c r="C233" s="61" t="s">
        <v>7</v>
      </c>
      <c r="D233" s="61" t="s">
        <v>140</v>
      </c>
      <c r="E233" s="62" t="s">
        <v>260</v>
      </c>
      <c r="F233" s="63" t="s">
        <v>261</v>
      </c>
      <c r="G233" s="64" t="s">
        <v>221</v>
      </c>
      <c r="H233" s="65">
        <v>0.7</v>
      </c>
      <c r="I233" s="192"/>
      <c r="J233" s="105">
        <f>ROUND(I233*H233,2)</f>
        <v>0</v>
      </c>
      <c r="K233" s="106"/>
      <c r="L233" s="10"/>
      <c r="M233" s="107" t="s">
        <v>1</v>
      </c>
      <c r="N233" s="108" t="s">
        <v>39</v>
      </c>
      <c r="P233" s="98">
        <f>O233*H233</f>
        <v>0</v>
      </c>
      <c r="Q233" s="98">
        <v>8.4200000000000004E-3</v>
      </c>
      <c r="R233" s="98">
        <f>Q233*H233</f>
        <v>5.8939999999999999E-3</v>
      </c>
      <c r="S233" s="98">
        <v>0</v>
      </c>
      <c r="T233" s="99">
        <f>S233*H233</f>
        <v>0</v>
      </c>
      <c r="AR233" s="100" t="s">
        <v>89</v>
      </c>
      <c r="AT233" s="100" t="s">
        <v>140</v>
      </c>
      <c r="AU233" s="100" t="s">
        <v>83</v>
      </c>
      <c r="AY233" s="66" t="s">
        <v>138</v>
      </c>
      <c r="BE233" s="101">
        <f>IF(N233="základní",J233,0)</f>
        <v>0</v>
      </c>
      <c r="BF233" s="101">
        <f>IF(N233="snížená",J233,0)</f>
        <v>0</v>
      </c>
      <c r="BG233" s="101">
        <f>IF(N233="zákl. přenesená",J233,0)</f>
        <v>0</v>
      </c>
      <c r="BH233" s="101">
        <f>IF(N233="sníž. přenesená",J233,0)</f>
        <v>0</v>
      </c>
      <c r="BI233" s="101">
        <f>IF(N233="nulová",J233,0)</f>
        <v>0</v>
      </c>
      <c r="BJ233" s="66" t="s">
        <v>79</v>
      </c>
      <c r="BK233" s="101">
        <f>ROUND(I233*H233,2)</f>
        <v>0</v>
      </c>
      <c r="BL233" s="66" t="s">
        <v>89</v>
      </c>
      <c r="BM233" s="100" t="s">
        <v>262</v>
      </c>
    </row>
    <row r="234" spans="2:65" s="169" customFormat="1" x14ac:dyDescent="0.2">
      <c r="B234" s="168"/>
      <c r="D234" s="58" t="s">
        <v>145</v>
      </c>
      <c r="E234" s="170" t="s">
        <v>1</v>
      </c>
      <c r="F234" s="171" t="s">
        <v>263</v>
      </c>
      <c r="H234" s="172">
        <v>0.7</v>
      </c>
      <c r="L234" s="168"/>
      <c r="M234" s="173"/>
      <c r="T234" s="174"/>
      <c r="AT234" s="170" t="s">
        <v>145</v>
      </c>
      <c r="AU234" s="170" t="s">
        <v>83</v>
      </c>
      <c r="AV234" s="169" t="s">
        <v>83</v>
      </c>
      <c r="AW234" s="169" t="s">
        <v>31</v>
      </c>
      <c r="AX234" s="169" t="s">
        <v>79</v>
      </c>
      <c r="AY234" s="170" t="s">
        <v>138</v>
      </c>
    </row>
    <row r="235" spans="2:65" s="9" customFormat="1" ht="16.5" customHeight="1" x14ac:dyDescent="0.2">
      <c r="B235" s="10"/>
      <c r="C235" s="61" t="s">
        <v>264</v>
      </c>
      <c r="D235" s="61" t="s">
        <v>140</v>
      </c>
      <c r="E235" s="62" t="s">
        <v>265</v>
      </c>
      <c r="F235" s="63" t="s">
        <v>266</v>
      </c>
      <c r="G235" s="64" t="s">
        <v>221</v>
      </c>
      <c r="H235" s="65">
        <v>0.7</v>
      </c>
      <c r="I235" s="192"/>
      <c r="J235" s="105">
        <f>ROUND(I235*H235,2)</f>
        <v>0</v>
      </c>
      <c r="K235" s="106"/>
      <c r="L235" s="10"/>
      <c r="M235" s="107" t="s">
        <v>1</v>
      </c>
      <c r="N235" s="108" t="s">
        <v>39</v>
      </c>
      <c r="P235" s="98">
        <f>O235*H235</f>
        <v>0</v>
      </c>
      <c r="Q235" s="98">
        <v>0</v>
      </c>
      <c r="R235" s="98">
        <f>Q235*H235</f>
        <v>0</v>
      </c>
      <c r="S235" s="98">
        <v>0</v>
      </c>
      <c r="T235" s="99">
        <f>S235*H235</f>
        <v>0</v>
      </c>
      <c r="AR235" s="100" t="s">
        <v>89</v>
      </c>
      <c r="AT235" s="100" t="s">
        <v>140</v>
      </c>
      <c r="AU235" s="100" t="s">
        <v>83</v>
      </c>
      <c r="AY235" s="66" t="s">
        <v>138</v>
      </c>
      <c r="BE235" s="101">
        <f>IF(N235="základní",J235,0)</f>
        <v>0</v>
      </c>
      <c r="BF235" s="101">
        <f>IF(N235="snížená",J235,0)</f>
        <v>0</v>
      </c>
      <c r="BG235" s="101">
        <f>IF(N235="zákl. přenesená",J235,0)</f>
        <v>0</v>
      </c>
      <c r="BH235" s="101">
        <f>IF(N235="sníž. přenesená",J235,0)</f>
        <v>0</v>
      </c>
      <c r="BI235" s="101">
        <f>IF(N235="nulová",J235,0)</f>
        <v>0</v>
      </c>
      <c r="BJ235" s="66" t="s">
        <v>79</v>
      </c>
      <c r="BK235" s="101">
        <f>ROUND(I235*H235,2)</f>
        <v>0</v>
      </c>
      <c r="BL235" s="66" t="s">
        <v>89</v>
      </c>
      <c r="BM235" s="100" t="s">
        <v>267</v>
      </c>
    </row>
    <row r="236" spans="2:65" s="9" customFormat="1" ht="24.2" customHeight="1" x14ac:dyDescent="0.2">
      <c r="B236" s="10"/>
      <c r="C236" s="61" t="s">
        <v>268</v>
      </c>
      <c r="D236" s="61" t="s">
        <v>140</v>
      </c>
      <c r="E236" s="62" t="s">
        <v>269</v>
      </c>
      <c r="F236" s="63" t="s">
        <v>270</v>
      </c>
      <c r="G236" s="64" t="s">
        <v>179</v>
      </c>
      <c r="H236" s="65">
        <v>1E-3</v>
      </c>
      <c r="I236" s="192"/>
      <c r="J236" s="105">
        <f>ROUND(I236*H236,2)</f>
        <v>0</v>
      </c>
      <c r="K236" s="106"/>
      <c r="L236" s="10"/>
      <c r="M236" s="107" t="s">
        <v>1</v>
      </c>
      <c r="N236" s="108" t="s">
        <v>39</v>
      </c>
      <c r="P236" s="98">
        <f>O236*H236</f>
        <v>0</v>
      </c>
      <c r="Q236" s="98">
        <v>1.05291</v>
      </c>
      <c r="R236" s="98">
        <f>Q236*H236</f>
        <v>1.05291E-3</v>
      </c>
      <c r="S236" s="98">
        <v>0</v>
      </c>
      <c r="T236" s="99">
        <f>S236*H236</f>
        <v>0</v>
      </c>
      <c r="AR236" s="100" t="s">
        <v>89</v>
      </c>
      <c r="AT236" s="100" t="s">
        <v>140</v>
      </c>
      <c r="AU236" s="100" t="s">
        <v>83</v>
      </c>
      <c r="AY236" s="66" t="s">
        <v>138</v>
      </c>
      <c r="BE236" s="101">
        <f>IF(N236="základní",J236,0)</f>
        <v>0</v>
      </c>
      <c r="BF236" s="101">
        <f>IF(N236="snížená",J236,0)</f>
        <v>0</v>
      </c>
      <c r="BG236" s="101">
        <f>IF(N236="zákl. přenesená",J236,0)</f>
        <v>0</v>
      </c>
      <c r="BH236" s="101">
        <f>IF(N236="sníž. přenesená",J236,0)</f>
        <v>0</v>
      </c>
      <c r="BI236" s="101">
        <f>IF(N236="nulová",J236,0)</f>
        <v>0</v>
      </c>
      <c r="BJ236" s="66" t="s">
        <v>79</v>
      </c>
      <c r="BK236" s="101">
        <f>ROUND(I236*H236,2)</f>
        <v>0</v>
      </c>
      <c r="BL236" s="66" t="s">
        <v>89</v>
      </c>
      <c r="BM236" s="100" t="s">
        <v>271</v>
      </c>
    </row>
    <row r="237" spans="2:65" s="169" customFormat="1" x14ac:dyDescent="0.2">
      <c r="B237" s="168"/>
      <c r="D237" s="58" t="s">
        <v>145</v>
      </c>
      <c r="E237" s="170" t="s">
        <v>1</v>
      </c>
      <c r="F237" s="171" t="s">
        <v>272</v>
      </c>
      <c r="H237" s="172">
        <v>1E-3</v>
      </c>
      <c r="L237" s="168"/>
      <c r="M237" s="173"/>
      <c r="T237" s="174"/>
      <c r="AT237" s="170" t="s">
        <v>145</v>
      </c>
      <c r="AU237" s="170" t="s">
        <v>83</v>
      </c>
      <c r="AV237" s="169" t="s">
        <v>83</v>
      </c>
      <c r="AW237" s="169" t="s">
        <v>31</v>
      </c>
      <c r="AX237" s="169" t="s">
        <v>79</v>
      </c>
      <c r="AY237" s="170" t="s">
        <v>138</v>
      </c>
    </row>
    <row r="238" spans="2:65" s="9" customFormat="1" ht="16.5" customHeight="1" x14ac:dyDescent="0.2">
      <c r="B238" s="10"/>
      <c r="C238" s="61" t="s">
        <v>273</v>
      </c>
      <c r="D238" s="61" t="s">
        <v>140</v>
      </c>
      <c r="E238" s="62" t="s">
        <v>274</v>
      </c>
      <c r="F238" s="63" t="s">
        <v>275</v>
      </c>
      <c r="G238" s="64" t="s">
        <v>143</v>
      </c>
      <c r="H238" s="65">
        <v>2.835</v>
      </c>
      <c r="I238" s="192"/>
      <c r="J238" s="105">
        <f>ROUND(I238*H238,2)</f>
        <v>0</v>
      </c>
      <c r="K238" s="106"/>
      <c r="L238" s="10"/>
      <c r="M238" s="107" t="s">
        <v>1</v>
      </c>
      <c r="N238" s="108" t="s">
        <v>39</v>
      </c>
      <c r="P238" s="98">
        <f>O238*H238</f>
        <v>0</v>
      </c>
      <c r="Q238" s="98">
        <v>0</v>
      </c>
      <c r="R238" s="98">
        <f>Q238*H238</f>
        <v>0</v>
      </c>
      <c r="S238" s="98">
        <v>0</v>
      </c>
      <c r="T238" s="99">
        <f>S238*H238</f>
        <v>0</v>
      </c>
      <c r="AR238" s="100" t="s">
        <v>89</v>
      </c>
      <c r="AT238" s="100" t="s">
        <v>140</v>
      </c>
      <c r="AU238" s="100" t="s">
        <v>83</v>
      </c>
      <c r="AY238" s="66" t="s">
        <v>138</v>
      </c>
      <c r="BE238" s="101">
        <f>IF(N238="základní",J238,0)</f>
        <v>0</v>
      </c>
      <c r="BF238" s="101">
        <f>IF(N238="snížená",J238,0)</f>
        <v>0</v>
      </c>
      <c r="BG238" s="101">
        <f>IF(N238="zákl. přenesená",J238,0)</f>
        <v>0</v>
      </c>
      <c r="BH238" s="101">
        <f>IF(N238="sníž. přenesená",J238,0)</f>
        <v>0</v>
      </c>
      <c r="BI238" s="101">
        <f>IF(N238="nulová",J238,0)</f>
        <v>0</v>
      </c>
      <c r="BJ238" s="66" t="s">
        <v>79</v>
      </c>
      <c r="BK238" s="101">
        <f>ROUND(I238*H238,2)</f>
        <v>0</v>
      </c>
      <c r="BL238" s="66" t="s">
        <v>89</v>
      </c>
      <c r="BM238" s="100" t="s">
        <v>276</v>
      </c>
    </row>
    <row r="239" spans="2:65" s="163" customFormat="1" x14ac:dyDescent="0.2">
      <c r="B239" s="162"/>
      <c r="D239" s="58" t="s">
        <v>145</v>
      </c>
      <c r="E239" s="164" t="s">
        <v>1</v>
      </c>
      <c r="F239" s="165" t="s">
        <v>146</v>
      </c>
      <c r="H239" s="164" t="s">
        <v>1</v>
      </c>
      <c r="L239" s="162"/>
      <c r="M239" s="166"/>
      <c r="T239" s="167"/>
      <c r="AT239" s="164" t="s">
        <v>145</v>
      </c>
      <c r="AU239" s="164" t="s">
        <v>83</v>
      </c>
      <c r="AV239" s="163" t="s">
        <v>79</v>
      </c>
      <c r="AW239" s="163" t="s">
        <v>31</v>
      </c>
      <c r="AX239" s="163" t="s">
        <v>74</v>
      </c>
      <c r="AY239" s="164" t="s">
        <v>138</v>
      </c>
    </row>
    <row r="240" spans="2:65" s="163" customFormat="1" x14ac:dyDescent="0.2">
      <c r="B240" s="162"/>
      <c r="D240" s="58" t="s">
        <v>145</v>
      </c>
      <c r="E240" s="164" t="s">
        <v>1</v>
      </c>
      <c r="F240" s="165" t="s">
        <v>147</v>
      </c>
      <c r="H240" s="164" t="s">
        <v>1</v>
      </c>
      <c r="L240" s="162"/>
      <c r="M240" s="166"/>
      <c r="T240" s="167"/>
      <c r="AT240" s="164" t="s">
        <v>145</v>
      </c>
      <c r="AU240" s="164" t="s">
        <v>83</v>
      </c>
      <c r="AV240" s="163" t="s">
        <v>79</v>
      </c>
      <c r="AW240" s="163" t="s">
        <v>31</v>
      </c>
      <c r="AX240" s="163" t="s">
        <v>74</v>
      </c>
      <c r="AY240" s="164" t="s">
        <v>138</v>
      </c>
    </row>
    <row r="241" spans="2:65" s="163" customFormat="1" x14ac:dyDescent="0.2">
      <c r="B241" s="162"/>
      <c r="D241" s="58" t="s">
        <v>145</v>
      </c>
      <c r="E241" s="164" t="s">
        <v>1</v>
      </c>
      <c r="F241" s="165" t="s">
        <v>148</v>
      </c>
      <c r="H241" s="164" t="s">
        <v>1</v>
      </c>
      <c r="L241" s="162"/>
      <c r="M241" s="166"/>
      <c r="T241" s="167"/>
      <c r="AT241" s="164" t="s">
        <v>145</v>
      </c>
      <c r="AU241" s="164" t="s">
        <v>83</v>
      </c>
      <c r="AV241" s="163" t="s">
        <v>79</v>
      </c>
      <c r="AW241" s="163" t="s">
        <v>31</v>
      </c>
      <c r="AX241" s="163" t="s">
        <v>74</v>
      </c>
      <c r="AY241" s="164" t="s">
        <v>138</v>
      </c>
    </row>
    <row r="242" spans="2:65" s="169" customFormat="1" x14ac:dyDescent="0.2">
      <c r="B242" s="168"/>
      <c r="D242" s="58" t="s">
        <v>145</v>
      </c>
      <c r="E242" s="170" t="s">
        <v>1</v>
      </c>
      <c r="F242" s="171" t="s">
        <v>277</v>
      </c>
      <c r="H242" s="172">
        <v>0.85299999999999998</v>
      </c>
      <c r="L242" s="168"/>
      <c r="M242" s="173"/>
      <c r="T242" s="174"/>
      <c r="AT242" s="170" t="s">
        <v>145</v>
      </c>
      <c r="AU242" s="170" t="s">
        <v>83</v>
      </c>
      <c r="AV242" s="169" t="s">
        <v>83</v>
      </c>
      <c r="AW242" s="169" t="s">
        <v>31</v>
      </c>
      <c r="AX242" s="169" t="s">
        <v>74</v>
      </c>
      <c r="AY242" s="170" t="s">
        <v>138</v>
      </c>
    </row>
    <row r="243" spans="2:65" s="163" customFormat="1" x14ac:dyDescent="0.2">
      <c r="B243" s="162"/>
      <c r="D243" s="58" t="s">
        <v>145</v>
      </c>
      <c r="E243" s="164" t="s">
        <v>1</v>
      </c>
      <c r="F243" s="165" t="s">
        <v>150</v>
      </c>
      <c r="H243" s="164" t="s">
        <v>1</v>
      </c>
      <c r="L243" s="162"/>
      <c r="M243" s="166"/>
      <c r="T243" s="167"/>
      <c r="AT243" s="164" t="s">
        <v>145</v>
      </c>
      <c r="AU243" s="164" t="s">
        <v>83</v>
      </c>
      <c r="AV243" s="163" t="s">
        <v>79</v>
      </c>
      <c r="AW243" s="163" t="s">
        <v>31</v>
      </c>
      <c r="AX243" s="163" t="s">
        <v>74</v>
      </c>
      <c r="AY243" s="164" t="s">
        <v>138</v>
      </c>
    </row>
    <row r="244" spans="2:65" s="169" customFormat="1" x14ac:dyDescent="0.2">
      <c r="B244" s="168"/>
      <c r="D244" s="58" t="s">
        <v>145</v>
      </c>
      <c r="E244" s="170" t="s">
        <v>1</v>
      </c>
      <c r="F244" s="171" t="s">
        <v>278</v>
      </c>
      <c r="H244" s="172">
        <v>0.55000000000000004</v>
      </c>
      <c r="L244" s="168"/>
      <c r="M244" s="173"/>
      <c r="T244" s="174"/>
      <c r="AT244" s="170" t="s">
        <v>145</v>
      </c>
      <c r="AU244" s="170" t="s">
        <v>83</v>
      </c>
      <c r="AV244" s="169" t="s">
        <v>83</v>
      </c>
      <c r="AW244" s="169" t="s">
        <v>31</v>
      </c>
      <c r="AX244" s="169" t="s">
        <v>74</v>
      </c>
      <c r="AY244" s="170" t="s">
        <v>138</v>
      </c>
    </row>
    <row r="245" spans="2:65" s="163" customFormat="1" x14ac:dyDescent="0.2">
      <c r="B245" s="162"/>
      <c r="D245" s="58" t="s">
        <v>145</v>
      </c>
      <c r="E245" s="164" t="s">
        <v>1</v>
      </c>
      <c r="F245" s="165" t="s">
        <v>153</v>
      </c>
      <c r="H245" s="164" t="s">
        <v>1</v>
      </c>
      <c r="L245" s="162"/>
      <c r="M245" s="166"/>
      <c r="T245" s="167"/>
      <c r="AT245" s="164" t="s">
        <v>145</v>
      </c>
      <c r="AU245" s="164" t="s">
        <v>83</v>
      </c>
      <c r="AV245" s="163" t="s">
        <v>79</v>
      </c>
      <c r="AW245" s="163" t="s">
        <v>31</v>
      </c>
      <c r="AX245" s="163" t="s">
        <v>74</v>
      </c>
      <c r="AY245" s="164" t="s">
        <v>138</v>
      </c>
    </row>
    <row r="246" spans="2:65" s="163" customFormat="1" x14ac:dyDescent="0.2">
      <c r="B246" s="162"/>
      <c r="D246" s="58" t="s">
        <v>145</v>
      </c>
      <c r="E246" s="164" t="s">
        <v>1</v>
      </c>
      <c r="F246" s="165" t="s">
        <v>154</v>
      </c>
      <c r="H246" s="164" t="s">
        <v>1</v>
      </c>
      <c r="L246" s="162"/>
      <c r="M246" s="166"/>
      <c r="T246" s="167"/>
      <c r="AT246" s="164" t="s">
        <v>145</v>
      </c>
      <c r="AU246" s="164" t="s">
        <v>83</v>
      </c>
      <c r="AV246" s="163" t="s">
        <v>79</v>
      </c>
      <c r="AW246" s="163" t="s">
        <v>31</v>
      </c>
      <c r="AX246" s="163" t="s">
        <v>74</v>
      </c>
      <c r="AY246" s="164" t="s">
        <v>138</v>
      </c>
    </row>
    <row r="247" spans="2:65" s="169" customFormat="1" x14ac:dyDescent="0.2">
      <c r="B247" s="168"/>
      <c r="D247" s="58" t="s">
        <v>145</v>
      </c>
      <c r="E247" s="170" t="s">
        <v>1</v>
      </c>
      <c r="F247" s="171" t="s">
        <v>279</v>
      </c>
      <c r="H247" s="172">
        <v>0.8</v>
      </c>
      <c r="L247" s="168"/>
      <c r="M247" s="173"/>
      <c r="T247" s="174"/>
      <c r="AT247" s="170" t="s">
        <v>145</v>
      </c>
      <c r="AU247" s="170" t="s">
        <v>83</v>
      </c>
      <c r="AV247" s="169" t="s">
        <v>83</v>
      </c>
      <c r="AW247" s="169" t="s">
        <v>31</v>
      </c>
      <c r="AX247" s="169" t="s">
        <v>74</v>
      </c>
      <c r="AY247" s="170" t="s">
        <v>138</v>
      </c>
    </row>
    <row r="248" spans="2:65" s="169" customFormat="1" x14ac:dyDescent="0.2">
      <c r="B248" s="168"/>
      <c r="D248" s="58" t="s">
        <v>145</v>
      </c>
      <c r="E248" s="170" t="s">
        <v>1</v>
      </c>
      <c r="F248" s="171" t="s">
        <v>280</v>
      </c>
      <c r="H248" s="172">
        <v>0.63200000000000001</v>
      </c>
      <c r="L248" s="168"/>
      <c r="M248" s="173"/>
      <c r="T248" s="174"/>
      <c r="AT248" s="170" t="s">
        <v>145</v>
      </c>
      <c r="AU248" s="170" t="s">
        <v>83</v>
      </c>
      <c r="AV248" s="169" t="s">
        <v>83</v>
      </c>
      <c r="AW248" s="169" t="s">
        <v>31</v>
      </c>
      <c r="AX248" s="169" t="s">
        <v>74</v>
      </c>
      <c r="AY248" s="170" t="s">
        <v>138</v>
      </c>
    </row>
    <row r="249" spans="2:65" s="183" customFormat="1" x14ac:dyDescent="0.2">
      <c r="B249" s="182"/>
      <c r="D249" s="58" t="s">
        <v>145</v>
      </c>
      <c r="E249" s="184" t="s">
        <v>1</v>
      </c>
      <c r="F249" s="185" t="s">
        <v>157</v>
      </c>
      <c r="H249" s="186">
        <v>2.8350000000000004</v>
      </c>
      <c r="L249" s="182"/>
      <c r="M249" s="187"/>
      <c r="T249" s="188"/>
      <c r="AT249" s="184" t="s">
        <v>145</v>
      </c>
      <c r="AU249" s="184" t="s">
        <v>83</v>
      </c>
      <c r="AV249" s="183" t="s">
        <v>89</v>
      </c>
      <c r="AW249" s="183" t="s">
        <v>31</v>
      </c>
      <c r="AX249" s="183" t="s">
        <v>79</v>
      </c>
      <c r="AY249" s="184" t="s">
        <v>138</v>
      </c>
    </row>
    <row r="250" spans="2:65" s="49" customFormat="1" ht="22.7" customHeight="1" x14ac:dyDescent="0.2">
      <c r="B250" s="50"/>
      <c r="D250" s="51" t="s">
        <v>73</v>
      </c>
      <c r="E250" s="60" t="s">
        <v>172</v>
      </c>
      <c r="F250" s="60" t="s">
        <v>281</v>
      </c>
      <c r="J250" s="104">
        <f>BK250</f>
        <v>0</v>
      </c>
      <c r="L250" s="50"/>
      <c r="M250" s="88"/>
      <c r="P250" s="89">
        <f>SUM(P251:P407)</f>
        <v>0</v>
      </c>
      <c r="R250" s="89">
        <f>SUM(R251:R407)</f>
        <v>21.647111440000003</v>
      </c>
      <c r="T250" s="90">
        <f>SUM(T251:T407)</f>
        <v>0</v>
      </c>
      <c r="AR250" s="51" t="s">
        <v>79</v>
      </c>
      <c r="AT250" s="91" t="s">
        <v>73</v>
      </c>
      <c r="AU250" s="91" t="s">
        <v>79</v>
      </c>
      <c r="AY250" s="51" t="s">
        <v>138</v>
      </c>
      <c r="BK250" s="92">
        <f>SUM(BK251:BK407)</f>
        <v>0</v>
      </c>
    </row>
    <row r="251" spans="2:65" s="9" customFormat="1" ht="24.2" customHeight="1" x14ac:dyDescent="0.2">
      <c r="B251" s="10"/>
      <c r="C251" s="61" t="s">
        <v>282</v>
      </c>
      <c r="D251" s="61" t="s">
        <v>140</v>
      </c>
      <c r="E251" s="62" t="s">
        <v>283</v>
      </c>
      <c r="F251" s="63" t="s">
        <v>284</v>
      </c>
      <c r="G251" s="64" t="s">
        <v>221</v>
      </c>
      <c r="H251" s="65">
        <v>14.35</v>
      </c>
      <c r="I251" s="192"/>
      <c r="J251" s="105">
        <f>ROUND(I251*H251,2)</f>
        <v>0</v>
      </c>
      <c r="K251" s="106"/>
      <c r="L251" s="10"/>
      <c r="M251" s="107" t="s">
        <v>1</v>
      </c>
      <c r="N251" s="108" t="s">
        <v>39</v>
      </c>
      <c r="P251" s="98">
        <f>O251*H251</f>
        <v>0</v>
      </c>
      <c r="Q251" s="98">
        <v>2.5999999999999998E-4</v>
      </c>
      <c r="R251" s="98">
        <f>Q251*H251</f>
        <v>3.7309999999999995E-3</v>
      </c>
      <c r="S251" s="98">
        <v>0</v>
      </c>
      <c r="T251" s="99">
        <f>S251*H251</f>
        <v>0</v>
      </c>
      <c r="AR251" s="100" t="s">
        <v>89</v>
      </c>
      <c r="AT251" s="100" t="s">
        <v>140</v>
      </c>
      <c r="AU251" s="100" t="s">
        <v>83</v>
      </c>
      <c r="AY251" s="66" t="s">
        <v>138</v>
      </c>
      <c r="BE251" s="101">
        <f>IF(N251="základní",J251,0)</f>
        <v>0</v>
      </c>
      <c r="BF251" s="101">
        <f>IF(N251="snížená",J251,0)</f>
        <v>0</v>
      </c>
      <c r="BG251" s="101">
        <f>IF(N251="zákl. přenesená",J251,0)</f>
        <v>0</v>
      </c>
      <c r="BH251" s="101">
        <f>IF(N251="sníž. přenesená",J251,0)</f>
        <v>0</v>
      </c>
      <c r="BI251" s="101">
        <f>IF(N251="nulová",J251,0)</f>
        <v>0</v>
      </c>
      <c r="BJ251" s="66" t="s">
        <v>79</v>
      </c>
      <c r="BK251" s="101">
        <f>ROUND(I251*H251,2)</f>
        <v>0</v>
      </c>
      <c r="BL251" s="66" t="s">
        <v>89</v>
      </c>
      <c r="BM251" s="100" t="s">
        <v>285</v>
      </c>
    </row>
    <row r="252" spans="2:65" s="9" customFormat="1" ht="37.700000000000003" customHeight="1" x14ac:dyDescent="0.2">
      <c r="B252" s="10"/>
      <c r="C252" s="61" t="s">
        <v>286</v>
      </c>
      <c r="D252" s="61" t="s">
        <v>140</v>
      </c>
      <c r="E252" s="62" t="s">
        <v>287</v>
      </c>
      <c r="F252" s="63" t="s">
        <v>288</v>
      </c>
      <c r="G252" s="64" t="s">
        <v>221</v>
      </c>
      <c r="H252" s="65">
        <v>14.35</v>
      </c>
      <c r="I252" s="192"/>
      <c r="J252" s="105">
        <f>ROUND(I252*H252,2)</f>
        <v>0</v>
      </c>
      <c r="K252" s="106"/>
      <c r="L252" s="10"/>
      <c r="M252" s="107" t="s">
        <v>1</v>
      </c>
      <c r="N252" s="108" t="s">
        <v>39</v>
      </c>
      <c r="P252" s="98">
        <f>O252*H252</f>
        <v>0</v>
      </c>
      <c r="Q252" s="98">
        <v>9.1999999999999998E-3</v>
      </c>
      <c r="R252" s="98">
        <f>Q252*H252</f>
        <v>0.13202</v>
      </c>
      <c r="S252" s="98">
        <v>0</v>
      </c>
      <c r="T252" s="99">
        <f>S252*H252</f>
        <v>0</v>
      </c>
      <c r="AR252" s="100" t="s">
        <v>89</v>
      </c>
      <c r="AT252" s="100" t="s">
        <v>140</v>
      </c>
      <c r="AU252" s="100" t="s">
        <v>83</v>
      </c>
      <c r="AY252" s="66" t="s">
        <v>138</v>
      </c>
      <c r="BE252" s="101">
        <f>IF(N252="základní",J252,0)</f>
        <v>0</v>
      </c>
      <c r="BF252" s="101">
        <f>IF(N252="snížená",J252,0)</f>
        <v>0</v>
      </c>
      <c r="BG252" s="101">
        <f>IF(N252="zákl. přenesená",J252,0)</f>
        <v>0</v>
      </c>
      <c r="BH252" s="101">
        <f>IF(N252="sníž. přenesená",J252,0)</f>
        <v>0</v>
      </c>
      <c r="BI252" s="101">
        <f>IF(N252="nulová",J252,0)</f>
        <v>0</v>
      </c>
      <c r="BJ252" s="66" t="s">
        <v>79</v>
      </c>
      <c r="BK252" s="101">
        <f>ROUND(I252*H252,2)</f>
        <v>0</v>
      </c>
      <c r="BL252" s="66" t="s">
        <v>89</v>
      </c>
      <c r="BM252" s="100" t="s">
        <v>289</v>
      </c>
    </row>
    <row r="253" spans="2:65" s="163" customFormat="1" x14ac:dyDescent="0.2">
      <c r="B253" s="162"/>
      <c r="D253" s="58" t="s">
        <v>145</v>
      </c>
      <c r="E253" s="164" t="s">
        <v>1</v>
      </c>
      <c r="F253" s="165" t="s">
        <v>216</v>
      </c>
      <c r="H253" s="164" t="s">
        <v>1</v>
      </c>
      <c r="L253" s="162"/>
      <c r="M253" s="166"/>
      <c r="T253" s="167"/>
      <c r="AT253" s="164" t="s">
        <v>145</v>
      </c>
      <c r="AU253" s="164" t="s">
        <v>83</v>
      </c>
      <c r="AV253" s="163" t="s">
        <v>79</v>
      </c>
      <c r="AW253" s="163" t="s">
        <v>31</v>
      </c>
      <c r="AX253" s="163" t="s">
        <v>74</v>
      </c>
      <c r="AY253" s="164" t="s">
        <v>138</v>
      </c>
    </row>
    <row r="254" spans="2:65" s="163" customFormat="1" x14ac:dyDescent="0.2">
      <c r="B254" s="162"/>
      <c r="D254" s="58" t="s">
        <v>145</v>
      </c>
      <c r="E254" s="164" t="s">
        <v>1</v>
      </c>
      <c r="F254" s="165" t="s">
        <v>290</v>
      </c>
      <c r="H254" s="164" t="s">
        <v>1</v>
      </c>
      <c r="L254" s="162"/>
      <c r="M254" s="166"/>
      <c r="T254" s="167"/>
      <c r="AT254" s="164" t="s">
        <v>145</v>
      </c>
      <c r="AU254" s="164" t="s">
        <v>83</v>
      </c>
      <c r="AV254" s="163" t="s">
        <v>79</v>
      </c>
      <c r="AW254" s="163" t="s">
        <v>31</v>
      </c>
      <c r="AX254" s="163" t="s">
        <v>74</v>
      </c>
      <c r="AY254" s="164" t="s">
        <v>138</v>
      </c>
    </row>
    <row r="255" spans="2:65" s="169" customFormat="1" x14ac:dyDescent="0.2">
      <c r="B255" s="168"/>
      <c r="D255" s="58" t="s">
        <v>145</v>
      </c>
      <c r="E255" s="170" t="s">
        <v>1</v>
      </c>
      <c r="F255" s="171" t="s">
        <v>291</v>
      </c>
      <c r="H255" s="172">
        <v>7.96</v>
      </c>
      <c r="L255" s="168"/>
      <c r="M255" s="173"/>
      <c r="T255" s="174"/>
      <c r="AT255" s="170" t="s">
        <v>145</v>
      </c>
      <c r="AU255" s="170" t="s">
        <v>83</v>
      </c>
      <c r="AV255" s="169" t="s">
        <v>83</v>
      </c>
      <c r="AW255" s="169" t="s">
        <v>31</v>
      </c>
      <c r="AX255" s="169" t="s">
        <v>74</v>
      </c>
      <c r="AY255" s="170" t="s">
        <v>138</v>
      </c>
    </row>
    <row r="256" spans="2:65" s="163" customFormat="1" x14ac:dyDescent="0.2">
      <c r="B256" s="162"/>
      <c r="D256" s="58" t="s">
        <v>145</v>
      </c>
      <c r="E256" s="164" t="s">
        <v>1</v>
      </c>
      <c r="F256" s="165" t="s">
        <v>150</v>
      </c>
      <c r="H256" s="164" t="s">
        <v>1</v>
      </c>
      <c r="L256" s="162"/>
      <c r="M256" s="166"/>
      <c r="T256" s="167"/>
      <c r="AT256" s="164" t="s">
        <v>145</v>
      </c>
      <c r="AU256" s="164" t="s">
        <v>83</v>
      </c>
      <c r="AV256" s="163" t="s">
        <v>79</v>
      </c>
      <c r="AW256" s="163" t="s">
        <v>31</v>
      </c>
      <c r="AX256" s="163" t="s">
        <v>74</v>
      </c>
      <c r="AY256" s="164" t="s">
        <v>138</v>
      </c>
    </row>
    <row r="257" spans="2:65" s="169" customFormat="1" x14ac:dyDescent="0.2">
      <c r="B257" s="168"/>
      <c r="D257" s="58" t="s">
        <v>145</v>
      </c>
      <c r="E257" s="170" t="s">
        <v>1</v>
      </c>
      <c r="F257" s="171" t="s">
        <v>292</v>
      </c>
      <c r="H257" s="172">
        <v>6.39</v>
      </c>
      <c r="L257" s="168"/>
      <c r="M257" s="173"/>
      <c r="T257" s="174"/>
      <c r="AT257" s="170" t="s">
        <v>145</v>
      </c>
      <c r="AU257" s="170" t="s">
        <v>83</v>
      </c>
      <c r="AV257" s="169" t="s">
        <v>83</v>
      </c>
      <c r="AW257" s="169" t="s">
        <v>31</v>
      </c>
      <c r="AX257" s="169" t="s">
        <v>74</v>
      </c>
      <c r="AY257" s="170" t="s">
        <v>138</v>
      </c>
    </row>
    <row r="258" spans="2:65" s="183" customFormat="1" x14ac:dyDescent="0.2">
      <c r="B258" s="182"/>
      <c r="D258" s="58" t="s">
        <v>145</v>
      </c>
      <c r="E258" s="184" t="s">
        <v>1</v>
      </c>
      <c r="F258" s="185" t="s">
        <v>157</v>
      </c>
      <c r="H258" s="186">
        <v>14.35</v>
      </c>
      <c r="L258" s="182"/>
      <c r="M258" s="187"/>
      <c r="T258" s="188"/>
      <c r="AT258" s="184" t="s">
        <v>145</v>
      </c>
      <c r="AU258" s="184" t="s">
        <v>83</v>
      </c>
      <c r="AV258" s="183" t="s">
        <v>89</v>
      </c>
      <c r="AW258" s="183" t="s">
        <v>31</v>
      </c>
      <c r="AX258" s="183" t="s">
        <v>79</v>
      </c>
      <c r="AY258" s="184" t="s">
        <v>138</v>
      </c>
    </row>
    <row r="259" spans="2:65" s="9" customFormat="1" ht="24.2" customHeight="1" x14ac:dyDescent="0.2">
      <c r="B259" s="10"/>
      <c r="C259" s="61" t="s">
        <v>293</v>
      </c>
      <c r="D259" s="61" t="s">
        <v>140</v>
      </c>
      <c r="E259" s="62" t="s">
        <v>294</v>
      </c>
      <c r="F259" s="63" t="s">
        <v>295</v>
      </c>
      <c r="G259" s="64" t="s">
        <v>221</v>
      </c>
      <c r="H259" s="65">
        <v>240.15</v>
      </c>
      <c r="I259" s="192"/>
      <c r="J259" s="105">
        <f>ROUND(I259*H259,2)</f>
        <v>0</v>
      </c>
      <c r="K259" s="106"/>
      <c r="L259" s="10"/>
      <c r="M259" s="107" t="s">
        <v>1</v>
      </c>
      <c r="N259" s="108" t="s">
        <v>39</v>
      </c>
      <c r="P259" s="98">
        <f>O259*H259</f>
        <v>0</v>
      </c>
      <c r="Q259" s="98">
        <v>2.5999999999999998E-4</v>
      </c>
      <c r="R259" s="98">
        <f>Q259*H259</f>
        <v>6.2438999999999995E-2</v>
      </c>
      <c r="S259" s="98">
        <v>0</v>
      </c>
      <c r="T259" s="99">
        <f>S259*H259</f>
        <v>0</v>
      </c>
      <c r="AR259" s="100" t="s">
        <v>89</v>
      </c>
      <c r="AT259" s="100" t="s">
        <v>140</v>
      </c>
      <c r="AU259" s="100" t="s">
        <v>83</v>
      </c>
      <c r="AY259" s="66" t="s">
        <v>138</v>
      </c>
      <c r="BE259" s="101">
        <f>IF(N259="základní",J259,0)</f>
        <v>0</v>
      </c>
      <c r="BF259" s="101">
        <f>IF(N259="snížená",J259,0)</f>
        <v>0</v>
      </c>
      <c r="BG259" s="101">
        <f>IF(N259="zákl. přenesená",J259,0)</f>
        <v>0</v>
      </c>
      <c r="BH259" s="101">
        <f>IF(N259="sníž. přenesená",J259,0)</f>
        <v>0</v>
      </c>
      <c r="BI259" s="101">
        <f>IF(N259="nulová",J259,0)</f>
        <v>0</v>
      </c>
      <c r="BJ259" s="66" t="s">
        <v>79</v>
      </c>
      <c r="BK259" s="101">
        <f>ROUND(I259*H259,2)</f>
        <v>0</v>
      </c>
      <c r="BL259" s="66" t="s">
        <v>89</v>
      </c>
      <c r="BM259" s="100" t="s">
        <v>296</v>
      </c>
    </row>
    <row r="260" spans="2:65" s="169" customFormat="1" x14ac:dyDescent="0.2">
      <c r="B260" s="168"/>
      <c r="D260" s="58" t="s">
        <v>145</v>
      </c>
      <c r="E260" s="170" t="s">
        <v>1</v>
      </c>
      <c r="F260" s="171" t="s">
        <v>297</v>
      </c>
      <c r="H260" s="172">
        <v>240.15</v>
      </c>
      <c r="L260" s="168"/>
      <c r="M260" s="173"/>
      <c r="T260" s="174"/>
      <c r="AT260" s="170" t="s">
        <v>145</v>
      </c>
      <c r="AU260" s="170" t="s">
        <v>83</v>
      </c>
      <c r="AV260" s="169" t="s">
        <v>83</v>
      </c>
      <c r="AW260" s="169" t="s">
        <v>31</v>
      </c>
      <c r="AX260" s="169" t="s">
        <v>79</v>
      </c>
      <c r="AY260" s="170" t="s">
        <v>138</v>
      </c>
    </row>
    <row r="261" spans="2:65" s="9" customFormat="1" ht="21.75" customHeight="1" x14ac:dyDescent="0.2">
      <c r="B261" s="10"/>
      <c r="C261" s="61" t="s">
        <v>298</v>
      </c>
      <c r="D261" s="61" t="s">
        <v>140</v>
      </c>
      <c r="E261" s="62" t="s">
        <v>299</v>
      </c>
      <c r="F261" s="63" t="s">
        <v>300</v>
      </c>
      <c r="G261" s="64" t="s">
        <v>221</v>
      </c>
      <c r="H261" s="65">
        <v>35.668999999999997</v>
      </c>
      <c r="I261" s="192"/>
      <c r="J261" s="105">
        <f>ROUND(I261*H261,2)</f>
        <v>0</v>
      </c>
      <c r="K261" s="106"/>
      <c r="L261" s="10"/>
      <c r="M261" s="107" t="s">
        <v>1</v>
      </c>
      <c r="N261" s="108" t="s">
        <v>39</v>
      </c>
      <c r="P261" s="98">
        <f>O261*H261</f>
        <v>0</v>
      </c>
      <c r="Q261" s="98">
        <v>5.6000000000000001E-2</v>
      </c>
      <c r="R261" s="98">
        <f>Q261*H261</f>
        <v>1.9974639999999999</v>
      </c>
      <c r="S261" s="98">
        <v>0</v>
      </c>
      <c r="T261" s="99">
        <f>S261*H261</f>
        <v>0</v>
      </c>
      <c r="AR261" s="100" t="s">
        <v>89</v>
      </c>
      <c r="AT261" s="100" t="s">
        <v>140</v>
      </c>
      <c r="AU261" s="100" t="s">
        <v>83</v>
      </c>
      <c r="AY261" s="66" t="s">
        <v>138</v>
      </c>
      <c r="BE261" s="101">
        <f>IF(N261="základní",J261,0)</f>
        <v>0</v>
      </c>
      <c r="BF261" s="101">
        <f>IF(N261="snížená",J261,0)</f>
        <v>0</v>
      </c>
      <c r="BG261" s="101">
        <f>IF(N261="zákl. přenesená",J261,0)</f>
        <v>0</v>
      </c>
      <c r="BH261" s="101">
        <f>IF(N261="sníž. přenesená",J261,0)</f>
        <v>0</v>
      </c>
      <c r="BI261" s="101">
        <f>IF(N261="nulová",J261,0)</f>
        <v>0</v>
      </c>
      <c r="BJ261" s="66" t="s">
        <v>79</v>
      </c>
      <c r="BK261" s="101">
        <f>ROUND(I261*H261,2)</f>
        <v>0</v>
      </c>
      <c r="BL261" s="66" t="s">
        <v>89</v>
      </c>
      <c r="BM261" s="100" t="s">
        <v>301</v>
      </c>
    </row>
    <row r="262" spans="2:65" s="163" customFormat="1" x14ac:dyDescent="0.2">
      <c r="B262" s="162"/>
      <c r="D262" s="58" t="s">
        <v>145</v>
      </c>
      <c r="E262" s="164" t="s">
        <v>1</v>
      </c>
      <c r="F262" s="165" t="s">
        <v>302</v>
      </c>
      <c r="H262" s="164" t="s">
        <v>1</v>
      </c>
      <c r="L262" s="162"/>
      <c r="M262" s="166"/>
      <c r="T262" s="167"/>
      <c r="AT262" s="164" t="s">
        <v>145</v>
      </c>
      <c r="AU262" s="164" t="s">
        <v>83</v>
      </c>
      <c r="AV262" s="163" t="s">
        <v>79</v>
      </c>
      <c r="AW262" s="163" t="s">
        <v>31</v>
      </c>
      <c r="AX262" s="163" t="s">
        <v>74</v>
      </c>
      <c r="AY262" s="164" t="s">
        <v>138</v>
      </c>
    </row>
    <row r="263" spans="2:65" s="169" customFormat="1" x14ac:dyDescent="0.2">
      <c r="B263" s="168"/>
      <c r="D263" s="58" t="s">
        <v>145</v>
      </c>
      <c r="E263" s="170" t="s">
        <v>1</v>
      </c>
      <c r="F263" s="171" t="s">
        <v>303</v>
      </c>
      <c r="H263" s="172">
        <v>6.9690000000000003</v>
      </c>
      <c r="L263" s="168"/>
      <c r="M263" s="173"/>
      <c r="T263" s="174"/>
      <c r="AT263" s="170" t="s">
        <v>145</v>
      </c>
      <c r="AU263" s="170" t="s">
        <v>83</v>
      </c>
      <c r="AV263" s="169" t="s">
        <v>83</v>
      </c>
      <c r="AW263" s="169" t="s">
        <v>31</v>
      </c>
      <c r="AX263" s="169" t="s">
        <v>74</v>
      </c>
      <c r="AY263" s="170" t="s">
        <v>138</v>
      </c>
    </row>
    <row r="264" spans="2:65" s="169" customFormat="1" x14ac:dyDescent="0.2">
      <c r="B264" s="168"/>
      <c r="D264" s="58" t="s">
        <v>145</v>
      </c>
      <c r="E264" s="170" t="s">
        <v>1</v>
      </c>
      <c r="F264" s="171" t="s">
        <v>304</v>
      </c>
      <c r="H264" s="172">
        <v>16</v>
      </c>
      <c r="L264" s="168"/>
      <c r="M264" s="173"/>
      <c r="T264" s="174"/>
      <c r="AT264" s="170" t="s">
        <v>145</v>
      </c>
      <c r="AU264" s="170" t="s">
        <v>83</v>
      </c>
      <c r="AV264" s="169" t="s">
        <v>83</v>
      </c>
      <c r="AW264" s="169" t="s">
        <v>31</v>
      </c>
      <c r="AX264" s="169" t="s">
        <v>74</v>
      </c>
      <c r="AY264" s="170" t="s">
        <v>138</v>
      </c>
    </row>
    <row r="265" spans="2:65" s="163" customFormat="1" x14ac:dyDescent="0.2">
      <c r="B265" s="162"/>
      <c r="D265" s="58" t="s">
        <v>145</v>
      </c>
      <c r="E265" s="164" t="s">
        <v>1</v>
      </c>
      <c r="F265" s="165" t="s">
        <v>305</v>
      </c>
      <c r="H265" s="164" t="s">
        <v>1</v>
      </c>
      <c r="L265" s="162"/>
      <c r="M265" s="166"/>
      <c r="T265" s="167"/>
      <c r="AT265" s="164" t="s">
        <v>145</v>
      </c>
      <c r="AU265" s="164" t="s">
        <v>83</v>
      </c>
      <c r="AV265" s="163" t="s">
        <v>79</v>
      </c>
      <c r="AW265" s="163" t="s">
        <v>31</v>
      </c>
      <c r="AX265" s="163" t="s">
        <v>74</v>
      </c>
      <c r="AY265" s="164" t="s">
        <v>138</v>
      </c>
    </row>
    <row r="266" spans="2:65" s="169" customFormat="1" x14ac:dyDescent="0.2">
      <c r="B266" s="168"/>
      <c r="D266" s="58" t="s">
        <v>145</v>
      </c>
      <c r="E266" s="170" t="s">
        <v>1</v>
      </c>
      <c r="F266" s="171" t="s">
        <v>306</v>
      </c>
      <c r="H266" s="172">
        <v>12.7</v>
      </c>
      <c r="L266" s="168"/>
      <c r="M266" s="173"/>
      <c r="T266" s="174"/>
      <c r="AT266" s="170" t="s">
        <v>145</v>
      </c>
      <c r="AU266" s="170" t="s">
        <v>83</v>
      </c>
      <c r="AV266" s="169" t="s">
        <v>83</v>
      </c>
      <c r="AW266" s="169" t="s">
        <v>31</v>
      </c>
      <c r="AX266" s="169" t="s">
        <v>74</v>
      </c>
      <c r="AY266" s="170" t="s">
        <v>138</v>
      </c>
    </row>
    <row r="267" spans="2:65" s="183" customFormat="1" x14ac:dyDescent="0.2">
      <c r="B267" s="182"/>
      <c r="D267" s="58" t="s">
        <v>145</v>
      </c>
      <c r="E267" s="184" t="s">
        <v>1</v>
      </c>
      <c r="F267" s="185" t="s">
        <v>157</v>
      </c>
      <c r="H267" s="186">
        <v>35.668999999999997</v>
      </c>
      <c r="L267" s="182"/>
      <c r="M267" s="187"/>
      <c r="T267" s="188"/>
      <c r="AT267" s="184" t="s">
        <v>145</v>
      </c>
      <c r="AU267" s="184" t="s">
        <v>83</v>
      </c>
      <c r="AV267" s="183" t="s">
        <v>89</v>
      </c>
      <c r="AW267" s="183" t="s">
        <v>31</v>
      </c>
      <c r="AX267" s="183" t="s">
        <v>79</v>
      </c>
      <c r="AY267" s="184" t="s">
        <v>138</v>
      </c>
    </row>
    <row r="268" spans="2:65" s="9" customFormat="1" ht="24.2" customHeight="1" x14ac:dyDescent="0.2">
      <c r="B268" s="10"/>
      <c r="C268" s="61" t="s">
        <v>307</v>
      </c>
      <c r="D268" s="61" t="s">
        <v>140</v>
      </c>
      <c r="E268" s="62" t="s">
        <v>308</v>
      </c>
      <c r="F268" s="63" t="s">
        <v>309</v>
      </c>
      <c r="G268" s="64" t="s">
        <v>221</v>
      </c>
      <c r="H268" s="65">
        <v>56.966000000000001</v>
      </c>
      <c r="I268" s="192"/>
      <c r="J268" s="105">
        <f>ROUND(I268*H268,2)</f>
        <v>0</v>
      </c>
      <c r="K268" s="106"/>
      <c r="L268" s="10"/>
      <c r="M268" s="107" t="s">
        <v>1</v>
      </c>
      <c r="N268" s="108" t="s">
        <v>39</v>
      </c>
      <c r="P268" s="98">
        <f>O268*H268</f>
        <v>0</v>
      </c>
      <c r="Q268" s="98">
        <v>4.3800000000000002E-3</v>
      </c>
      <c r="R268" s="98">
        <f>Q268*H268</f>
        <v>0.24951108000000002</v>
      </c>
      <c r="S268" s="98">
        <v>0</v>
      </c>
      <c r="T268" s="99">
        <f>S268*H268</f>
        <v>0</v>
      </c>
      <c r="AR268" s="100" t="s">
        <v>89</v>
      </c>
      <c r="AT268" s="100" t="s">
        <v>140</v>
      </c>
      <c r="AU268" s="100" t="s">
        <v>83</v>
      </c>
      <c r="AY268" s="66" t="s">
        <v>138</v>
      </c>
      <c r="BE268" s="101">
        <f>IF(N268="základní",J268,0)</f>
        <v>0</v>
      </c>
      <c r="BF268" s="101">
        <f>IF(N268="snížená",J268,0)</f>
        <v>0</v>
      </c>
      <c r="BG268" s="101">
        <f>IF(N268="zákl. přenesená",J268,0)</f>
        <v>0</v>
      </c>
      <c r="BH268" s="101">
        <f>IF(N268="sníž. přenesená",J268,0)</f>
        <v>0</v>
      </c>
      <c r="BI268" s="101">
        <f>IF(N268="nulová",J268,0)</f>
        <v>0</v>
      </c>
      <c r="BJ268" s="66" t="s">
        <v>79</v>
      </c>
      <c r="BK268" s="101">
        <f>ROUND(I268*H268,2)</f>
        <v>0</v>
      </c>
      <c r="BL268" s="66" t="s">
        <v>89</v>
      </c>
      <c r="BM268" s="100" t="s">
        <v>310</v>
      </c>
    </row>
    <row r="269" spans="2:65" s="163" customFormat="1" x14ac:dyDescent="0.2">
      <c r="B269" s="162"/>
      <c r="D269" s="58" t="s">
        <v>145</v>
      </c>
      <c r="E269" s="164" t="s">
        <v>1</v>
      </c>
      <c r="F269" s="165" t="s">
        <v>311</v>
      </c>
      <c r="H269" s="164" t="s">
        <v>1</v>
      </c>
      <c r="L269" s="162"/>
      <c r="M269" s="166"/>
      <c r="T269" s="167"/>
      <c r="AT269" s="164" t="s">
        <v>145</v>
      </c>
      <c r="AU269" s="164" t="s">
        <v>83</v>
      </c>
      <c r="AV269" s="163" t="s">
        <v>79</v>
      </c>
      <c r="AW269" s="163" t="s">
        <v>31</v>
      </c>
      <c r="AX269" s="163" t="s">
        <v>74</v>
      </c>
      <c r="AY269" s="164" t="s">
        <v>138</v>
      </c>
    </row>
    <row r="270" spans="2:65" s="163" customFormat="1" x14ac:dyDescent="0.2">
      <c r="B270" s="162"/>
      <c r="D270" s="58" t="s">
        <v>145</v>
      </c>
      <c r="E270" s="164" t="s">
        <v>1</v>
      </c>
      <c r="F270" s="165" t="s">
        <v>312</v>
      </c>
      <c r="H270" s="164" t="s">
        <v>1</v>
      </c>
      <c r="L270" s="162"/>
      <c r="M270" s="166"/>
      <c r="T270" s="167"/>
      <c r="AT270" s="164" t="s">
        <v>145</v>
      </c>
      <c r="AU270" s="164" t="s">
        <v>83</v>
      </c>
      <c r="AV270" s="163" t="s">
        <v>79</v>
      </c>
      <c r="AW270" s="163" t="s">
        <v>31</v>
      </c>
      <c r="AX270" s="163" t="s">
        <v>74</v>
      </c>
      <c r="AY270" s="164" t="s">
        <v>138</v>
      </c>
    </row>
    <row r="271" spans="2:65" s="163" customFormat="1" x14ac:dyDescent="0.2">
      <c r="B271" s="162"/>
      <c r="D271" s="58" t="s">
        <v>145</v>
      </c>
      <c r="E271" s="164" t="s">
        <v>1</v>
      </c>
      <c r="F271" s="165" t="s">
        <v>148</v>
      </c>
      <c r="H271" s="164" t="s">
        <v>1</v>
      </c>
      <c r="L271" s="162"/>
      <c r="M271" s="166"/>
      <c r="T271" s="167"/>
      <c r="AT271" s="164" t="s">
        <v>145</v>
      </c>
      <c r="AU271" s="164" t="s">
        <v>83</v>
      </c>
      <c r="AV271" s="163" t="s">
        <v>79</v>
      </c>
      <c r="AW271" s="163" t="s">
        <v>31</v>
      </c>
      <c r="AX271" s="163" t="s">
        <v>74</v>
      </c>
      <c r="AY271" s="164" t="s">
        <v>138</v>
      </c>
    </row>
    <row r="272" spans="2:65" s="169" customFormat="1" x14ac:dyDescent="0.2">
      <c r="B272" s="168"/>
      <c r="D272" s="58" t="s">
        <v>145</v>
      </c>
      <c r="E272" s="170" t="s">
        <v>1</v>
      </c>
      <c r="F272" s="171" t="s">
        <v>313</v>
      </c>
      <c r="H272" s="172">
        <v>9.9019999999999992</v>
      </c>
      <c r="L272" s="168"/>
      <c r="M272" s="173"/>
      <c r="T272" s="174"/>
      <c r="AT272" s="170" t="s">
        <v>145</v>
      </c>
      <c r="AU272" s="170" t="s">
        <v>83</v>
      </c>
      <c r="AV272" s="169" t="s">
        <v>83</v>
      </c>
      <c r="AW272" s="169" t="s">
        <v>31</v>
      </c>
      <c r="AX272" s="169" t="s">
        <v>74</v>
      </c>
      <c r="AY272" s="170" t="s">
        <v>138</v>
      </c>
    </row>
    <row r="273" spans="2:65" s="169" customFormat="1" x14ac:dyDescent="0.2">
      <c r="B273" s="168"/>
      <c r="D273" s="58" t="s">
        <v>145</v>
      </c>
      <c r="E273" s="170" t="s">
        <v>1</v>
      </c>
      <c r="F273" s="171" t="s">
        <v>314</v>
      </c>
      <c r="H273" s="172">
        <v>4.9640000000000004</v>
      </c>
      <c r="L273" s="168"/>
      <c r="M273" s="173"/>
      <c r="T273" s="174"/>
      <c r="AT273" s="170" t="s">
        <v>145</v>
      </c>
      <c r="AU273" s="170" t="s">
        <v>83</v>
      </c>
      <c r="AV273" s="169" t="s">
        <v>83</v>
      </c>
      <c r="AW273" s="169" t="s">
        <v>31</v>
      </c>
      <c r="AX273" s="169" t="s">
        <v>74</v>
      </c>
      <c r="AY273" s="170" t="s">
        <v>138</v>
      </c>
    </row>
    <row r="274" spans="2:65" s="169" customFormat="1" x14ac:dyDescent="0.2">
      <c r="B274" s="168"/>
      <c r="D274" s="58" t="s">
        <v>145</v>
      </c>
      <c r="E274" s="170" t="s">
        <v>1</v>
      </c>
      <c r="F274" s="171" t="s">
        <v>315</v>
      </c>
      <c r="H274" s="172">
        <v>2.552</v>
      </c>
      <c r="L274" s="168"/>
      <c r="M274" s="173"/>
      <c r="T274" s="174"/>
      <c r="AT274" s="170" t="s">
        <v>145</v>
      </c>
      <c r="AU274" s="170" t="s">
        <v>83</v>
      </c>
      <c r="AV274" s="169" t="s">
        <v>83</v>
      </c>
      <c r="AW274" s="169" t="s">
        <v>31</v>
      </c>
      <c r="AX274" s="169" t="s">
        <v>74</v>
      </c>
      <c r="AY274" s="170" t="s">
        <v>138</v>
      </c>
    </row>
    <row r="275" spans="2:65" s="163" customFormat="1" x14ac:dyDescent="0.2">
      <c r="B275" s="162"/>
      <c r="D275" s="58" t="s">
        <v>145</v>
      </c>
      <c r="E275" s="164" t="s">
        <v>1</v>
      </c>
      <c r="F275" s="165" t="s">
        <v>150</v>
      </c>
      <c r="H275" s="164" t="s">
        <v>1</v>
      </c>
      <c r="L275" s="162"/>
      <c r="M275" s="166"/>
      <c r="T275" s="167"/>
      <c r="AT275" s="164" t="s">
        <v>145</v>
      </c>
      <c r="AU275" s="164" t="s">
        <v>83</v>
      </c>
      <c r="AV275" s="163" t="s">
        <v>79</v>
      </c>
      <c r="AW275" s="163" t="s">
        <v>31</v>
      </c>
      <c r="AX275" s="163" t="s">
        <v>74</v>
      </c>
      <c r="AY275" s="164" t="s">
        <v>138</v>
      </c>
    </row>
    <row r="276" spans="2:65" s="169" customFormat="1" x14ac:dyDescent="0.2">
      <c r="B276" s="168"/>
      <c r="D276" s="58" t="s">
        <v>145</v>
      </c>
      <c r="E276" s="170" t="s">
        <v>1</v>
      </c>
      <c r="F276" s="171" t="s">
        <v>316</v>
      </c>
      <c r="H276" s="172">
        <v>31.128</v>
      </c>
      <c r="L276" s="168"/>
      <c r="M276" s="173"/>
      <c r="T276" s="174"/>
      <c r="AT276" s="170" t="s">
        <v>145</v>
      </c>
      <c r="AU276" s="170" t="s">
        <v>83</v>
      </c>
      <c r="AV276" s="169" t="s">
        <v>83</v>
      </c>
      <c r="AW276" s="169" t="s">
        <v>31</v>
      </c>
      <c r="AX276" s="169" t="s">
        <v>74</v>
      </c>
      <c r="AY276" s="170" t="s">
        <v>138</v>
      </c>
    </row>
    <row r="277" spans="2:65" s="169" customFormat="1" x14ac:dyDescent="0.2">
      <c r="B277" s="168"/>
      <c r="D277" s="58" t="s">
        <v>145</v>
      </c>
      <c r="E277" s="170" t="s">
        <v>1</v>
      </c>
      <c r="F277" s="171" t="s">
        <v>251</v>
      </c>
      <c r="H277" s="172">
        <v>5.875</v>
      </c>
      <c r="L277" s="168"/>
      <c r="M277" s="173"/>
      <c r="T277" s="174"/>
      <c r="AT277" s="170" t="s">
        <v>145</v>
      </c>
      <c r="AU277" s="170" t="s">
        <v>83</v>
      </c>
      <c r="AV277" s="169" t="s">
        <v>83</v>
      </c>
      <c r="AW277" s="169" t="s">
        <v>31</v>
      </c>
      <c r="AX277" s="169" t="s">
        <v>74</v>
      </c>
      <c r="AY277" s="170" t="s">
        <v>138</v>
      </c>
    </row>
    <row r="278" spans="2:65" s="169" customFormat="1" x14ac:dyDescent="0.2">
      <c r="B278" s="168"/>
      <c r="D278" s="58" t="s">
        <v>145</v>
      </c>
      <c r="E278" s="170" t="s">
        <v>1</v>
      </c>
      <c r="F278" s="171" t="s">
        <v>317</v>
      </c>
      <c r="H278" s="172">
        <v>2.5449999999999999</v>
      </c>
      <c r="L278" s="168"/>
      <c r="M278" s="173"/>
      <c r="T278" s="174"/>
      <c r="AT278" s="170" t="s">
        <v>145</v>
      </c>
      <c r="AU278" s="170" t="s">
        <v>83</v>
      </c>
      <c r="AV278" s="169" t="s">
        <v>83</v>
      </c>
      <c r="AW278" s="169" t="s">
        <v>31</v>
      </c>
      <c r="AX278" s="169" t="s">
        <v>74</v>
      </c>
      <c r="AY278" s="170" t="s">
        <v>138</v>
      </c>
    </row>
    <row r="279" spans="2:65" s="183" customFormat="1" x14ac:dyDescent="0.2">
      <c r="B279" s="182"/>
      <c r="D279" s="58" t="s">
        <v>145</v>
      </c>
      <c r="E279" s="184" t="s">
        <v>1</v>
      </c>
      <c r="F279" s="185" t="s">
        <v>157</v>
      </c>
      <c r="H279" s="186">
        <v>56.966000000000001</v>
      </c>
      <c r="L279" s="182"/>
      <c r="M279" s="187"/>
      <c r="T279" s="188"/>
      <c r="AT279" s="184" t="s">
        <v>145</v>
      </c>
      <c r="AU279" s="184" t="s">
        <v>83</v>
      </c>
      <c r="AV279" s="183" t="s">
        <v>89</v>
      </c>
      <c r="AW279" s="183" t="s">
        <v>31</v>
      </c>
      <c r="AX279" s="183" t="s">
        <v>79</v>
      </c>
      <c r="AY279" s="184" t="s">
        <v>138</v>
      </c>
    </row>
    <row r="280" spans="2:65" s="9" customFormat="1" ht="24.2" customHeight="1" x14ac:dyDescent="0.2">
      <c r="B280" s="10"/>
      <c r="C280" s="61" t="s">
        <v>318</v>
      </c>
      <c r="D280" s="61" t="s">
        <v>140</v>
      </c>
      <c r="E280" s="62" t="s">
        <v>319</v>
      </c>
      <c r="F280" s="63" t="s">
        <v>320</v>
      </c>
      <c r="G280" s="64" t="s">
        <v>221</v>
      </c>
      <c r="H280" s="65">
        <v>33.375999999999998</v>
      </c>
      <c r="I280" s="192"/>
      <c r="J280" s="105">
        <f>ROUND(I280*H280,2)</f>
        <v>0</v>
      </c>
      <c r="K280" s="106"/>
      <c r="L280" s="10"/>
      <c r="M280" s="107" t="s">
        <v>1</v>
      </c>
      <c r="N280" s="108" t="s">
        <v>39</v>
      </c>
      <c r="P280" s="98">
        <f>O280*H280</f>
        <v>0</v>
      </c>
      <c r="Q280" s="98">
        <v>4.3800000000000002E-3</v>
      </c>
      <c r="R280" s="98">
        <f>Q280*H280</f>
        <v>0.14618687999999999</v>
      </c>
      <c r="S280" s="98">
        <v>0</v>
      </c>
      <c r="T280" s="99">
        <f>S280*H280</f>
        <v>0</v>
      </c>
      <c r="AR280" s="100" t="s">
        <v>89</v>
      </c>
      <c r="AT280" s="100" t="s">
        <v>140</v>
      </c>
      <c r="AU280" s="100" t="s">
        <v>83</v>
      </c>
      <c r="AY280" s="66" t="s">
        <v>138</v>
      </c>
      <c r="BE280" s="101">
        <f>IF(N280="základní",J280,0)</f>
        <v>0</v>
      </c>
      <c r="BF280" s="101">
        <f>IF(N280="snížená",J280,0)</f>
        <v>0</v>
      </c>
      <c r="BG280" s="101">
        <f>IF(N280="zákl. přenesená",J280,0)</f>
        <v>0</v>
      </c>
      <c r="BH280" s="101">
        <f>IF(N280="sníž. přenesená",J280,0)</f>
        <v>0</v>
      </c>
      <c r="BI280" s="101">
        <f>IF(N280="nulová",J280,0)</f>
        <v>0</v>
      </c>
      <c r="BJ280" s="66" t="s">
        <v>79</v>
      </c>
      <c r="BK280" s="101">
        <f>ROUND(I280*H280,2)</f>
        <v>0</v>
      </c>
      <c r="BL280" s="66" t="s">
        <v>89</v>
      </c>
      <c r="BM280" s="100" t="s">
        <v>321</v>
      </c>
    </row>
    <row r="281" spans="2:65" s="163" customFormat="1" x14ac:dyDescent="0.2">
      <c r="B281" s="162"/>
      <c r="D281" s="58" t="s">
        <v>145</v>
      </c>
      <c r="E281" s="164" t="s">
        <v>1</v>
      </c>
      <c r="F281" s="165" t="s">
        <v>322</v>
      </c>
      <c r="H281" s="164" t="s">
        <v>1</v>
      </c>
      <c r="L281" s="162"/>
      <c r="M281" s="166"/>
      <c r="T281" s="167"/>
      <c r="AT281" s="164" t="s">
        <v>145</v>
      </c>
      <c r="AU281" s="164" t="s">
        <v>83</v>
      </c>
      <c r="AV281" s="163" t="s">
        <v>79</v>
      </c>
      <c r="AW281" s="163" t="s">
        <v>31</v>
      </c>
      <c r="AX281" s="163" t="s">
        <v>74</v>
      </c>
      <c r="AY281" s="164" t="s">
        <v>138</v>
      </c>
    </row>
    <row r="282" spans="2:65" s="169" customFormat="1" x14ac:dyDescent="0.2">
      <c r="B282" s="168"/>
      <c r="D282" s="58" t="s">
        <v>145</v>
      </c>
      <c r="E282" s="170" t="s">
        <v>1</v>
      </c>
      <c r="F282" s="171" t="s">
        <v>323</v>
      </c>
      <c r="H282" s="172">
        <v>16.544</v>
      </c>
      <c r="L282" s="168"/>
      <c r="M282" s="173"/>
      <c r="T282" s="174"/>
      <c r="AT282" s="170" t="s">
        <v>145</v>
      </c>
      <c r="AU282" s="170" t="s">
        <v>83</v>
      </c>
      <c r="AV282" s="169" t="s">
        <v>83</v>
      </c>
      <c r="AW282" s="169" t="s">
        <v>31</v>
      </c>
      <c r="AX282" s="169" t="s">
        <v>74</v>
      </c>
      <c r="AY282" s="170" t="s">
        <v>138</v>
      </c>
    </row>
    <row r="283" spans="2:65" s="169" customFormat="1" x14ac:dyDescent="0.2">
      <c r="B283" s="168"/>
      <c r="D283" s="58" t="s">
        <v>145</v>
      </c>
      <c r="E283" s="170" t="s">
        <v>1</v>
      </c>
      <c r="F283" s="171" t="s">
        <v>324</v>
      </c>
      <c r="H283" s="172">
        <v>16.832000000000001</v>
      </c>
      <c r="L283" s="168"/>
      <c r="M283" s="173"/>
      <c r="T283" s="174"/>
      <c r="AT283" s="170" t="s">
        <v>145</v>
      </c>
      <c r="AU283" s="170" t="s">
        <v>83</v>
      </c>
      <c r="AV283" s="169" t="s">
        <v>83</v>
      </c>
      <c r="AW283" s="169" t="s">
        <v>31</v>
      </c>
      <c r="AX283" s="169" t="s">
        <v>74</v>
      </c>
      <c r="AY283" s="170" t="s">
        <v>138</v>
      </c>
    </row>
    <row r="284" spans="2:65" s="183" customFormat="1" x14ac:dyDescent="0.2">
      <c r="B284" s="182"/>
      <c r="D284" s="58" t="s">
        <v>145</v>
      </c>
      <c r="E284" s="184" t="s">
        <v>1</v>
      </c>
      <c r="F284" s="185" t="s">
        <v>157</v>
      </c>
      <c r="H284" s="186">
        <v>33.376000000000005</v>
      </c>
      <c r="L284" s="182"/>
      <c r="M284" s="187"/>
      <c r="T284" s="188"/>
      <c r="AT284" s="184" t="s">
        <v>145</v>
      </c>
      <c r="AU284" s="184" t="s">
        <v>83</v>
      </c>
      <c r="AV284" s="183" t="s">
        <v>89</v>
      </c>
      <c r="AW284" s="183" t="s">
        <v>31</v>
      </c>
      <c r="AX284" s="183" t="s">
        <v>79</v>
      </c>
      <c r="AY284" s="184" t="s">
        <v>138</v>
      </c>
    </row>
    <row r="285" spans="2:65" s="9" customFormat="1" ht="24.2" customHeight="1" x14ac:dyDescent="0.2">
      <c r="B285" s="10"/>
      <c r="C285" s="61" t="s">
        <v>325</v>
      </c>
      <c r="D285" s="61" t="s">
        <v>140</v>
      </c>
      <c r="E285" s="62" t="s">
        <v>326</v>
      </c>
      <c r="F285" s="63" t="s">
        <v>327</v>
      </c>
      <c r="G285" s="64" t="s">
        <v>221</v>
      </c>
      <c r="H285" s="65">
        <v>18.454999999999998</v>
      </c>
      <c r="I285" s="192"/>
      <c r="J285" s="105">
        <f>ROUND(I285*H285,2)</f>
        <v>0</v>
      </c>
      <c r="K285" s="106"/>
      <c r="L285" s="10"/>
      <c r="M285" s="107" t="s">
        <v>1</v>
      </c>
      <c r="N285" s="108" t="s">
        <v>39</v>
      </c>
      <c r="P285" s="98">
        <f>O285*H285</f>
        <v>0</v>
      </c>
      <c r="Q285" s="98">
        <v>4.0000000000000001E-3</v>
      </c>
      <c r="R285" s="98">
        <f>Q285*H285</f>
        <v>7.3819999999999997E-2</v>
      </c>
      <c r="S285" s="98">
        <v>0</v>
      </c>
      <c r="T285" s="99">
        <f>S285*H285</f>
        <v>0</v>
      </c>
      <c r="AR285" s="100" t="s">
        <v>89</v>
      </c>
      <c r="AT285" s="100" t="s">
        <v>140</v>
      </c>
      <c r="AU285" s="100" t="s">
        <v>83</v>
      </c>
      <c r="AY285" s="66" t="s">
        <v>138</v>
      </c>
      <c r="BE285" s="101">
        <f>IF(N285="základní",J285,0)</f>
        <v>0</v>
      </c>
      <c r="BF285" s="101">
        <f>IF(N285="snížená",J285,0)</f>
        <v>0</v>
      </c>
      <c r="BG285" s="101">
        <f>IF(N285="zákl. přenesená",J285,0)</f>
        <v>0</v>
      </c>
      <c r="BH285" s="101">
        <f>IF(N285="sníž. přenesená",J285,0)</f>
        <v>0</v>
      </c>
      <c r="BI285" s="101">
        <f>IF(N285="nulová",J285,0)</f>
        <v>0</v>
      </c>
      <c r="BJ285" s="66" t="s">
        <v>79</v>
      </c>
      <c r="BK285" s="101">
        <f>ROUND(I285*H285,2)</f>
        <v>0</v>
      </c>
      <c r="BL285" s="66" t="s">
        <v>89</v>
      </c>
      <c r="BM285" s="100" t="s">
        <v>328</v>
      </c>
    </row>
    <row r="286" spans="2:65" s="163" customFormat="1" x14ac:dyDescent="0.2">
      <c r="B286" s="162"/>
      <c r="D286" s="58" t="s">
        <v>145</v>
      </c>
      <c r="E286" s="164" t="s">
        <v>1</v>
      </c>
      <c r="F286" s="165" t="s">
        <v>329</v>
      </c>
      <c r="H286" s="164" t="s">
        <v>1</v>
      </c>
      <c r="L286" s="162"/>
      <c r="M286" s="166"/>
      <c r="T286" s="167"/>
      <c r="AT286" s="164" t="s">
        <v>145</v>
      </c>
      <c r="AU286" s="164" t="s">
        <v>83</v>
      </c>
      <c r="AV286" s="163" t="s">
        <v>79</v>
      </c>
      <c r="AW286" s="163" t="s">
        <v>31</v>
      </c>
      <c r="AX286" s="163" t="s">
        <v>74</v>
      </c>
      <c r="AY286" s="164" t="s">
        <v>138</v>
      </c>
    </row>
    <row r="287" spans="2:65" s="163" customFormat="1" x14ac:dyDescent="0.2">
      <c r="B287" s="162"/>
      <c r="D287" s="58" t="s">
        <v>145</v>
      </c>
      <c r="E287" s="164" t="s">
        <v>1</v>
      </c>
      <c r="F287" s="165" t="s">
        <v>148</v>
      </c>
      <c r="H287" s="164" t="s">
        <v>1</v>
      </c>
      <c r="L287" s="162"/>
      <c r="M287" s="166"/>
      <c r="T287" s="167"/>
      <c r="AT287" s="164" t="s">
        <v>145</v>
      </c>
      <c r="AU287" s="164" t="s">
        <v>83</v>
      </c>
      <c r="AV287" s="163" t="s">
        <v>79</v>
      </c>
      <c r="AW287" s="163" t="s">
        <v>31</v>
      </c>
      <c r="AX287" s="163" t="s">
        <v>74</v>
      </c>
      <c r="AY287" s="164" t="s">
        <v>138</v>
      </c>
    </row>
    <row r="288" spans="2:65" s="169" customFormat="1" x14ac:dyDescent="0.2">
      <c r="B288" s="168"/>
      <c r="D288" s="58" t="s">
        <v>145</v>
      </c>
      <c r="E288" s="170" t="s">
        <v>1</v>
      </c>
      <c r="F288" s="171" t="s">
        <v>330</v>
      </c>
      <c r="H288" s="172">
        <v>7.6079999999999997</v>
      </c>
      <c r="L288" s="168"/>
      <c r="M288" s="173"/>
      <c r="T288" s="174"/>
      <c r="AT288" s="170" t="s">
        <v>145</v>
      </c>
      <c r="AU288" s="170" t="s">
        <v>83</v>
      </c>
      <c r="AV288" s="169" t="s">
        <v>83</v>
      </c>
      <c r="AW288" s="169" t="s">
        <v>31</v>
      </c>
      <c r="AX288" s="169" t="s">
        <v>74</v>
      </c>
      <c r="AY288" s="170" t="s">
        <v>138</v>
      </c>
    </row>
    <row r="289" spans="2:65" s="163" customFormat="1" x14ac:dyDescent="0.2">
      <c r="B289" s="162"/>
      <c r="D289" s="58" t="s">
        <v>145</v>
      </c>
      <c r="E289" s="164" t="s">
        <v>1</v>
      </c>
      <c r="F289" s="165" t="s">
        <v>150</v>
      </c>
      <c r="H289" s="164" t="s">
        <v>1</v>
      </c>
      <c r="L289" s="162"/>
      <c r="M289" s="166"/>
      <c r="T289" s="167"/>
      <c r="AT289" s="164" t="s">
        <v>145</v>
      </c>
      <c r="AU289" s="164" t="s">
        <v>83</v>
      </c>
      <c r="AV289" s="163" t="s">
        <v>79</v>
      </c>
      <c r="AW289" s="163" t="s">
        <v>31</v>
      </c>
      <c r="AX289" s="163" t="s">
        <v>74</v>
      </c>
      <c r="AY289" s="164" t="s">
        <v>138</v>
      </c>
    </row>
    <row r="290" spans="2:65" s="169" customFormat="1" x14ac:dyDescent="0.2">
      <c r="B290" s="168"/>
      <c r="D290" s="58" t="s">
        <v>145</v>
      </c>
      <c r="E290" s="170" t="s">
        <v>1</v>
      </c>
      <c r="F290" s="171" t="s">
        <v>331</v>
      </c>
      <c r="H290" s="172">
        <v>9.52</v>
      </c>
      <c r="L290" s="168"/>
      <c r="M290" s="173"/>
      <c r="T290" s="174"/>
      <c r="AT290" s="170" t="s">
        <v>145</v>
      </c>
      <c r="AU290" s="170" t="s">
        <v>83</v>
      </c>
      <c r="AV290" s="169" t="s">
        <v>83</v>
      </c>
      <c r="AW290" s="169" t="s">
        <v>31</v>
      </c>
      <c r="AX290" s="169" t="s">
        <v>74</v>
      </c>
      <c r="AY290" s="170" t="s">
        <v>138</v>
      </c>
    </row>
    <row r="291" spans="2:65" s="169" customFormat="1" x14ac:dyDescent="0.2">
      <c r="B291" s="168"/>
      <c r="D291" s="58" t="s">
        <v>145</v>
      </c>
      <c r="E291" s="170" t="s">
        <v>1</v>
      </c>
      <c r="F291" s="171" t="s">
        <v>332</v>
      </c>
      <c r="H291" s="172">
        <v>1.327</v>
      </c>
      <c r="L291" s="168"/>
      <c r="M291" s="173"/>
      <c r="T291" s="174"/>
      <c r="AT291" s="170" t="s">
        <v>145</v>
      </c>
      <c r="AU291" s="170" t="s">
        <v>83</v>
      </c>
      <c r="AV291" s="169" t="s">
        <v>83</v>
      </c>
      <c r="AW291" s="169" t="s">
        <v>31</v>
      </c>
      <c r="AX291" s="169" t="s">
        <v>74</v>
      </c>
      <c r="AY291" s="170" t="s">
        <v>138</v>
      </c>
    </row>
    <row r="292" spans="2:65" s="183" customFormat="1" x14ac:dyDescent="0.2">
      <c r="B292" s="182"/>
      <c r="D292" s="58" t="s">
        <v>145</v>
      </c>
      <c r="E292" s="184" t="s">
        <v>1</v>
      </c>
      <c r="F292" s="185" t="s">
        <v>157</v>
      </c>
      <c r="H292" s="186">
        <v>18.454999999999998</v>
      </c>
      <c r="L292" s="182"/>
      <c r="M292" s="187"/>
      <c r="T292" s="188"/>
      <c r="AT292" s="184" t="s">
        <v>145</v>
      </c>
      <c r="AU292" s="184" t="s">
        <v>83</v>
      </c>
      <c r="AV292" s="183" t="s">
        <v>89</v>
      </c>
      <c r="AW292" s="183" t="s">
        <v>31</v>
      </c>
      <c r="AX292" s="183" t="s">
        <v>79</v>
      </c>
      <c r="AY292" s="184" t="s">
        <v>138</v>
      </c>
    </row>
    <row r="293" spans="2:65" s="9" customFormat="1" ht="24.2" customHeight="1" x14ac:dyDescent="0.2">
      <c r="B293" s="10"/>
      <c r="C293" s="61" t="s">
        <v>333</v>
      </c>
      <c r="D293" s="61" t="s">
        <v>140</v>
      </c>
      <c r="E293" s="62" t="s">
        <v>334</v>
      </c>
      <c r="F293" s="63" t="s">
        <v>335</v>
      </c>
      <c r="G293" s="64" t="s">
        <v>205</v>
      </c>
      <c r="H293" s="65">
        <v>1</v>
      </c>
      <c r="I293" s="192"/>
      <c r="J293" s="105">
        <f>ROUND(I293*H293,2)</f>
        <v>0</v>
      </c>
      <c r="K293" s="106"/>
      <c r="L293" s="10"/>
      <c r="M293" s="107" t="s">
        <v>1</v>
      </c>
      <c r="N293" s="108" t="s">
        <v>39</v>
      </c>
      <c r="P293" s="98">
        <f>O293*H293</f>
        <v>0</v>
      </c>
      <c r="Q293" s="98">
        <v>0.1575</v>
      </c>
      <c r="R293" s="98">
        <f>Q293*H293</f>
        <v>0.1575</v>
      </c>
      <c r="S293" s="98">
        <v>0</v>
      </c>
      <c r="T293" s="99">
        <f>S293*H293</f>
        <v>0</v>
      </c>
      <c r="AR293" s="100" t="s">
        <v>89</v>
      </c>
      <c r="AT293" s="100" t="s">
        <v>140</v>
      </c>
      <c r="AU293" s="100" t="s">
        <v>83</v>
      </c>
      <c r="AY293" s="66" t="s">
        <v>138</v>
      </c>
      <c r="BE293" s="101">
        <f>IF(N293="základní",J293,0)</f>
        <v>0</v>
      </c>
      <c r="BF293" s="101">
        <f>IF(N293="snížená",J293,0)</f>
        <v>0</v>
      </c>
      <c r="BG293" s="101">
        <f>IF(N293="zákl. přenesená",J293,0)</f>
        <v>0</v>
      </c>
      <c r="BH293" s="101">
        <f>IF(N293="sníž. přenesená",J293,0)</f>
        <v>0</v>
      </c>
      <c r="BI293" s="101">
        <f>IF(N293="nulová",J293,0)</f>
        <v>0</v>
      </c>
      <c r="BJ293" s="66" t="s">
        <v>79</v>
      </c>
      <c r="BK293" s="101">
        <f>ROUND(I293*H293,2)</f>
        <v>0</v>
      </c>
      <c r="BL293" s="66" t="s">
        <v>89</v>
      </c>
      <c r="BM293" s="100" t="s">
        <v>336</v>
      </c>
    </row>
    <row r="294" spans="2:65" s="163" customFormat="1" x14ac:dyDescent="0.2">
      <c r="B294" s="162"/>
      <c r="D294" s="58" t="s">
        <v>145</v>
      </c>
      <c r="E294" s="164" t="s">
        <v>1</v>
      </c>
      <c r="F294" s="165" t="s">
        <v>337</v>
      </c>
      <c r="H294" s="164" t="s">
        <v>1</v>
      </c>
      <c r="L294" s="162"/>
      <c r="M294" s="166"/>
      <c r="T294" s="167"/>
      <c r="AT294" s="164" t="s">
        <v>145</v>
      </c>
      <c r="AU294" s="164" t="s">
        <v>83</v>
      </c>
      <c r="AV294" s="163" t="s">
        <v>79</v>
      </c>
      <c r="AW294" s="163" t="s">
        <v>31</v>
      </c>
      <c r="AX294" s="163" t="s">
        <v>74</v>
      </c>
      <c r="AY294" s="164" t="s">
        <v>138</v>
      </c>
    </row>
    <row r="295" spans="2:65" s="169" customFormat="1" x14ac:dyDescent="0.2">
      <c r="B295" s="168"/>
      <c r="D295" s="58" t="s">
        <v>145</v>
      </c>
      <c r="E295" s="170" t="s">
        <v>1</v>
      </c>
      <c r="F295" s="171" t="s">
        <v>79</v>
      </c>
      <c r="H295" s="172">
        <v>1</v>
      </c>
      <c r="L295" s="168"/>
      <c r="M295" s="173"/>
      <c r="T295" s="174"/>
      <c r="AT295" s="170" t="s">
        <v>145</v>
      </c>
      <c r="AU295" s="170" t="s">
        <v>83</v>
      </c>
      <c r="AV295" s="169" t="s">
        <v>83</v>
      </c>
      <c r="AW295" s="169" t="s">
        <v>31</v>
      </c>
      <c r="AX295" s="169" t="s">
        <v>79</v>
      </c>
      <c r="AY295" s="170" t="s">
        <v>138</v>
      </c>
    </row>
    <row r="296" spans="2:65" s="9" customFormat="1" ht="24.2" customHeight="1" x14ac:dyDescent="0.2">
      <c r="B296" s="10"/>
      <c r="C296" s="61" t="s">
        <v>338</v>
      </c>
      <c r="D296" s="61" t="s">
        <v>140</v>
      </c>
      <c r="E296" s="62" t="s">
        <v>339</v>
      </c>
      <c r="F296" s="63" t="s">
        <v>340</v>
      </c>
      <c r="G296" s="64" t="s">
        <v>221</v>
      </c>
      <c r="H296" s="65">
        <v>3.4430000000000001</v>
      </c>
      <c r="I296" s="192"/>
      <c r="J296" s="105">
        <f>ROUND(I296*H296,2)</f>
        <v>0</v>
      </c>
      <c r="K296" s="106"/>
      <c r="L296" s="10"/>
      <c r="M296" s="107" t="s">
        <v>1</v>
      </c>
      <c r="N296" s="108" t="s">
        <v>39</v>
      </c>
      <c r="P296" s="98">
        <f>O296*H296</f>
        <v>0</v>
      </c>
      <c r="Q296" s="98">
        <v>3.0450000000000001E-2</v>
      </c>
      <c r="R296" s="98">
        <f>Q296*H296</f>
        <v>0.10483935000000001</v>
      </c>
      <c r="S296" s="98">
        <v>0</v>
      </c>
      <c r="T296" s="99">
        <f>S296*H296</f>
        <v>0</v>
      </c>
      <c r="AR296" s="100" t="s">
        <v>89</v>
      </c>
      <c r="AT296" s="100" t="s">
        <v>140</v>
      </c>
      <c r="AU296" s="100" t="s">
        <v>83</v>
      </c>
      <c r="AY296" s="66" t="s">
        <v>138</v>
      </c>
      <c r="BE296" s="101">
        <f>IF(N296="základní",J296,0)</f>
        <v>0</v>
      </c>
      <c r="BF296" s="101">
        <f>IF(N296="snížená",J296,0)</f>
        <v>0</v>
      </c>
      <c r="BG296" s="101">
        <f>IF(N296="zákl. přenesená",J296,0)</f>
        <v>0</v>
      </c>
      <c r="BH296" s="101">
        <f>IF(N296="sníž. přenesená",J296,0)</f>
        <v>0</v>
      </c>
      <c r="BI296" s="101">
        <f>IF(N296="nulová",J296,0)</f>
        <v>0</v>
      </c>
      <c r="BJ296" s="66" t="s">
        <v>79</v>
      </c>
      <c r="BK296" s="101">
        <f>ROUND(I296*H296,2)</f>
        <v>0</v>
      </c>
      <c r="BL296" s="66" t="s">
        <v>89</v>
      </c>
      <c r="BM296" s="100" t="s">
        <v>341</v>
      </c>
    </row>
    <row r="297" spans="2:65" s="163" customFormat="1" x14ac:dyDescent="0.2">
      <c r="B297" s="162"/>
      <c r="D297" s="58" t="s">
        <v>145</v>
      </c>
      <c r="E297" s="164" t="s">
        <v>1</v>
      </c>
      <c r="F297" s="165" t="s">
        <v>216</v>
      </c>
      <c r="H297" s="164" t="s">
        <v>1</v>
      </c>
      <c r="L297" s="162"/>
      <c r="M297" s="166"/>
      <c r="T297" s="167"/>
      <c r="AT297" s="164" t="s">
        <v>145</v>
      </c>
      <c r="AU297" s="164" t="s">
        <v>83</v>
      </c>
      <c r="AV297" s="163" t="s">
        <v>79</v>
      </c>
      <c r="AW297" s="163" t="s">
        <v>31</v>
      </c>
      <c r="AX297" s="163" t="s">
        <v>74</v>
      </c>
      <c r="AY297" s="164" t="s">
        <v>138</v>
      </c>
    </row>
    <row r="298" spans="2:65" s="163" customFormat="1" x14ac:dyDescent="0.2">
      <c r="B298" s="162"/>
      <c r="D298" s="58" t="s">
        <v>145</v>
      </c>
      <c r="E298" s="164" t="s">
        <v>1</v>
      </c>
      <c r="F298" s="165" t="s">
        <v>150</v>
      </c>
      <c r="H298" s="164" t="s">
        <v>1</v>
      </c>
      <c r="L298" s="162"/>
      <c r="M298" s="166"/>
      <c r="T298" s="167"/>
      <c r="AT298" s="164" t="s">
        <v>145</v>
      </c>
      <c r="AU298" s="164" t="s">
        <v>83</v>
      </c>
      <c r="AV298" s="163" t="s">
        <v>79</v>
      </c>
      <c r="AW298" s="163" t="s">
        <v>31</v>
      </c>
      <c r="AX298" s="163" t="s">
        <v>74</v>
      </c>
      <c r="AY298" s="164" t="s">
        <v>138</v>
      </c>
    </row>
    <row r="299" spans="2:65" s="163" customFormat="1" x14ac:dyDescent="0.2">
      <c r="B299" s="162"/>
      <c r="D299" s="58" t="s">
        <v>145</v>
      </c>
      <c r="E299" s="164" t="s">
        <v>1</v>
      </c>
      <c r="F299" s="165" t="s">
        <v>342</v>
      </c>
      <c r="H299" s="164" t="s">
        <v>1</v>
      </c>
      <c r="L299" s="162"/>
      <c r="M299" s="166"/>
      <c r="T299" s="167"/>
      <c r="AT299" s="164" t="s">
        <v>145</v>
      </c>
      <c r="AU299" s="164" t="s">
        <v>83</v>
      </c>
      <c r="AV299" s="163" t="s">
        <v>79</v>
      </c>
      <c r="AW299" s="163" t="s">
        <v>31</v>
      </c>
      <c r="AX299" s="163" t="s">
        <v>74</v>
      </c>
      <c r="AY299" s="164" t="s">
        <v>138</v>
      </c>
    </row>
    <row r="300" spans="2:65" s="169" customFormat="1" x14ac:dyDescent="0.2">
      <c r="B300" s="168"/>
      <c r="D300" s="58" t="s">
        <v>145</v>
      </c>
      <c r="E300" s="170" t="s">
        <v>1</v>
      </c>
      <c r="F300" s="171" t="s">
        <v>343</v>
      </c>
      <c r="H300" s="172">
        <v>3.4430000000000001</v>
      </c>
      <c r="L300" s="168"/>
      <c r="M300" s="173"/>
      <c r="T300" s="174"/>
      <c r="AT300" s="170" t="s">
        <v>145</v>
      </c>
      <c r="AU300" s="170" t="s">
        <v>83</v>
      </c>
      <c r="AV300" s="169" t="s">
        <v>83</v>
      </c>
      <c r="AW300" s="169" t="s">
        <v>31</v>
      </c>
      <c r="AX300" s="169" t="s">
        <v>79</v>
      </c>
      <c r="AY300" s="170" t="s">
        <v>138</v>
      </c>
    </row>
    <row r="301" spans="2:65" s="9" customFormat="1" ht="24.2" customHeight="1" x14ac:dyDescent="0.2">
      <c r="B301" s="10"/>
      <c r="C301" s="61" t="s">
        <v>344</v>
      </c>
      <c r="D301" s="61" t="s">
        <v>140</v>
      </c>
      <c r="E301" s="62" t="s">
        <v>345</v>
      </c>
      <c r="F301" s="63" t="s">
        <v>346</v>
      </c>
      <c r="G301" s="64" t="s">
        <v>221</v>
      </c>
      <c r="H301" s="65">
        <v>117.401</v>
      </c>
      <c r="I301" s="192"/>
      <c r="J301" s="105">
        <f>ROUND(I301*H301,2)</f>
        <v>0</v>
      </c>
      <c r="K301" s="106"/>
      <c r="L301" s="10"/>
      <c r="M301" s="107" t="s">
        <v>1</v>
      </c>
      <c r="N301" s="108" t="s">
        <v>39</v>
      </c>
      <c r="P301" s="98">
        <f>O301*H301</f>
        <v>0</v>
      </c>
      <c r="Q301" s="98">
        <v>2.6200000000000001E-2</v>
      </c>
      <c r="R301" s="98">
        <f>Q301*H301</f>
        <v>3.0759061999999999</v>
      </c>
      <c r="S301" s="98">
        <v>0</v>
      </c>
      <c r="T301" s="99">
        <f>S301*H301</f>
        <v>0</v>
      </c>
      <c r="AR301" s="100" t="s">
        <v>89</v>
      </c>
      <c r="AT301" s="100" t="s">
        <v>140</v>
      </c>
      <c r="AU301" s="100" t="s">
        <v>83</v>
      </c>
      <c r="AY301" s="66" t="s">
        <v>138</v>
      </c>
      <c r="BE301" s="101">
        <f>IF(N301="základní",J301,0)</f>
        <v>0</v>
      </c>
      <c r="BF301" s="101">
        <f>IF(N301="snížená",J301,0)</f>
        <v>0</v>
      </c>
      <c r="BG301" s="101">
        <f>IF(N301="zákl. přenesená",J301,0)</f>
        <v>0</v>
      </c>
      <c r="BH301" s="101">
        <f>IF(N301="sníž. přenesená",J301,0)</f>
        <v>0</v>
      </c>
      <c r="BI301" s="101">
        <f>IF(N301="nulová",J301,0)</f>
        <v>0</v>
      </c>
      <c r="BJ301" s="66" t="s">
        <v>79</v>
      </c>
      <c r="BK301" s="101">
        <f>ROUND(I301*H301,2)</f>
        <v>0</v>
      </c>
      <c r="BL301" s="66" t="s">
        <v>89</v>
      </c>
      <c r="BM301" s="100" t="s">
        <v>347</v>
      </c>
    </row>
    <row r="302" spans="2:65" s="163" customFormat="1" x14ac:dyDescent="0.2">
      <c r="B302" s="162"/>
      <c r="D302" s="58" t="s">
        <v>145</v>
      </c>
      <c r="E302" s="164" t="s">
        <v>1</v>
      </c>
      <c r="F302" s="165" t="s">
        <v>348</v>
      </c>
      <c r="H302" s="164" t="s">
        <v>1</v>
      </c>
      <c r="L302" s="162"/>
      <c r="M302" s="166"/>
      <c r="T302" s="167"/>
      <c r="AT302" s="164" t="s">
        <v>145</v>
      </c>
      <c r="AU302" s="164" t="s">
        <v>83</v>
      </c>
      <c r="AV302" s="163" t="s">
        <v>79</v>
      </c>
      <c r="AW302" s="163" t="s">
        <v>31</v>
      </c>
      <c r="AX302" s="163" t="s">
        <v>74</v>
      </c>
      <c r="AY302" s="164" t="s">
        <v>138</v>
      </c>
    </row>
    <row r="303" spans="2:65" s="163" customFormat="1" x14ac:dyDescent="0.2">
      <c r="B303" s="162"/>
      <c r="D303" s="58" t="s">
        <v>145</v>
      </c>
      <c r="E303" s="164" t="s">
        <v>1</v>
      </c>
      <c r="F303" s="165" t="s">
        <v>216</v>
      </c>
      <c r="H303" s="164" t="s">
        <v>1</v>
      </c>
      <c r="L303" s="162"/>
      <c r="M303" s="166"/>
      <c r="T303" s="167"/>
      <c r="AT303" s="164" t="s">
        <v>145</v>
      </c>
      <c r="AU303" s="164" t="s">
        <v>83</v>
      </c>
      <c r="AV303" s="163" t="s">
        <v>79</v>
      </c>
      <c r="AW303" s="163" t="s">
        <v>31</v>
      </c>
      <c r="AX303" s="163" t="s">
        <v>74</v>
      </c>
      <c r="AY303" s="164" t="s">
        <v>138</v>
      </c>
    </row>
    <row r="304" spans="2:65" s="163" customFormat="1" x14ac:dyDescent="0.2">
      <c r="B304" s="162"/>
      <c r="D304" s="58" t="s">
        <v>145</v>
      </c>
      <c r="E304" s="164" t="s">
        <v>1</v>
      </c>
      <c r="F304" s="165" t="s">
        <v>148</v>
      </c>
      <c r="H304" s="164" t="s">
        <v>1</v>
      </c>
      <c r="L304" s="162"/>
      <c r="M304" s="166"/>
      <c r="T304" s="167"/>
      <c r="AT304" s="164" t="s">
        <v>145</v>
      </c>
      <c r="AU304" s="164" t="s">
        <v>83</v>
      </c>
      <c r="AV304" s="163" t="s">
        <v>79</v>
      </c>
      <c r="AW304" s="163" t="s">
        <v>31</v>
      </c>
      <c r="AX304" s="163" t="s">
        <v>74</v>
      </c>
      <c r="AY304" s="164" t="s">
        <v>138</v>
      </c>
    </row>
    <row r="305" spans="2:65" s="169" customFormat="1" x14ac:dyDescent="0.2">
      <c r="B305" s="168"/>
      <c r="D305" s="58" t="s">
        <v>145</v>
      </c>
      <c r="E305" s="170" t="s">
        <v>1</v>
      </c>
      <c r="F305" s="171" t="s">
        <v>349</v>
      </c>
      <c r="H305" s="172">
        <v>24.152000000000001</v>
      </c>
      <c r="L305" s="168"/>
      <c r="M305" s="173"/>
      <c r="T305" s="174"/>
      <c r="AT305" s="170" t="s">
        <v>145</v>
      </c>
      <c r="AU305" s="170" t="s">
        <v>83</v>
      </c>
      <c r="AV305" s="169" t="s">
        <v>83</v>
      </c>
      <c r="AW305" s="169" t="s">
        <v>31</v>
      </c>
      <c r="AX305" s="169" t="s">
        <v>74</v>
      </c>
      <c r="AY305" s="170" t="s">
        <v>138</v>
      </c>
    </row>
    <row r="306" spans="2:65" s="169" customFormat="1" ht="22.5" x14ac:dyDescent="0.2">
      <c r="B306" s="168"/>
      <c r="D306" s="58" t="s">
        <v>145</v>
      </c>
      <c r="E306" s="170" t="s">
        <v>1</v>
      </c>
      <c r="F306" s="171" t="s">
        <v>350</v>
      </c>
      <c r="H306" s="172">
        <v>17.28</v>
      </c>
      <c r="L306" s="168"/>
      <c r="M306" s="173"/>
      <c r="T306" s="174"/>
      <c r="AT306" s="170" t="s">
        <v>145</v>
      </c>
      <c r="AU306" s="170" t="s">
        <v>83</v>
      </c>
      <c r="AV306" s="169" t="s">
        <v>83</v>
      </c>
      <c r="AW306" s="169" t="s">
        <v>31</v>
      </c>
      <c r="AX306" s="169" t="s">
        <v>74</v>
      </c>
      <c r="AY306" s="170" t="s">
        <v>138</v>
      </c>
    </row>
    <row r="307" spans="2:65" s="169" customFormat="1" x14ac:dyDescent="0.2">
      <c r="B307" s="168"/>
      <c r="D307" s="58" t="s">
        <v>145</v>
      </c>
      <c r="E307" s="170" t="s">
        <v>1</v>
      </c>
      <c r="F307" s="171" t="s">
        <v>351</v>
      </c>
      <c r="H307" s="172">
        <v>18.760000000000002</v>
      </c>
      <c r="L307" s="168"/>
      <c r="M307" s="173"/>
      <c r="T307" s="174"/>
      <c r="AT307" s="170" t="s">
        <v>145</v>
      </c>
      <c r="AU307" s="170" t="s">
        <v>83</v>
      </c>
      <c r="AV307" s="169" t="s">
        <v>83</v>
      </c>
      <c r="AW307" s="169" t="s">
        <v>31</v>
      </c>
      <c r="AX307" s="169" t="s">
        <v>74</v>
      </c>
      <c r="AY307" s="170" t="s">
        <v>138</v>
      </c>
    </row>
    <row r="308" spans="2:65" s="163" customFormat="1" x14ac:dyDescent="0.2">
      <c r="B308" s="162"/>
      <c r="D308" s="58" t="s">
        <v>145</v>
      </c>
      <c r="E308" s="164" t="s">
        <v>1</v>
      </c>
      <c r="F308" s="165" t="s">
        <v>150</v>
      </c>
      <c r="H308" s="164" t="s">
        <v>1</v>
      </c>
      <c r="L308" s="162"/>
      <c r="M308" s="166"/>
      <c r="T308" s="167"/>
      <c r="AT308" s="164" t="s">
        <v>145</v>
      </c>
      <c r="AU308" s="164" t="s">
        <v>83</v>
      </c>
      <c r="AV308" s="163" t="s">
        <v>79</v>
      </c>
      <c r="AW308" s="163" t="s">
        <v>31</v>
      </c>
      <c r="AX308" s="163" t="s">
        <v>74</v>
      </c>
      <c r="AY308" s="164" t="s">
        <v>138</v>
      </c>
    </row>
    <row r="309" spans="2:65" s="169" customFormat="1" x14ac:dyDescent="0.2">
      <c r="B309" s="168"/>
      <c r="D309" s="58" t="s">
        <v>145</v>
      </c>
      <c r="E309" s="170" t="s">
        <v>1</v>
      </c>
      <c r="F309" s="171" t="s">
        <v>352</v>
      </c>
      <c r="H309" s="172">
        <v>15.128</v>
      </c>
      <c r="L309" s="168"/>
      <c r="M309" s="173"/>
      <c r="T309" s="174"/>
      <c r="AT309" s="170" t="s">
        <v>145</v>
      </c>
      <c r="AU309" s="170" t="s">
        <v>83</v>
      </c>
      <c r="AV309" s="169" t="s">
        <v>83</v>
      </c>
      <c r="AW309" s="169" t="s">
        <v>31</v>
      </c>
      <c r="AX309" s="169" t="s">
        <v>74</v>
      </c>
      <c r="AY309" s="170" t="s">
        <v>138</v>
      </c>
    </row>
    <row r="310" spans="2:65" s="169" customFormat="1" x14ac:dyDescent="0.2">
      <c r="B310" s="168"/>
      <c r="D310" s="58" t="s">
        <v>145</v>
      </c>
      <c r="E310" s="170" t="s">
        <v>1</v>
      </c>
      <c r="F310" s="171" t="s">
        <v>353</v>
      </c>
      <c r="H310" s="172">
        <v>7.11</v>
      </c>
      <c r="L310" s="168"/>
      <c r="M310" s="173"/>
      <c r="T310" s="174"/>
      <c r="AT310" s="170" t="s">
        <v>145</v>
      </c>
      <c r="AU310" s="170" t="s">
        <v>83</v>
      </c>
      <c r="AV310" s="169" t="s">
        <v>83</v>
      </c>
      <c r="AW310" s="169" t="s">
        <v>31</v>
      </c>
      <c r="AX310" s="169" t="s">
        <v>74</v>
      </c>
      <c r="AY310" s="170" t="s">
        <v>138</v>
      </c>
    </row>
    <row r="311" spans="2:65" s="169" customFormat="1" x14ac:dyDescent="0.2">
      <c r="B311" s="168"/>
      <c r="D311" s="58" t="s">
        <v>145</v>
      </c>
      <c r="E311" s="170" t="s">
        <v>1</v>
      </c>
      <c r="F311" s="171" t="s">
        <v>354</v>
      </c>
      <c r="H311" s="172">
        <v>6.0960000000000001</v>
      </c>
      <c r="L311" s="168"/>
      <c r="M311" s="173"/>
      <c r="T311" s="174"/>
      <c r="AT311" s="170" t="s">
        <v>145</v>
      </c>
      <c r="AU311" s="170" t="s">
        <v>83</v>
      </c>
      <c r="AV311" s="169" t="s">
        <v>83</v>
      </c>
      <c r="AW311" s="169" t="s">
        <v>31</v>
      </c>
      <c r="AX311" s="169" t="s">
        <v>74</v>
      </c>
      <c r="AY311" s="170" t="s">
        <v>138</v>
      </c>
    </row>
    <row r="312" spans="2:65" s="169" customFormat="1" x14ac:dyDescent="0.2">
      <c r="B312" s="168"/>
      <c r="D312" s="58" t="s">
        <v>145</v>
      </c>
      <c r="E312" s="170" t="s">
        <v>1</v>
      </c>
      <c r="F312" s="171" t="s">
        <v>355</v>
      </c>
      <c r="H312" s="172">
        <v>10.616</v>
      </c>
      <c r="L312" s="168"/>
      <c r="M312" s="173"/>
      <c r="T312" s="174"/>
      <c r="AT312" s="170" t="s">
        <v>145</v>
      </c>
      <c r="AU312" s="170" t="s">
        <v>83</v>
      </c>
      <c r="AV312" s="169" t="s">
        <v>83</v>
      </c>
      <c r="AW312" s="169" t="s">
        <v>31</v>
      </c>
      <c r="AX312" s="169" t="s">
        <v>74</v>
      </c>
      <c r="AY312" s="170" t="s">
        <v>138</v>
      </c>
    </row>
    <row r="313" spans="2:65" s="169" customFormat="1" x14ac:dyDescent="0.2">
      <c r="B313" s="168"/>
      <c r="D313" s="58" t="s">
        <v>145</v>
      </c>
      <c r="E313" s="170" t="s">
        <v>1</v>
      </c>
      <c r="F313" s="171" t="s">
        <v>356</v>
      </c>
      <c r="H313" s="172">
        <v>9.7579999999999991</v>
      </c>
      <c r="L313" s="168"/>
      <c r="M313" s="173"/>
      <c r="T313" s="174"/>
      <c r="AT313" s="170" t="s">
        <v>145</v>
      </c>
      <c r="AU313" s="170" t="s">
        <v>83</v>
      </c>
      <c r="AV313" s="169" t="s">
        <v>83</v>
      </c>
      <c r="AW313" s="169" t="s">
        <v>31</v>
      </c>
      <c r="AX313" s="169" t="s">
        <v>74</v>
      </c>
      <c r="AY313" s="170" t="s">
        <v>138</v>
      </c>
    </row>
    <row r="314" spans="2:65" s="169" customFormat="1" x14ac:dyDescent="0.2">
      <c r="B314" s="168"/>
      <c r="D314" s="58" t="s">
        <v>145</v>
      </c>
      <c r="E314" s="170" t="s">
        <v>1</v>
      </c>
      <c r="F314" s="171" t="s">
        <v>357</v>
      </c>
      <c r="H314" s="172">
        <v>4.9009999999999998</v>
      </c>
      <c r="L314" s="168"/>
      <c r="M314" s="173"/>
      <c r="T314" s="174"/>
      <c r="AT314" s="170" t="s">
        <v>145</v>
      </c>
      <c r="AU314" s="170" t="s">
        <v>83</v>
      </c>
      <c r="AV314" s="169" t="s">
        <v>83</v>
      </c>
      <c r="AW314" s="169" t="s">
        <v>31</v>
      </c>
      <c r="AX314" s="169" t="s">
        <v>74</v>
      </c>
      <c r="AY314" s="170" t="s">
        <v>138</v>
      </c>
    </row>
    <row r="315" spans="2:65" s="169" customFormat="1" x14ac:dyDescent="0.2">
      <c r="B315" s="168"/>
      <c r="D315" s="58" t="s">
        <v>145</v>
      </c>
      <c r="E315" s="170" t="s">
        <v>1</v>
      </c>
      <c r="F315" s="171" t="s">
        <v>358</v>
      </c>
      <c r="H315" s="172">
        <v>3.6</v>
      </c>
      <c r="L315" s="168"/>
      <c r="M315" s="173"/>
      <c r="T315" s="174"/>
      <c r="AT315" s="170" t="s">
        <v>145</v>
      </c>
      <c r="AU315" s="170" t="s">
        <v>83</v>
      </c>
      <c r="AV315" s="169" t="s">
        <v>83</v>
      </c>
      <c r="AW315" s="169" t="s">
        <v>31</v>
      </c>
      <c r="AX315" s="169" t="s">
        <v>74</v>
      </c>
      <c r="AY315" s="170" t="s">
        <v>138</v>
      </c>
    </row>
    <row r="316" spans="2:65" s="183" customFormat="1" x14ac:dyDescent="0.2">
      <c r="B316" s="182"/>
      <c r="D316" s="58" t="s">
        <v>145</v>
      </c>
      <c r="E316" s="184" t="s">
        <v>1</v>
      </c>
      <c r="F316" s="185" t="s">
        <v>157</v>
      </c>
      <c r="H316" s="186">
        <v>117.401</v>
      </c>
      <c r="L316" s="182"/>
      <c r="M316" s="187"/>
      <c r="T316" s="188"/>
      <c r="AT316" s="184" t="s">
        <v>145</v>
      </c>
      <c r="AU316" s="184" t="s">
        <v>83</v>
      </c>
      <c r="AV316" s="183" t="s">
        <v>89</v>
      </c>
      <c r="AW316" s="183" t="s">
        <v>31</v>
      </c>
      <c r="AX316" s="183" t="s">
        <v>79</v>
      </c>
      <c r="AY316" s="184" t="s">
        <v>138</v>
      </c>
    </row>
    <row r="317" spans="2:65" s="9" customFormat="1" ht="37.700000000000003" customHeight="1" x14ac:dyDescent="0.2">
      <c r="B317" s="10"/>
      <c r="C317" s="61" t="s">
        <v>359</v>
      </c>
      <c r="D317" s="61" t="s">
        <v>140</v>
      </c>
      <c r="E317" s="62" t="s">
        <v>360</v>
      </c>
      <c r="F317" s="63" t="s">
        <v>361</v>
      </c>
      <c r="G317" s="64" t="s">
        <v>221</v>
      </c>
      <c r="H317" s="65">
        <v>62.34</v>
      </c>
      <c r="I317" s="192"/>
      <c r="J317" s="105">
        <f>ROUND(I317*H317,2)</f>
        <v>0</v>
      </c>
      <c r="K317" s="106"/>
      <c r="L317" s="10"/>
      <c r="M317" s="107" t="s">
        <v>1</v>
      </c>
      <c r="N317" s="108" t="s">
        <v>39</v>
      </c>
      <c r="P317" s="98">
        <f>O317*H317</f>
        <v>0</v>
      </c>
      <c r="Q317" s="98">
        <v>1.9699999999999999E-2</v>
      </c>
      <c r="R317" s="98">
        <f>Q317*H317</f>
        <v>1.2280979999999999</v>
      </c>
      <c r="S317" s="98">
        <v>0</v>
      </c>
      <c r="T317" s="99">
        <f>S317*H317</f>
        <v>0</v>
      </c>
      <c r="AR317" s="100" t="s">
        <v>89</v>
      </c>
      <c r="AT317" s="100" t="s">
        <v>140</v>
      </c>
      <c r="AU317" s="100" t="s">
        <v>83</v>
      </c>
      <c r="AY317" s="66" t="s">
        <v>138</v>
      </c>
      <c r="BE317" s="101">
        <f>IF(N317="základní",J317,0)</f>
        <v>0</v>
      </c>
      <c r="BF317" s="101">
        <f>IF(N317="snížená",J317,0)</f>
        <v>0</v>
      </c>
      <c r="BG317" s="101">
        <f>IF(N317="zákl. přenesená",J317,0)</f>
        <v>0</v>
      </c>
      <c r="BH317" s="101">
        <f>IF(N317="sníž. přenesená",J317,0)</f>
        <v>0</v>
      </c>
      <c r="BI317" s="101">
        <f>IF(N317="nulová",J317,0)</f>
        <v>0</v>
      </c>
      <c r="BJ317" s="66" t="s">
        <v>79</v>
      </c>
      <c r="BK317" s="101">
        <f>ROUND(I317*H317,2)</f>
        <v>0</v>
      </c>
      <c r="BL317" s="66" t="s">
        <v>89</v>
      </c>
      <c r="BM317" s="100" t="s">
        <v>362</v>
      </c>
    </row>
    <row r="318" spans="2:65" s="163" customFormat="1" x14ac:dyDescent="0.2">
      <c r="B318" s="162"/>
      <c r="D318" s="58" t="s">
        <v>145</v>
      </c>
      <c r="E318" s="164" t="s">
        <v>1</v>
      </c>
      <c r="F318" s="165" t="s">
        <v>363</v>
      </c>
      <c r="H318" s="164" t="s">
        <v>1</v>
      </c>
      <c r="L318" s="162"/>
      <c r="M318" s="166"/>
      <c r="T318" s="167"/>
      <c r="AT318" s="164" t="s">
        <v>145</v>
      </c>
      <c r="AU318" s="164" t="s">
        <v>83</v>
      </c>
      <c r="AV318" s="163" t="s">
        <v>79</v>
      </c>
      <c r="AW318" s="163" t="s">
        <v>31</v>
      </c>
      <c r="AX318" s="163" t="s">
        <v>74</v>
      </c>
      <c r="AY318" s="164" t="s">
        <v>138</v>
      </c>
    </row>
    <row r="319" spans="2:65" s="163" customFormat="1" x14ac:dyDescent="0.2">
      <c r="B319" s="162"/>
      <c r="D319" s="58" t="s">
        <v>145</v>
      </c>
      <c r="E319" s="164" t="s">
        <v>1</v>
      </c>
      <c r="F319" s="165" t="s">
        <v>216</v>
      </c>
      <c r="H319" s="164" t="s">
        <v>1</v>
      </c>
      <c r="L319" s="162"/>
      <c r="M319" s="166"/>
      <c r="T319" s="167"/>
      <c r="AT319" s="164" t="s">
        <v>145</v>
      </c>
      <c r="AU319" s="164" t="s">
        <v>83</v>
      </c>
      <c r="AV319" s="163" t="s">
        <v>79</v>
      </c>
      <c r="AW319" s="163" t="s">
        <v>31</v>
      </c>
      <c r="AX319" s="163" t="s">
        <v>74</v>
      </c>
      <c r="AY319" s="164" t="s">
        <v>138</v>
      </c>
    </row>
    <row r="320" spans="2:65" s="163" customFormat="1" x14ac:dyDescent="0.2">
      <c r="B320" s="162"/>
      <c r="D320" s="58" t="s">
        <v>145</v>
      </c>
      <c r="E320" s="164" t="s">
        <v>1</v>
      </c>
      <c r="F320" s="165" t="s">
        <v>148</v>
      </c>
      <c r="H320" s="164" t="s">
        <v>1</v>
      </c>
      <c r="L320" s="162"/>
      <c r="M320" s="166"/>
      <c r="T320" s="167"/>
      <c r="AT320" s="164" t="s">
        <v>145</v>
      </c>
      <c r="AU320" s="164" t="s">
        <v>83</v>
      </c>
      <c r="AV320" s="163" t="s">
        <v>79</v>
      </c>
      <c r="AW320" s="163" t="s">
        <v>31</v>
      </c>
      <c r="AX320" s="163" t="s">
        <v>74</v>
      </c>
      <c r="AY320" s="164" t="s">
        <v>138</v>
      </c>
    </row>
    <row r="321" spans="2:65" s="169" customFormat="1" x14ac:dyDescent="0.2">
      <c r="B321" s="168"/>
      <c r="D321" s="58" t="s">
        <v>145</v>
      </c>
      <c r="E321" s="170" t="s">
        <v>1</v>
      </c>
      <c r="F321" s="171" t="s">
        <v>364</v>
      </c>
      <c r="H321" s="172">
        <v>7.5039999999999996</v>
      </c>
      <c r="L321" s="168"/>
      <c r="M321" s="173"/>
      <c r="T321" s="174"/>
      <c r="AT321" s="170" t="s">
        <v>145</v>
      </c>
      <c r="AU321" s="170" t="s">
        <v>83</v>
      </c>
      <c r="AV321" s="169" t="s">
        <v>83</v>
      </c>
      <c r="AW321" s="169" t="s">
        <v>31</v>
      </c>
      <c r="AX321" s="169" t="s">
        <v>74</v>
      </c>
      <c r="AY321" s="170" t="s">
        <v>138</v>
      </c>
    </row>
    <row r="322" spans="2:65" s="169" customFormat="1" x14ac:dyDescent="0.2">
      <c r="B322" s="168"/>
      <c r="D322" s="58" t="s">
        <v>145</v>
      </c>
      <c r="E322" s="170" t="s">
        <v>1</v>
      </c>
      <c r="F322" s="171" t="s">
        <v>365</v>
      </c>
      <c r="H322" s="172">
        <v>7.4480000000000004</v>
      </c>
      <c r="L322" s="168"/>
      <c r="M322" s="173"/>
      <c r="T322" s="174"/>
      <c r="AT322" s="170" t="s">
        <v>145</v>
      </c>
      <c r="AU322" s="170" t="s">
        <v>83</v>
      </c>
      <c r="AV322" s="169" t="s">
        <v>83</v>
      </c>
      <c r="AW322" s="169" t="s">
        <v>31</v>
      </c>
      <c r="AX322" s="169" t="s">
        <v>74</v>
      </c>
      <c r="AY322" s="170" t="s">
        <v>138</v>
      </c>
    </row>
    <row r="323" spans="2:65" s="169" customFormat="1" x14ac:dyDescent="0.2">
      <c r="B323" s="168"/>
      <c r="D323" s="58" t="s">
        <v>145</v>
      </c>
      <c r="E323" s="170" t="s">
        <v>1</v>
      </c>
      <c r="F323" s="171" t="s">
        <v>366</v>
      </c>
      <c r="H323" s="172">
        <v>7.3639999999999999</v>
      </c>
      <c r="L323" s="168"/>
      <c r="M323" s="173"/>
      <c r="T323" s="174"/>
      <c r="AT323" s="170" t="s">
        <v>145</v>
      </c>
      <c r="AU323" s="170" t="s">
        <v>83</v>
      </c>
      <c r="AV323" s="169" t="s">
        <v>83</v>
      </c>
      <c r="AW323" s="169" t="s">
        <v>31</v>
      </c>
      <c r="AX323" s="169" t="s">
        <v>74</v>
      </c>
      <c r="AY323" s="170" t="s">
        <v>138</v>
      </c>
    </row>
    <row r="324" spans="2:65" s="163" customFormat="1" x14ac:dyDescent="0.2">
      <c r="B324" s="162"/>
      <c r="D324" s="58" t="s">
        <v>145</v>
      </c>
      <c r="E324" s="164" t="s">
        <v>1</v>
      </c>
      <c r="F324" s="165" t="s">
        <v>150</v>
      </c>
      <c r="H324" s="164" t="s">
        <v>1</v>
      </c>
      <c r="L324" s="162"/>
      <c r="M324" s="166"/>
      <c r="T324" s="167"/>
      <c r="AT324" s="164" t="s">
        <v>145</v>
      </c>
      <c r="AU324" s="164" t="s">
        <v>83</v>
      </c>
      <c r="AV324" s="163" t="s">
        <v>79</v>
      </c>
      <c r="AW324" s="163" t="s">
        <v>31</v>
      </c>
      <c r="AX324" s="163" t="s">
        <v>74</v>
      </c>
      <c r="AY324" s="164" t="s">
        <v>138</v>
      </c>
    </row>
    <row r="325" spans="2:65" s="169" customFormat="1" x14ac:dyDescent="0.2">
      <c r="B325" s="168"/>
      <c r="D325" s="58" t="s">
        <v>145</v>
      </c>
      <c r="E325" s="170" t="s">
        <v>1</v>
      </c>
      <c r="F325" s="171" t="s">
        <v>367</v>
      </c>
      <c r="H325" s="172">
        <v>11.135999999999999</v>
      </c>
      <c r="L325" s="168"/>
      <c r="M325" s="173"/>
      <c r="T325" s="174"/>
      <c r="AT325" s="170" t="s">
        <v>145</v>
      </c>
      <c r="AU325" s="170" t="s">
        <v>83</v>
      </c>
      <c r="AV325" s="169" t="s">
        <v>83</v>
      </c>
      <c r="AW325" s="169" t="s">
        <v>31</v>
      </c>
      <c r="AX325" s="169" t="s">
        <v>74</v>
      </c>
      <c r="AY325" s="170" t="s">
        <v>138</v>
      </c>
    </row>
    <row r="326" spans="2:65" s="169" customFormat="1" x14ac:dyDescent="0.2">
      <c r="B326" s="168"/>
      <c r="D326" s="58" t="s">
        <v>145</v>
      </c>
      <c r="E326" s="170" t="s">
        <v>1</v>
      </c>
      <c r="F326" s="171" t="s">
        <v>368</v>
      </c>
      <c r="H326" s="172">
        <v>4.08</v>
      </c>
      <c r="L326" s="168"/>
      <c r="M326" s="173"/>
      <c r="T326" s="174"/>
      <c r="AT326" s="170" t="s">
        <v>145</v>
      </c>
      <c r="AU326" s="170" t="s">
        <v>83</v>
      </c>
      <c r="AV326" s="169" t="s">
        <v>83</v>
      </c>
      <c r="AW326" s="169" t="s">
        <v>31</v>
      </c>
      <c r="AX326" s="169" t="s">
        <v>74</v>
      </c>
      <c r="AY326" s="170" t="s">
        <v>138</v>
      </c>
    </row>
    <row r="327" spans="2:65" s="169" customFormat="1" x14ac:dyDescent="0.2">
      <c r="B327" s="168"/>
      <c r="D327" s="58" t="s">
        <v>145</v>
      </c>
      <c r="E327" s="170" t="s">
        <v>1</v>
      </c>
      <c r="F327" s="171" t="s">
        <v>369</v>
      </c>
      <c r="H327" s="172">
        <v>2.4</v>
      </c>
      <c r="L327" s="168"/>
      <c r="M327" s="173"/>
      <c r="T327" s="174"/>
      <c r="AT327" s="170" t="s">
        <v>145</v>
      </c>
      <c r="AU327" s="170" t="s">
        <v>83</v>
      </c>
      <c r="AV327" s="169" t="s">
        <v>83</v>
      </c>
      <c r="AW327" s="169" t="s">
        <v>31</v>
      </c>
      <c r="AX327" s="169" t="s">
        <v>74</v>
      </c>
      <c r="AY327" s="170" t="s">
        <v>138</v>
      </c>
    </row>
    <row r="328" spans="2:65" s="169" customFormat="1" x14ac:dyDescent="0.2">
      <c r="B328" s="168"/>
      <c r="D328" s="58" t="s">
        <v>145</v>
      </c>
      <c r="E328" s="170" t="s">
        <v>1</v>
      </c>
      <c r="F328" s="171" t="s">
        <v>370</v>
      </c>
      <c r="H328" s="172">
        <v>8.1280000000000001</v>
      </c>
      <c r="L328" s="168"/>
      <c r="M328" s="173"/>
      <c r="T328" s="174"/>
      <c r="AT328" s="170" t="s">
        <v>145</v>
      </c>
      <c r="AU328" s="170" t="s">
        <v>83</v>
      </c>
      <c r="AV328" s="169" t="s">
        <v>83</v>
      </c>
      <c r="AW328" s="169" t="s">
        <v>31</v>
      </c>
      <c r="AX328" s="169" t="s">
        <v>74</v>
      </c>
      <c r="AY328" s="170" t="s">
        <v>138</v>
      </c>
    </row>
    <row r="329" spans="2:65" s="169" customFormat="1" x14ac:dyDescent="0.2">
      <c r="B329" s="168"/>
      <c r="D329" s="58" t="s">
        <v>145</v>
      </c>
      <c r="E329" s="170" t="s">
        <v>1</v>
      </c>
      <c r="F329" s="171" t="s">
        <v>371</v>
      </c>
      <c r="H329" s="172">
        <v>7.8719999999999999</v>
      </c>
      <c r="L329" s="168"/>
      <c r="M329" s="173"/>
      <c r="T329" s="174"/>
      <c r="AT329" s="170" t="s">
        <v>145</v>
      </c>
      <c r="AU329" s="170" t="s">
        <v>83</v>
      </c>
      <c r="AV329" s="169" t="s">
        <v>83</v>
      </c>
      <c r="AW329" s="169" t="s">
        <v>31</v>
      </c>
      <c r="AX329" s="169" t="s">
        <v>74</v>
      </c>
      <c r="AY329" s="170" t="s">
        <v>138</v>
      </c>
    </row>
    <row r="330" spans="2:65" s="169" customFormat="1" x14ac:dyDescent="0.2">
      <c r="B330" s="168"/>
      <c r="D330" s="58" t="s">
        <v>145</v>
      </c>
      <c r="E330" s="170" t="s">
        <v>1</v>
      </c>
      <c r="F330" s="171" t="s">
        <v>372</v>
      </c>
      <c r="H330" s="172">
        <v>4.008</v>
      </c>
      <c r="L330" s="168"/>
      <c r="M330" s="173"/>
      <c r="T330" s="174"/>
      <c r="AT330" s="170" t="s">
        <v>145</v>
      </c>
      <c r="AU330" s="170" t="s">
        <v>83</v>
      </c>
      <c r="AV330" s="169" t="s">
        <v>83</v>
      </c>
      <c r="AW330" s="169" t="s">
        <v>31</v>
      </c>
      <c r="AX330" s="169" t="s">
        <v>74</v>
      </c>
      <c r="AY330" s="170" t="s">
        <v>138</v>
      </c>
    </row>
    <row r="331" spans="2:65" s="169" customFormat="1" x14ac:dyDescent="0.2">
      <c r="B331" s="168"/>
      <c r="D331" s="58" t="s">
        <v>145</v>
      </c>
      <c r="E331" s="170" t="s">
        <v>1</v>
      </c>
      <c r="F331" s="171" t="s">
        <v>373</v>
      </c>
      <c r="H331" s="172">
        <v>2.4</v>
      </c>
      <c r="L331" s="168"/>
      <c r="M331" s="173"/>
      <c r="T331" s="174"/>
      <c r="AT331" s="170" t="s">
        <v>145</v>
      </c>
      <c r="AU331" s="170" t="s">
        <v>83</v>
      </c>
      <c r="AV331" s="169" t="s">
        <v>83</v>
      </c>
      <c r="AW331" s="169" t="s">
        <v>31</v>
      </c>
      <c r="AX331" s="169" t="s">
        <v>74</v>
      </c>
      <c r="AY331" s="170" t="s">
        <v>138</v>
      </c>
    </row>
    <row r="332" spans="2:65" s="183" customFormat="1" x14ac:dyDescent="0.2">
      <c r="B332" s="182"/>
      <c r="D332" s="58" t="s">
        <v>145</v>
      </c>
      <c r="E332" s="184" t="s">
        <v>1</v>
      </c>
      <c r="F332" s="185" t="s">
        <v>157</v>
      </c>
      <c r="H332" s="186">
        <v>62.339999999999996</v>
      </c>
      <c r="L332" s="182"/>
      <c r="M332" s="187"/>
      <c r="T332" s="188"/>
      <c r="AT332" s="184" t="s">
        <v>145</v>
      </c>
      <c r="AU332" s="184" t="s">
        <v>83</v>
      </c>
      <c r="AV332" s="183" t="s">
        <v>89</v>
      </c>
      <c r="AW332" s="183" t="s">
        <v>31</v>
      </c>
      <c r="AX332" s="183" t="s">
        <v>79</v>
      </c>
      <c r="AY332" s="184" t="s">
        <v>138</v>
      </c>
    </row>
    <row r="333" spans="2:65" s="9" customFormat="1" ht="24.2" customHeight="1" x14ac:dyDescent="0.2">
      <c r="B333" s="10"/>
      <c r="C333" s="61" t="s">
        <v>374</v>
      </c>
      <c r="D333" s="61" t="s">
        <v>140</v>
      </c>
      <c r="E333" s="62" t="s">
        <v>375</v>
      </c>
      <c r="F333" s="63" t="s">
        <v>376</v>
      </c>
      <c r="G333" s="64" t="s">
        <v>238</v>
      </c>
      <c r="H333" s="65">
        <v>14.4</v>
      </c>
      <c r="I333" s="192"/>
      <c r="J333" s="105">
        <f>ROUND(I333*H333,2)</f>
        <v>0</v>
      </c>
      <c r="K333" s="106"/>
      <c r="L333" s="10"/>
      <c r="M333" s="107" t="s">
        <v>1</v>
      </c>
      <c r="N333" s="108" t="s">
        <v>39</v>
      </c>
      <c r="P333" s="98">
        <f>O333*H333</f>
        <v>0</v>
      </c>
      <c r="Q333" s="98">
        <v>1.5E-3</v>
      </c>
      <c r="R333" s="98">
        <f>Q333*H333</f>
        <v>2.1600000000000001E-2</v>
      </c>
      <c r="S333" s="98">
        <v>0</v>
      </c>
      <c r="T333" s="99">
        <f>S333*H333</f>
        <v>0</v>
      </c>
      <c r="AR333" s="100" t="s">
        <v>89</v>
      </c>
      <c r="AT333" s="100" t="s">
        <v>140</v>
      </c>
      <c r="AU333" s="100" t="s">
        <v>83</v>
      </c>
      <c r="AY333" s="66" t="s">
        <v>138</v>
      </c>
      <c r="BE333" s="101">
        <f>IF(N333="základní",J333,0)</f>
        <v>0</v>
      </c>
      <c r="BF333" s="101">
        <f>IF(N333="snížená",J333,0)</f>
        <v>0</v>
      </c>
      <c r="BG333" s="101">
        <f>IF(N333="zákl. přenesená",J333,0)</f>
        <v>0</v>
      </c>
      <c r="BH333" s="101">
        <f>IF(N333="sníž. přenesená",J333,0)</f>
        <v>0</v>
      </c>
      <c r="BI333" s="101">
        <f>IF(N333="nulová",J333,0)</f>
        <v>0</v>
      </c>
      <c r="BJ333" s="66" t="s">
        <v>79</v>
      </c>
      <c r="BK333" s="101">
        <f>ROUND(I333*H333,2)</f>
        <v>0</v>
      </c>
      <c r="BL333" s="66" t="s">
        <v>89</v>
      </c>
      <c r="BM333" s="100" t="s">
        <v>377</v>
      </c>
    </row>
    <row r="334" spans="2:65" s="163" customFormat="1" x14ac:dyDescent="0.2">
      <c r="B334" s="162"/>
      <c r="D334" s="58" t="s">
        <v>145</v>
      </c>
      <c r="E334" s="164" t="s">
        <v>1</v>
      </c>
      <c r="F334" s="165" t="s">
        <v>378</v>
      </c>
      <c r="H334" s="164" t="s">
        <v>1</v>
      </c>
      <c r="L334" s="162"/>
      <c r="M334" s="166"/>
      <c r="T334" s="167"/>
      <c r="AT334" s="164" t="s">
        <v>145</v>
      </c>
      <c r="AU334" s="164" t="s">
        <v>83</v>
      </c>
      <c r="AV334" s="163" t="s">
        <v>79</v>
      </c>
      <c r="AW334" s="163" t="s">
        <v>31</v>
      </c>
      <c r="AX334" s="163" t="s">
        <v>74</v>
      </c>
      <c r="AY334" s="164" t="s">
        <v>138</v>
      </c>
    </row>
    <row r="335" spans="2:65" s="169" customFormat="1" x14ac:dyDescent="0.2">
      <c r="B335" s="168"/>
      <c r="D335" s="58" t="s">
        <v>145</v>
      </c>
      <c r="E335" s="170" t="s">
        <v>1</v>
      </c>
      <c r="F335" s="171" t="s">
        <v>379</v>
      </c>
      <c r="H335" s="172">
        <v>14.4</v>
      </c>
      <c r="L335" s="168"/>
      <c r="M335" s="173"/>
      <c r="T335" s="174"/>
      <c r="AT335" s="170" t="s">
        <v>145</v>
      </c>
      <c r="AU335" s="170" t="s">
        <v>83</v>
      </c>
      <c r="AV335" s="169" t="s">
        <v>83</v>
      </c>
      <c r="AW335" s="169" t="s">
        <v>31</v>
      </c>
      <c r="AX335" s="169" t="s">
        <v>79</v>
      </c>
      <c r="AY335" s="170" t="s">
        <v>138</v>
      </c>
    </row>
    <row r="336" spans="2:65" s="9" customFormat="1" ht="33" customHeight="1" x14ac:dyDescent="0.2">
      <c r="B336" s="10"/>
      <c r="C336" s="61" t="s">
        <v>380</v>
      </c>
      <c r="D336" s="61" t="s">
        <v>140</v>
      </c>
      <c r="E336" s="62" t="s">
        <v>381</v>
      </c>
      <c r="F336" s="63" t="s">
        <v>382</v>
      </c>
      <c r="G336" s="64" t="s">
        <v>205</v>
      </c>
      <c r="H336" s="65">
        <v>1</v>
      </c>
      <c r="I336" s="192"/>
      <c r="J336" s="105">
        <f>ROUND(I336*H336,2)</f>
        <v>0</v>
      </c>
      <c r="K336" s="106"/>
      <c r="L336" s="10"/>
      <c r="M336" s="107" t="s">
        <v>1</v>
      </c>
      <c r="N336" s="108" t="s">
        <v>39</v>
      </c>
      <c r="P336" s="98">
        <f>O336*H336</f>
        <v>0</v>
      </c>
      <c r="Q336" s="98">
        <v>3.3899999999999998E-3</v>
      </c>
      <c r="R336" s="98">
        <f>Q336*H336</f>
        <v>3.3899999999999998E-3</v>
      </c>
      <c r="S336" s="98">
        <v>0</v>
      </c>
      <c r="T336" s="99">
        <f>S336*H336</f>
        <v>0</v>
      </c>
      <c r="AR336" s="100" t="s">
        <v>89</v>
      </c>
      <c r="AT336" s="100" t="s">
        <v>140</v>
      </c>
      <c r="AU336" s="100" t="s">
        <v>83</v>
      </c>
      <c r="AY336" s="66" t="s">
        <v>138</v>
      </c>
      <c r="BE336" s="101">
        <f>IF(N336="základní",J336,0)</f>
        <v>0</v>
      </c>
      <c r="BF336" s="101">
        <f>IF(N336="snížená",J336,0)</f>
        <v>0</v>
      </c>
      <c r="BG336" s="101">
        <f>IF(N336="zákl. přenesená",J336,0)</f>
        <v>0</v>
      </c>
      <c r="BH336" s="101">
        <f>IF(N336="sníž. přenesená",J336,0)</f>
        <v>0</v>
      </c>
      <c r="BI336" s="101">
        <f>IF(N336="nulová",J336,0)</f>
        <v>0</v>
      </c>
      <c r="BJ336" s="66" t="s">
        <v>79</v>
      </c>
      <c r="BK336" s="101">
        <f>ROUND(I336*H336,2)</f>
        <v>0</v>
      </c>
      <c r="BL336" s="66" t="s">
        <v>89</v>
      </c>
      <c r="BM336" s="100" t="s">
        <v>383</v>
      </c>
    </row>
    <row r="337" spans="2:65" s="163" customFormat="1" x14ac:dyDescent="0.2">
      <c r="B337" s="162"/>
      <c r="D337" s="58" t="s">
        <v>145</v>
      </c>
      <c r="E337" s="164" t="s">
        <v>1</v>
      </c>
      <c r="F337" s="165" t="s">
        <v>384</v>
      </c>
      <c r="H337" s="164" t="s">
        <v>1</v>
      </c>
      <c r="L337" s="162"/>
      <c r="M337" s="166"/>
      <c r="T337" s="167"/>
      <c r="AT337" s="164" t="s">
        <v>145</v>
      </c>
      <c r="AU337" s="164" t="s">
        <v>83</v>
      </c>
      <c r="AV337" s="163" t="s">
        <v>79</v>
      </c>
      <c r="AW337" s="163" t="s">
        <v>31</v>
      </c>
      <c r="AX337" s="163" t="s">
        <v>74</v>
      </c>
      <c r="AY337" s="164" t="s">
        <v>138</v>
      </c>
    </row>
    <row r="338" spans="2:65" s="163" customFormat="1" x14ac:dyDescent="0.2">
      <c r="B338" s="162"/>
      <c r="D338" s="58" t="s">
        <v>145</v>
      </c>
      <c r="E338" s="164" t="s">
        <v>1</v>
      </c>
      <c r="F338" s="165" t="s">
        <v>385</v>
      </c>
      <c r="H338" s="164" t="s">
        <v>1</v>
      </c>
      <c r="L338" s="162"/>
      <c r="M338" s="166"/>
      <c r="T338" s="167"/>
      <c r="AT338" s="164" t="s">
        <v>145</v>
      </c>
      <c r="AU338" s="164" t="s">
        <v>83</v>
      </c>
      <c r="AV338" s="163" t="s">
        <v>79</v>
      </c>
      <c r="AW338" s="163" t="s">
        <v>31</v>
      </c>
      <c r="AX338" s="163" t="s">
        <v>74</v>
      </c>
      <c r="AY338" s="164" t="s">
        <v>138</v>
      </c>
    </row>
    <row r="339" spans="2:65" s="169" customFormat="1" x14ac:dyDescent="0.2">
      <c r="B339" s="168"/>
      <c r="D339" s="58" t="s">
        <v>145</v>
      </c>
      <c r="E339" s="170" t="s">
        <v>1</v>
      </c>
      <c r="F339" s="171" t="s">
        <v>79</v>
      </c>
      <c r="H339" s="172">
        <v>1</v>
      </c>
      <c r="L339" s="168"/>
      <c r="M339" s="173"/>
      <c r="T339" s="174"/>
      <c r="AT339" s="170" t="s">
        <v>145</v>
      </c>
      <c r="AU339" s="170" t="s">
        <v>83</v>
      </c>
      <c r="AV339" s="169" t="s">
        <v>83</v>
      </c>
      <c r="AW339" s="169" t="s">
        <v>31</v>
      </c>
      <c r="AX339" s="169" t="s">
        <v>79</v>
      </c>
      <c r="AY339" s="170" t="s">
        <v>138</v>
      </c>
    </row>
    <row r="340" spans="2:65" s="9" customFormat="1" ht="33" customHeight="1" x14ac:dyDescent="0.2">
      <c r="B340" s="10"/>
      <c r="C340" s="61" t="s">
        <v>386</v>
      </c>
      <c r="D340" s="61" t="s">
        <v>140</v>
      </c>
      <c r="E340" s="62" t="s">
        <v>387</v>
      </c>
      <c r="F340" s="63" t="s">
        <v>388</v>
      </c>
      <c r="G340" s="64" t="s">
        <v>143</v>
      </c>
      <c r="H340" s="65">
        <v>2.6150000000000002</v>
      </c>
      <c r="I340" s="192"/>
      <c r="J340" s="105">
        <f>ROUND(I340*H340,2)</f>
        <v>0</v>
      </c>
      <c r="K340" s="106"/>
      <c r="L340" s="10"/>
      <c r="M340" s="107" t="s">
        <v>1</v>
      </c>
      <c r="N340" s="108" t="s">
        <v>39</v>
      </c>
      <c r="P340" s="98">
        <f>O340*H340</f>
        <v>0</v>
      </c>
      <c r="Q340" s="98">
        <v>2.3010199999999998</v>
      </c>
      <c r="R340" s="98">
        <f>Q340*H340</f>
        <v>6.0171672999999997</v>
      </c>
      <c r="S340" s="98">
        <v>0</v>
      </c>
      <c r="T340" s="99">
        <f>S340*H340</f>
        <v>0</v>
      </c>
      <c r="AR340" s="100" t="s">
        <v>89</v>
      </c>
      <c r="AT340" s="100" t="s">
        <v>140</v>
      </c>
      <c r="AU340" s="100" t="s">
        <v>83</v>
      </c>
      <c r="AY340" s="66" t="s">
        <v>138</v>
      </c>
      <c r="BE340" s="101">
        <f>IF(N340="základní",J340,0)</f>
        <v>0</v>
      </c>
      <c r="BF340" s="101">
        <f>IF(N340="snížená",J340,0)</f>
        <v>0</v>
      </c>
      <c r="BG340" s="101">
        <f>IF(N340="zákl. přenesená",J340,0)</f>
        <v>0</v>
      </c>
      <c r="BH340" s="101">
        <f>IF(N340="sníž. přenesená",J340,0)</f>
        <v>0</v>
      </c>
      <c r="BI340" s="101">
        <f>IF(N340="nulová",J340,0)</f>
        <v>0</v>
      </c>
      <c r="BJ340" s="66" t="s">
        <v>79</v>
      </c>
      <c r="BK340" s="101">
        <f>ROUND(I340*H340,2)</f>
        <v>0</v>
      </c>
      <c r="BL340" s="66" t="s">
        <v>89</v>
      </c>
      <c r="BM340" s="100" t="s">
        <v>389</v>
      </c>
    </row>
    <row r="341" spans="2:65" s="163" customFormat="1" x14ac:dyDescent="0.2">
      <c r="B341" s="162"/>
      <c r="D341" s="58" t="s">
        <v>145</v>
      </c>
      <c r="E341" s="164" t="s">
        <v>1</v>
      </c>
      <c r="F341" s="165" t="s">
        <v>311</v>
      </c>
      <c r="H341" s="164" t="s">
        <v>1</v>
      </c>
      <c r="L341" s="162"/>
      <c r="M341" s="166"/>
      <c r="T341" s="167"/>
      <c r="AT341" s="164" t="s">
        <v>145</v>
      </c>
      <c r="AU341" s="164" t="s">
        <v>83</v>
      </c>
      <c r="AV341" s="163" t="s">
        <v>79</v>
      </c>
      <c r="AW341" s="163" t="s">
        <v>31</v>
      </c>
      <c r="AX341" s="163" t="s">
        <v>74</v>
      </c>
      <c r="AY341" s="164" t="s">
        <v>138</v>
      </c>
    </row>
    <row r="342" spans="2:65" s="163" customFormat="1" x14ac:dyDescent="0.2">
      <c r="B342" s="162"/>
      <c r="D342" s="58" t="s">
        <v>145</v>
      </c>
      <c r="E342" s="164" t="s">
        <v>1</v>
      </c>
      <c r="F342" s="165" t="s">
        <v>148</v>
      </c>
      <c r="H342" s="164" t="s">
        <v>1</v>
      </c>
      <c r="L342" s="162"/>
      <c r="M342" s="166"/>
      <c r="T342" s="167"/>
      <c r="AT342" s="164" t="s">
        <v>145</v>
      </c>
      <c r="AU342" s="164" t="s">
        <v>83</v>
      </c>
      <c r="AV342" s="163" t="s">
        <v>79</v>
      </c>
      <c r="AW342" s="163" t="s">
        <v>31</v>
      </c>
      <c r="AX342" s="163" t="s">
        <v>74</v>
      </c>
      <c r="AY342" s="164" t="s">
        <v>138</v>
      </c>
    </row>
    <row r="343" spans="2:65" s="169" customFormat="1" x14ac:dyDescent="0.2">
      <c r="B343" s="168"/>
      <c r="D343" s="58" t="s">
        <v>145</v>
      </c>
      <c r="E343" s="170" t="s">
        <v>1</v>
      </c>
      <c r="F343" s="171" t="s">
        <v>390</v>
      </c>
      <c r="H343" s="172">
        <v>1.196</v>
      </c>
      <c r="L343" s="168"/>
      <c r="M343" s="173"/>
      <c r="T343" s="174"/>
      <c r="AT343" s="170" t="s">
        <v>145</v>
      </c>
      <c r="AU343" s="170" t="s">
        <v>83</v>
      </c>
      <c r="AV343" s="169" t="s">
        <v>83</v>
      </c>
      <c r="AW343" s="169" t="s">
        <v>31</v>
      </c>
      <c r="AX343" s="169" t="s">
        <v>74</v>
      </c>
      <c r="AY343" s="170" t="s">
        <v>138</v>
      </c>
    </row>
    <row r="344" spans="2:65" s="169" customFormat="1" x14ac:dyDescent="0.2">
      <c r="B344" s="168"/>
      <c r="D344" s="58" t="s">
        <v>145</v>
      </c>
      <c r="E344" s="170" t="s">
        <v>1</v>
      </c>
      <c r="F344" s="171" t="s">
        <v>391</v>
      </c>
      <c r="H344" s="172">
        <v>0.36799999999999999</v>
      </c>
      <c r="L344" s="168"/>
      <c r="M344" s="173"/>
      <c r="T344" s="174"/>
      <c r="AT344" s="170" t="s">
        <v>145</v>
      </c>
      <c r="AU344" s="170" t="s">
        <v>83</v>
      </c>
      <c r="AV344" s="169" t="s">
        <v>83</v>
      </c>
      <c r="AW344" s="169" t="s">
        <v>31</v>
      </c>
      <c r="AX344" s="169" t="s">
        <v>74</v>
      </c>
      <c r="AY344" s="170" t="s">
        <v>138</v>
      </c>
    </row>
    <row r="345" spans="2:65" s="163" customFormat="1" x14ac:dyDescent="0.2">
      <c r="B345" s="162"/>
      <c r="D345" s="58" t="s">
        <v>145</v>
      </c>
      <c r="E345" s="164" t="s">
        <v>1</v>
      </c>
      <c r="F345" s="165" t="s">
        <v>150</v>
      </c>
      <c r="H345" s="164" t="s">
        <v>1</v>
      </c>
      <c r="L345" s="162"/>
      <c r="M345" s="166"/>
      <c r="T345" s="167"/>
      <c r="AT345" s="164" t="s">
        <v>145</v>
      </c>
      <c r="AU345" s="164" t="s">
        <v>83</v>
      </c>
      <c r="AV345" s="163" t="s">
        <v>79</v>
      </c>
      <c r="AW345" s="163" t="s">
        <v>31</v>
      </c>
      <c r="AX345" s="163" t="s">
        <v>74</v>
      </c>
      <c r="AY345" s="164" t="s">
        <v>138</v>
      </c>
    </row>
    <row r="346" spans="2:65" s="169" customFormat="1" x14ac:dyDescent="0.2">
      <c r="B346" s="168"/>
      <c r="D346" s="58" t="s">
        <v>145</v>
      </c>
      <c r="E346" s="170" t="s">
        <v>1</v>
      </c>
      <c r="F346" s="171" t="s">
        <v>392</v>
      </c>
      <c r="H346" s="172">
        <v>0.91100000000000003</v>
      </c>
      <c r="L346" s="168"/>
      <c r="M346" s="173"/>
      <c r="T346" s="174"/>
      <c r="AT346" s="170" t="s">
        <v>145</v>
      </c>
      <c r="AU346" s="170" t="s">
        <v>83</v>
      </c>
      <c r="AV346" s="169" t="s">
        <v>83</v>
      </c>
      <c r="AW346" s="169" t="s">
        <v>31</v>
      </c>
      <c r="AX346" s="169" t="s">
        <v>74</v>
      </c>
      <c r="AY346" s="170" t="s">
        <v>138</v>
      </c>
    </row>
    <row r="347" spans="2:65" s="169" customFormat="1" x14ac:dyDescent="0.2">
      <c r="B347" s="168"/>
      <c r="D347" s="58" t="s">
        <v>145</v>
      </c>
      <c r="E347" s="170" t="s">
        <v>1</v>
      </c>
      <c r="F347" s="171" t="s">
        <v>393</v>
      </c>
      <c r="H347" s="172">
        <v>0.14000000000000001</v>
      </c>
      <c r="L347" s="168"/>
      <c r="M347" s="173"/>
      <c r="T347" s="174"/>
      <c r="AT347" s="170" t="s">
        <v>145</v>
      </c>
      <c r="AU347" s="170" t="s">
        <v>83</v>
      </c>
      <c r="AV347" s="169" t="s">
        <v>83</v>
      </c>
      <c r="AW347" s="169" t="s">
        <v>31</v>
      </c>
      <c r="AX347" s="169" t="s">
        <v>74</v>
      </c>
      <c r="AY347" s="170" t="s">
        <v>138</v>
      </c>
    </row>
    <row r="348" spans="2:65" s="183" customFormat="1" x14ac:dyDescent="0.2">
      <c r="B348" s="182"/>
      <c r="D348" s="58" t="s">
        <v>145</v>
      </c>
      <c r="E348" s="184" t="s">
        <v>1</v>
      </c>
      <c r="F348" s="185" t="s">
        <v>157</v>
      </c>
      <c r="H348" s="186">
        <v>2.6150000000000002</v>
      </c>
      <c r="L348" s="182"/>
      <c r="M348" s="187"/>
      <c r="T348" s="188"/>
      <c r="AT348" s="184" t="s">
        <v>145</v>
      </c>
      <c r="AU348" s="184" t="s">
        <v>83</v>
      </c>
      <c r="AV348" s="183" t="s">
        <v>89</v>
      </c>
      <c r="AW348" s="183" t="s">
        <v>31</v>
      </c>
      <c r="AX348" s="183" t="s">
        <v>79</v>
      </c>
      <c r="AY348" s="184" t="s">
        <v>138</v>
      </c>
    </row>
    <row r="349" spans="2:65" s="9" customFormat="1" ht="33" customHeight="1" x14ac:dyDescent="0.2">
      <c r="B349" s="10"/>
      <c r="C349" s="61" t="s">
        <v>394</v>
      </c>
      <c r="D349" s="61" t="s">
        <v>140</v>
      </c>
      <c r="E349" s="62" t="s">
        <v>395</v>
      </c>
      <c r="F349" s="63" t="s">
        <v>396</v>
      </c>
      <c r="G349" s="64" t="s">
        <v>143</v>
      </c>
      <c r="H349" s="65">
        <v>2.1040000000000001</v>
      </c>
      <c r="I349" s="192"/>
      <c r="J349" s="105">
        <f>ROUND(I349*H349,2)</f>
        <v>0</v>
      </c>
      <c r="K349" s="106"/>
      <c r="L349" s="10"/>
      <c r="M349" s="107" t="s">
        <v>1</v>
      </c>
      <c r="N349" s="108" t="s">
        <v>39</v>
      </c>
      <c r="P349" s="98">
        <f>O349*H349</f>
        <v>0</v>
      </c>
      <c r="Q349" s="98">
        <v>2.3010199999999998</v>
      </c>
      <c r="R349" s="98">
        <f>Q349*H349</f>
        <v>4.8413460800000001</v>
      </c>
      <c r="S349" s="98">
        <v>0</v>
      </c>
      <c r="T349" s="99">
        <f>S349*H349</f>
        <v>0</v>
      </c>
      <c r="AR349" s="100" t="s">
        <v>89</v>
      </c>
      <c r="AT349" s="100" t="s">
        <v>140</v>
      </c>
      <c r="AU349" s="100" t="s">
        <v>83</v>
      </c>
      <c r="AY349" s="66" t="s">
        <v>138</v>
      </c>
      <c r="BE349" s="101">
        <f>IF(N349="základní",J349,0)</f>
        <v>0</v>
      </c>
      <c r="BF349" s="101">
        <f>IF(N349="snížená",J349,0)</f>
        <v>0</v>
      </c>
      <c r="BG349" s="101">
        <f>IF(N349="zákl. přenesená",J349,0)</f>
        <v>0</v>
      </c>
      <c r="BH349" s="101">
        <f>IF(N349="sníž. přenesená",J349,0)</f>
        <v>0</v>
      </c>
      <c r="BI349" s="101">
        <f>IF(N349="nulová",J349,0)</f>
        <v>0</v>
      </c>
      <c r="BJ349" s="66" t="s">
        <v>79</v>
      </c>
      <c r="BK349" s="101">
        <f>ROUND(I349*H349,2)</f>
        <v>0</v>
      </c>
      <c r="BL349" s="66" t="s">
        <v>89</v>
      </c>
      <c r="BM349" s="100" t="s">
        <v>397</v>
      </c>
    </row>
    <row r="350" spans="2:65" s="163" customFormat="1" x14ac:dyDescent="0.2">
      <c r="B350" s="162"/>
      <c r="D350" s="58" t="s">
        <v>145</v>
      </c>
      <c r="E350" s="164" t="s">
        <v>1</v>
      </c>
      <c r="F350" s="165" t="s">
        <v>311</v>
      </c>
      <c r="H350" s="164" t="s">
        <v>1</v>
      </c>
      <c r="L350" s="162"/>
      <c r="M350" s="166"/>
      <c r="T350" s="167"/>
      <c r="AT350" s="164" t="s">
        <v>145</v>
      </c>
      <c r="AU350" s="164" t="s">
        <v>83</v>
      </c>
      <c r="AV350" s="163" t="s">
        <v>79</v>
      </c>
      <c r="AW350" s="163" t="s">
        <v>31</v>
      </c>
      <c r="AX350" s="163" t="s">
        <v>74</v>
      </c>
      <c r="AY350" s="164" t="s">
        <v>138</v>
      </c>
    </row>
    <row r="351" spans="2:65" s="163" customFormat="1" x14ac:dyDescent="0.2">
      <c r="B351" s="162"/>
      <c r="D351" s="58" t="s">
        <v>145</v>
      </c>
      <c r="E351" s="164" t="s">
        <v>1</v>
      </c>
      <c r="F351" s="165" t="s">
        <v>398</v>
      </c>
      <c r="H351" s="164" t="s">
        <v>1</v>
      </c>
      <c r="L351" s="162"/>
      <c r="M351" s="166"/>
      <c r="T351" s="167"/>
      <c r="AT351" s="164" t="s">
        <v>145</v>
      </c>
      <c r="AU351" s="164" t="s">
        <v>83</v>
      </c>
      <c r="AV351" s="163" t="s">
        <v>79</v>
      </c>
      <c r="AW351" s="163" t="s">
        <v>31</v>
      </c>
      <c r="AX351" s="163" t="s">
        <v>74</v>
      </c>
      <c r="AY351" s="164" t="s">
        <v>138</v>
      </c>
    </row>
    <row r="352" spans="2:65" s="163" customFormat="1" x14ac:dyDescent="0.2">
      <c r="B352" s="162"/>
      <c r="D352" s="58" t="s">
        <v>145</v>
      </c>
      <c r="E352" s="164" t="s">
        <v>1</v>
      </c>
      <c r="F352" s="165" t="s">
        <v>148</v>
      </c>
      <c r="H352" s="164" t="s">
        <v>1</v>
      </c>
      <c r="L352" s="162"/>
      <c r="M352" s="166"/>
      <c r="T352" s="167"/>
      <c r="AT352" s="164" t="s">
        <v>145</v>
      </c>
      <c r="AU352" s="164" t="s">
        <v>83</v>
      </c>
      <c r="AV352" s="163" t="s">
        <v>79</v>
      </c>
      <c r="AW352" s="163" t="s">
        <v>31</v>
      </c>
      <c r="AX352" s="163" t="s">
        <v>74</v>
      </c>
      <c r="AY352" s="164" t="s">
        <v>138</v>
      </c>
    </row>
    <row r="353" spans="2:65" s="169" customFormat="1" x14ac:dyDescent="0.2">
      <c r="B353" s="168"/>
      <c r="D353" s="58" t="s">
        <v>145</v>
      </c>
      <c r="E353" s="170" t="s">
        <v>1</v>
      </c>
      <c r="F353" s="171" t="s">
        <v>399</v>
      </c>
      <c r="H353" s="172">
        <v>1.2789999999999999</v>
      </c>
      <c r="L353" s="168"/>
      <c r="M353" s="173"/>
      <c r="T353" s="174"/>
      <c r="AT353" s="170" t="s">
        <v>145</v>
      </c>
      <c r="AU353" s="170" t="s">
        <v>83</v>
      </c>
      <c r="AV353" s="169" t="s">
        <v>83</v>
      </c>
      <c r="AW353" s="169" t="s">
        <v>31</v>
      </c>
      <c r="AX353" s="169" t="s">
        <v>74</v>
      </c>
      <c r="AY353" s="170" t="s">
        <v>138</v>
      </c>
    </row>
    <row r="354" spans="2:65" s="163" customFormat="1" x14ac:dyDescent="0.2">
      <c r="B354" s="162"/>
      <c r="D354" s="58" t="s">
        <v>145</v>
      </c>
      <c r="E354" s="164" t="s">
        <v>1</v>
      </c>
      <c r="F354" s="165" t="s">
        <v>150</v>
      </c>
      <c r="H354" s="164" t="s">
        <v>1</v>
      </c>
      <c r="L354" s="162"/>
      <c r="M354" s="166"/>
      <c r="T354" s="167"/>
      <c r="AT354" s="164" t="s">
        <v>145</v>
      </c>
      <c r="AU354" s="164" t="s">
        <v>83</v>
      </c>
      <c r="AV354" s="163" t="s">
        <v>79</v>
      </c>
      <c r="AW354" s="163" t="s">
        <v>31</v>
      </c>
      <c r="AX354" s="163" t="s">
        <v>74</v>
      </c>
      <c r="AY354" s="164" t="s">
        <v>138</v>
      </c>
    </row>
    <row r="355" spans="2:65" s="169" customFormat="1" x14ac:dyDescent="0.2">
      <c r="B355" s="168"/>
      <c r="D355" s="58" t="s">
        <v>145</v>
      </c>
      <c r="E355" s="170" t="s">
        <v>1</v>
      </c>
      <c r="F355" s="171" t="s">
        <v>400</v>
      </c>
      <c r="H355" s="172">
        <v>0.82499999999999996</v>
      </c>
      <c r="L355" s="168"/>
      <c r="M355" s="173"/>
      <c r="T355" s="174"/>
      <c r="AT355" s="170" t="s">
        <v>145</v>
      </c>
      <c r="AU355" s="170" t="s">
        <v>83</v>
      </c>
      <c r="AV355" s="169" t="s">
        <v>83</v>
      </c>
      <c r="AW355" s="169" t="s">
        <v>31</v>
      </c>
      <c r="AX355" s="169" t="s">
        <v>74</v>
      </c>
      <c r="AY355" s="170" t="s">
        <v>138</v>
      </c>
    </row>
    <row r="356" spans="2:65" s="183" customFormat="1" x14ac:dyDescent="0.2">
      <c r="B356" s="182"/>
      <c r="D356" s="58" t="s">
        <v>145</v>
      </c>
      <c r="E356" s="184" t="s">
        <v>1</v>
      </c>
      <c r="F356" s="185" t="s">
        <v>157</v>
      </c>
      <c r="H356" s="186">
        <v>2.1040000000000001</v>
      </c>
      <c r="L356" s="182"/>
      <c r="M356" s="187"/>
      <c r="T356" s="188"/>
      <c r="AT356" s="184" t="s">
        <v>145</v>
      </c>
      <c r="AU356" s="184" t="s">
        <v>83</v>
      </c>
      <c r="AV356" s="183" t="s">
        <v>89</v>
      </c>
      <c r="AW356" s="183" t="s">
        <v>31</v>
      </c>
      <c r="AX356" s="183" t="s">
        <v>79</v>
      </c>
      <c r="AY356" s="184" t="s">
        <v>138</v>
      </c>
    </row>
    <row r="357" spans="2:65" s="9" customFormat="1" ht="33" customHeight="1" x14ac:dyDescent="0.2">
      <c r="B357" s="10"/>
      <c r="C357" s="61" t="s">
        <v>401</v>
      </c>
      <c r="D357" s="61" t="s">
        <v>140</v>
      </c>
      <c r="E357" s="62" t="s">
        <v>402</v>
      </c>
      <c r="F357" s="63" t="s">
        <v>403</v>
      </c>
      <c r="G357" s="64" t="s">
        <v>143</v>
      </c>
      <c r="H357" s="65">
        <v>2.6150000000000002</v>
      </c>
      <c r="I357" s="192"/>
      <c r="J357" s="105">
        <f>ROUND(I357*H357,2)</f>
        <v>0</v>
      </c>
      <c r="K357" s="106"/>
      <c r="L357" s="10"/>
      <c r="M357" s="107" t="s">
        <v>1</v>
      </c>
      <c r="N357" s="108" t="s">
        <v>39</v>
      </c>
      <c r="P357" s="98">
        <f>O357*H357</f>
        <v>0</v>
      </c>
      <c r="Q357" s="98">
        <v>0</v>
      </c>
      <c r="R357" s="98">
        <f>Q357*H357</f>
        <v>0</v>
      </c>
      <c r="S357" s="98">
        <v>0</v>
      </c>
      <c r="T357" s="99">
        <f>S357*H357</f>
        <v>0</v>
      </c>
      <c r="AR357" s="100" t="s">
        <v>89</v>
      </c>
      <c r="AT357" s="100" t="s">
        <v>140</v>
      </c>
      <c r="AU357" s="100" t="s">
        <v>83</v>
      </c>
      <c r="AY357" s="66" t="s">
        <v>138</v>
      </c>
      <c r="BE357" s="101">
        <f>IF(N357="základní",J357,0)</f>
        <v>0</v>
      </c>
      <c r="BF357" s="101">
        <f>IF(N357="snížená",J357,0)</f>
        <v>0</v>
      </c>
      <c r="BG357" s="101">
        <f>IF(N357="zákl. přenesená",J357,0)</f>
        <v>0</v>
      </c>
      <c r="BH357" s="101">
        <f>IF(N357="sníž. přenesená",J357,0)</f>
        <v>0</v>
      </c>
      <c r="BI357" s="101">
        <f>IF(N357="nulová",J357,0)</f>
        <v>0</v>
      </c>
      <c r="BJ357" s="66" t="s">
        <v>79</v>
      </c>
      <c r="BK357" s="101">
        <f>ROUND(I357*H357,2)</f>
        <v>0</v>
      </c>
      <c r="BL357" s="66" t="s">
        <v>89</v>
      </c>
      <c r="BM357" s="100" t="s">
        <v>404</v>
      </c>
    </row>
    <row r="358" spans="2:65" s="9" customFormat="1" ht="33" customHeight="1" x14ac:dyDescent="0.2">
      <c r="B358" s="10"/>
      <c r="C358" s="61" t="s">
        <v>405</v>
      </c>
      <c r="D358" s="61" t="s">
        <v>140</v>
      </c>
      <c r="E358" s="62" t="s">
        <v>406</v>
      </c>
      <c r="F358" s="63" t="s">
        <v>407</v>
      </c>
      <c r="G358" s="64" t="s">
        <v>143</v>
      </c>
      <c r="H358" s="65">
        <v>2.1040000000000001</v>
      </c>
      <c r="I358" s="192"/>
      <c r="J358" s="105">
        <f>ROUND(I358*H358,2)</f>
        <v>0</v>
      </c>
      <c r="K358" s="106"/>
      <c r="L358" s="10"/>
      <c r="M358" s="107" t="s">
        <v>1</v>
      </c>
      <c r="N358" s="108" t="s">
        <v>39</v>
      </c>
      <c r="P358" s="98">
        <f>O358*H358</f>
        <v>0</v>
      </c>
      <c r="Q358" s="98">
        <v>0</v>
      </c>
      <c r="R358" s="98">
        <f>Q358*H358</f>
        <v>0</v>
      </c>
      <c r="S358" s="98">
        <v>0</v>
      </c>
      <c r="T358" s="99">
        <f>S358*H358</f>
        <v>0</v>
      </c>
      <c r="AR358" s="100" t="s">
        <v>89</v>
      </c>
      <c r="AT358" s="100" t="s">
        <v>140</v>
      </c>
      <c r="AU358" s="100" t="s">
        <v>83</v>
      </c>
      <c r="AY358" s="66" t="s">
        <v>138</v>
      </c>
      <c r="BE358" s="101">
        <f>IF(N358="základní",J358,0)</f>
        <v>0</v>
      </c>
      <c r="BF358" s="101">
        <f>IF(N358="snížená",J358,0)</f>
        <v>0</v>
      </c>
      <c r="BG358" s="101">
        <f>IF(N358="zákl. přenesená",J358,0)</f>
        <v>0</v>
      </c>
      <c r="BH358" s="101">
        <f>IF(N358="sníž. přenesená",J358,0)</f>
        <v>0</v>
      </c>
      <c r="BI358" s="101">
        <f>IF(N358="nulová",J358,0)</f>
        <v>0</v>
      </c>
      <c r="BJ358" s="66" t="s">
        <v>79</v>
      </c>
      <c r="BK358" s="101">
        <f>ROUND(I358*H358,2)</f>
        <v>0</v>
      </c>
      <c r="BL358" s="66" t="s">
        <v>89</v>
      </c>
      <c r="BM358" s="100" t="s">
        <v>408</v>
      </c>
    </row>
    <row r="359" spans="2:65" s="9" customFormat="1" ht="16.5" customHeight="1" x14ac:dyDescent="0.2">
      <c r="B359" s="10"/>
      <c r="C359" s="61" t="s">
        <v>409</v>
      </c>
      <c r="D359" s="61" t="s">
        <v>140</v>
      </c>
      <c r="E359" s="62" t="s">
        <v>410</v>
      </c>
      <c r="F359" s="63" t="s">
        <v>411</v>
      </c>
      <c r="G359" s="64" t="s">
        <v>179</v>
      </c>
      <c r="H359" s="65">
        <v>0.315</v>
      </c>
      <c r="I359" s="192"/>
      <c r="J359" s="105">
        <f>ROUND(I359*H359,2)</f>
        <v>0</v>
      </c>
      <c r="K359" s="106"/>
      <c r="L359" s="10"/>
      <c r="M359" s="107" t="s">
        <v>1</v>
      </c>
      <c r="N359" s="108" t="s">
        <v>39</v>
      </c>
      <c r="P359" s="98">
        <f>O359*H359</f>
        <v>0</v>
      </c>
      <c r="Q359" s="98">
        <v>1.06277</v>
      </c>
      <c r="R359" s="98">
        <f>Q359*H359</f>
        <v>0.33477255</v>
      </c>
      <c r="S359" s="98">
        <v>0</v>
      </c>
      <c r="T359" s="99">
        <f>S359*H359</f>
        <v>0</v>
      </c>
      <c r="AR359" s="100" t="s">
        <v>89</v>
      </c>
      <c r="AT359" s="100" t="s">
        <v>140</v>
      </c>
      <c r="AU359" s="100" t="s">
        <v>83</v>
      </c>
      <c r="AY359" s="66" t="s">
        <v>138</v>
      </c>
      <c r="BE359" s="101">
        <f>IF(N359="základní",J359,0)</f>
        <v>0</v>
      </c>
      <c r="BF359" s="101">
        <f>IF(N359="snížená",J359,0)</f>
        <v>0</v>
      </c>
      <c r="BG359" s="101">
        <f>IF(N359="zákl. přenesená",J359,0)</f>
        <v>0</v>
      </c>
      <c r="BH359" s="101">
        <f>IF(N359="sníž. přenesená",J359,0)</f>
        <v>0</v>
      </c>
      <c r="BI359" s="101">
        <f>IF(N359="nulová",J359,0)</f>
        <v>0</v>
      </c>
      <c r="BJ359" s="66" t="s">
        <v>79</v>
      </c>
      <c r="BK359" s="101">
        <f>ROUND(I359*H359,2)</f>
        <v>0</v>
      </c>
      <c r="BL359" s="66" t="s">
        <v>89</v>
      </c>
      <c r="BM359" s="100" t="s">
        <v>412</v>
      </c>
    </row>
    <row r="360" spans="2:65" s="163" customFormat="1" x14ac:dyDescent="0.2">
      <c r="B360" s="162"/>
      <c r="D360" s="58" t="s">
        <v>145</v>
      </c>
      <c r="E360" s="164" t="s">
        <v>1</v>
      </c>
      <c r="F360" s="165" t="s">
        <v>311</v>
      </c>
      <c r="H360" s="164" t="s">
        <v>1</v>
      </c>
      <c r="L360" s="162"/>
      <c r="M360" s="166"/>
      <c r="T360" s="167"/>
      <c r="AT360" s="164" t="s">
        <v>145</v>
      </c>
      <c r="AU360" s="164" t="s">
        <v>83</v>
      </c>
      <c r="AV360" s="163" t="s">
        <v>79</v>
      </c>
      <c r="AW360" s="163" t="s">
        <v>31</v>
      </c>
      <c r="AX360" s="163" t="s">
        <v>74</v>
      </c>
      <c r="AY360" s="164" t="s">
        <v>138</v>
      </c>
    </row>
    <row r="361" spans="2:65" s="163" customFormat="1" x14ac:dyDescent="0.2">
      <c r="B361" s="162"/>
      <c r="D361" s="58" t="s">
        <v>145</v>
      </c>
      <c r="E361" s="164" t="s">
        <v>1</v>
      </c>
      <c r="F361" s="165" t="s">
        <v>148</v>
      </c>
      <c r="H361" s="164" t="s">
        <v>1</v>
      </c>
      <c r="L361" s="162"/>
      <c r="M361" s="166"/>
      <c r="T361" s="167"/>
      <c r="AT361" s="164" t="s">
        <v>145</v>
      </c>
      <c r="AU361" s="164" t="s">
        <v>83</v>
      </c>
      <c r="AV361" s="163" t="s">
        <v>79</v>
      </c>
      <c r="AW361" s="163" t="s">
        <v>31</v>
      </c>
      <c r="AX361" s="163" t="s">
        <v>74</v>
      </c>
      <c r="AY361" s="164" t="s">
        <v>138</v>
      </c>
    </row>
    <row r="362" spans="2:65" s="169" customFormat="1" x14ac:dyDescent="0.2">
      <c r="B362" s="168"/>
      <c r="D362" s="58" t="s">
        <v>145</v>
      </c>
      <c r="E362" s="170" t="s">
        <v>1</v>
      </c>
      <c r="F362" s="171" t="s">
        <v>413</v>
      </c>
      <c r="H362" s="172">
        <v>19.940000000000001</v>
      </c>
      <c r="L362" s="168"/>
      <c r="M362" s="173"/>
      <c r="T362" s="174"/>
      <c r="AT362" s="170" t="s">
        <v>145</v>
      </c>
      <c r="AU362" s="170" t="s">
        <v>83</v>
      </c>
      <c r="AV362" s="169" t="s">
        <v>83</v>
      </c>
      <c r="AW362" s="169" t="s">
        <v>31</v>
      </c>
      <c r="AX362" s="169" t="s">
        <v>74</v>
      </c>
      <c r="AY362" s="170" t="s">
        <v>138</v>
      </c>
    </row>
    <row r="363" spans="2:65" s="169" customFormat="1" x14ac:dyDescent="0.2">
      <c r="B363" s="168"/>
      <c r="D363" s="58" t="s">
        <v>145</v>
      </c>
      <c r="E363" s="170" t="s">
        <v>1</v>
      </c>
      <c r="F363" s="171" t="s">
        <v>414</v>
      </c>
      <c r="H363" s="172">
        <v>3.6749999999999998</v>
      </c>
      <c r="L363" s="168"/>
      <c r="M363" s="173"/>
      <c r="T363" s="174"/>
      <c r="AT363" s="170" t="s">
        <v>145</v>
      </c>
      <c r="AU363" s="170" t="s">
        <v>83</v>
      </c>
      <c r="AV363" s="169" t="s">
        <v>83</v>
      </c>
      <c r="AW363" s="169" t="s">
        <v>31</v>
      </c>
      <c r="AX363" s="169" t="s">
        <v>74</v>
      </c>
      <c r="AY363" s="170" t="s">
        <v>138</v>
      </c>
    </row>
    <row r="364" spans="2:65" s="163" customFormat="1" x14ac:dyDescent="0.2">
      <c r="B364" s="162"/>
      <c r="D364" s="58" t="s">
        <v>145</v>
      </c>
      <c r="E364" s="164" t="s">
        <v>1</v>
      </c>
      <c r="F364" s="165" t="s">
        <v>150</v>
      </c>
      <c r="H364" s="164" t="s">
        <v>1</v>
      </c>
      <c r="L364" s="162"/>
      <c r="M364" s="166"/>
      <c r="T364" s="167"/>
      <c r="AT364" s="164" t="s">
        <v>145</v>
      </c>
      <c r="AU364" s="164" t="s">
        <v>83</v>
      </c>
      <c r="AV364" s="163" t="s">
        <v>79</v>
      </c>
      <c r="AW364" s="163" t="s">
        <v>31</v>
      </c>
      <c r="AX364" s="163" t="s">
        <v>74</v>
      </c>
      <c r="AY364" s="164" t="s">
        <v>138</v>
      </c>
    </row>
    <row r="365" spans="2:65" s="169" customFormat="1" x14ac:dyDescent="0.2">
      <c r="B365" s="168"/>
      <c r="D365" s="58" t="s">
        <v>145</v>
      </c>
      <c r="E365" s="170" t="s">
        <v>1</v>
      </c>
      <c r="F365" s="171" t="s">
        <v>415</v>
      </c>
      <c r="H365" s="172">
        <v>15.18</v>
      </c>
      <c r="L365" s="168"/>
      <c r="M365" s="173"/>
      <c r="T365" s="174"/>
      <c r="AT365" s="170" t="s">
        <v>145</v>
      </c>
      <c r="AU365" s="170" t="s">
        <v>83</v>
      </c>
      <c r="AV365" s="169" t="s">
        <v>83</v>
      </c>
      <c r="AW365" s="169" t="s">
        <v>31</v>
      </c>
      <c r="AX365" s="169" t="s">
        <v>74</v>
      </c>
      <c r="AY365" s="170" t="s">
        <v>138</v>
      </c>
    </row>
    <row r="366" spans="2:65" s="169" customFormat="1" x14ac:dyDescent="0.2">
      <c r="B366" s="168"/>
      <c r="D366" s="58" t="s">
        <v>145</v>
      </c>
      <c r="E366" s="170" t="s">
        <v>1</v>
      </c>
      <c r="F366" s="171" t="s">
        <v>416</v>
      </c>
      <c r="H366" s="172">
        <v>1.7450000000000001</v>
      </c>
      <c r="L366" s="168"/>
      <c r="M366" s="173"/>
      <c r="T366" s="174"/>
      <c r="AT366" s="170" t="s">
        <v>145</v>
      </c>
      <c r="AU366" s="170" t="s">
        <v>83</v>
      </c>
      <c r="AV366" s="169" t="s">
        <v>83</v>
      </c>
      <c r="AW366" s="169" t="s">
        <v>31</v>
      </c>
      <c r="AX366" s="169" t="s">
        <v>74</v>
      </c>
      <c r="AY366" s="170" t="s">
        <v>138</v>
      </c>
    </row>
    <row r="367" spans="2:65" s="176" customFormat="1" x14ac:dyDescent="0.2">
      <c r="B367" s="175"/>
      <c r="D367" s="58" t="s">
        <v>145</v>
      </c>
      <c r="E367" s="177" t="s">
        <v>1</v>
      </c>
      <c r="F367" s="178" t="s">
        <v>152</v>
      </c>
      <c r="H367" s="179">
        <v>40.54</v>
      </c>
      <c r="L367" s="175"/>
      <c r="M367" s="180"/>
      <c r="T367" s="181"/>
      <c r="AT367" s="177" t="s">
        <v>145</v>
      </c>
      <c r="AU367" s="177" t="s">
        <v>83</v>
      </c>
      <c r="AV367" s="176" t="s">
        <v>86</v>
      </c>
      <c r="AW367" s="176" t="s">
        <v>31</v>
      </c>
      <c r="AX367" s="176" t="s">
        <v>74</v>
      </c>
      <c r="AY367" s="177" t="s">
        <v>138</v>
      </c>
    </row>
    <row r="368" spans="2:65" s="163" customFormat="1" x14ac:dyDescent="0.2">
      <c r="B368" s="162"/>
      <c r="D368" s="58" t="s">
        <v>145</v>
      </c>
      <c r="E368" s="164" t="s">
        <v>1</v>
      </c>
      <c r="F368" s="165" t="s">
        <v>311</v>
      </c>
      <c r="H368" s="164" t="s">
        <v>1</v>
      </c>
      <c r="L368" s="162"/>
      <c r="M368" s="166"/>
      <c r="T368" s="167"/>
      <c r="AT368" s="164" t="s">
        <v>145</v>
      </c>
      <c r="AU368" s="164" t="s">
        <v>83</v>
      </c>
      <c r="AV368" s="163" t="s">
        <v>79</v>
      </c>
      <c r="AW368" s="163" t="s">
        <v>31</v>
      </c>
      <c r="AX368" s="163" t="s">
        <v>74</v>
      </c>
      <c r="AY368" s="164" t="s">
        <v>138</v>
      </c>
    </row>
    <row r="369" spans="2:65" s="163" customFormat="1" x14ac:dyDescent="0.2">
      <c r="B369" s="162"/>
      <c r="D369" s="58" t="s">
        <v>145</v>
      </c>
      <c r="E369" s="164" t="s">
        <v>1</v>
      </c>
      <c r="F369" s="165" t="s">
        <v>398</v>
      </c>
      <c r="H369" s="164" t="s">
        <v>1</v>
      </c>
      <c r="L369" s="162"/>
      <c r="M369" s="166"/>
      <c r="T369" s="167"/>
      <c r="AT369" s="164" t="s">
        <v>145</v>
      </c>
      <c r="AU369" s="164" t="s">
        <v>83</v>
      </c>
      <c r="AV369" s="163" t="s">
        <v>79</v>
      </c>
      <c r="AW369" s="163" t="s">
        <v>31</v>
      </c>
      <c r="AX369" s="163" t="s">
        <v>74</v>
      </c>
      <c r="AY369" s="164" t="s">
        <v>138</v>
      </c>
    </row>
    <row r="370" spans="2:65" s="163" customFormat="1" x14ac:dyDescent="0.2">
      <c r="B370" s="162"/>
      <c r="D370" s="58" t="s">
        <v>145</v>
      </c>
      <c r="E370" s="164" t="s">
        <v>1</v>
      </c>
      <c r="F370" s="165" t="s">
        <v>148</v>
      </c>
      <c r="H370" s="164" t="s">
        <v>1</v>
      </c>
      <c r="L370" s="162"/>
      <c r="M370" s="166"/>
      <c r="T370" s="167"/>
      <c r="AT370" s="164" t="s">
        <v>145</v>
      </c>
      <c r="AU370" s="164" t="s">
        <v>83</v>
      </c>
      <c r="AV370" s="163" t="s">
        <v>79</v>
      </c>
      <c r="AW370" s="163" t="s">
        <v>31</v>
      </c>
      <c r="AX370" s="163" t="s">
        <v>74</v>
      </c>
      <c r="AY370" s="164" t="s">
        <v>138</v>
      </c>
    </row>
    <row r="371" spans="2:65" s="169" customFormat="1" x14ac:dyDescent="0.2">
      <c r="B371" s="168"/>
      <c r="D371" s="58" t="s">
        <v>145</v>
      </c>
      <c r="E371" s="170" t="s">
        <v>1</v>
      </c>
      <c r="F371" s="171" t="s">
        <v>417</v>
      </c>
      <c r="H371" s="172">
        <v>8.5250000000000004</v>
      </c>
      <c r="L371" s="168"/>
      <c r="M371" s="173"/>
      <c r="T371" s="174"/>
      <c r="AT371" s="170" t="s">
        <v>145</v>
      </c>
      <c r="AU371" s="170" t="s">
        <v>83</v>
      </c>
      <c r="AV371" s="169" t="s">
        <v>83</v>
      </c>
      <c r="AW371" s="169" t="s">
        <v>31</v>
      </c>
      <c r="AX371" s="169" t="s">
        <v>74</v>
      </c>
      <c r="AY371" s="170" t="s">
        <v>138</v>
      </c>
    </row>
    <row r="372" spans="2:65" s="163" customFormat="1" x14ac:dyDescent="0.2">
      <c r="B372" s="162"/>
      <c r="D372" s="58" t="s">
        <v>145</v>
      </c>
      <c r="E372" s="164" t="s">
        <v>1</v>
      </c>
      <c r="F372" s="165" t="s">
        <v>150</v>
      </c>
      <c r="H372" s="164" t="s">
        <v>1</v>
      </c>
      <c r="L372" s="162"/>
      <c r="M372" s="166"/>
      <c r="T372" s="167"/>
      <c r="AT372" s="164" t="s">
        <v>145</v>
      </c>
      <c r="AU372" s="164" t="s">
        <v>83</v>
      </c>
      <c r="AV372" s="163" t="s">
        <v>79</v>
      </c>
      <c r="AW372" s="163" t="s">
        <v>31</v>
      </c>
      <c r="AX372" s="163" t="s">
        <v>74</v>
      </c>
      <c r="AY372" s="164" t="s">
        <v>138</v>
      </c>
    </row>
    <row r="373" spans="2:65" s="169" customFormat="1" x14ac:dyDescent="0.2">
      <c r="B373" s="168"/>
      <c r="D373" s="58" t="s">
        <v>145</v>
      </c>
      <c r="E373" s="170" t="s">
        <v>1</v>
      </c>
      <c r="F373" s="171" t="s">
        <v>418</v>
      </c>
      <c r="H373" s="172">
        <v>5.5</v>
      </c>
      <c r="L373" s="168"/>
      <c r="M373" s="173"/>
      <c r="T373" s="174"/>
      <c r="AT373" s="170" t="s">
        <v>145</v>
      </c>
      <c r="AU373" s="170" t="s">
        <v>83</v>
      </c>
      <c r="AV373" s="169" t="s">
        <v>83</v>
      </c>
      <c r="AW373" s="169" t="s">
        <v>31</v>
      </c>
      <c r="AX373" s="169" t="s">
        <v>74</v>
      </c>
      <c r="AY373" s="170" t="s">
        <v>138</v>
      </c>
    </row>
    <row r="374" spans="2:65" s="176" customFormat="1" x14ac:dyDescent="0.2">
      <c r="B374" s="175"/>
      <c r="D374" s="58" t="s">
        <v>145</v>
      </c>
      <c r="E374" s="177" t="s">
        <v>1</v>
      </c>
      <c r="F374" s="178" t="s">
        <v>152</v>
      </c>
      <c r="H374" s="179">
        <v>14.025</v>
      </c>
      <c r="L374" s="175"/>
      <c r="M374" s="180"/>
      <c r="T374" s="181"/>
      <c r="AT374" s="177" t="s">
        <v>145</v>
      </c>
      <c r="AU374" s="177" t="s">
        <v>83</v>
      </c>
      <c r="AV374" s="176" t="s">
        <v>86</v>
      </c>
      <c r="AW374" s="176" t="s">
        <v>31</v>
      </c>
      <c r="AX374" s="176" t="s">
        <v>74</v>
      </c>
      <c r="AY374" s="177" t="s">
        <v>138</v>
      </c>
    </row>
    <row r="375" spans="2:65" s="183" customFormat="1" x14ac:dyDescent="0.2">
      <c r="B375" s="182"/>
      <c r="D375" s="58" t="s">
        <v>145</v>
      </c>
      <c r="E375" s="184" t="s">
        <v>1</v>
      </c>
      <c r="F375" s="185" t="s">
        <v>157</v>
      </c>
      <c r="H375" s="186">
        <v>54.564999999999998</v>
      </c>
      <c r="L375" s="182"/>
      <c r="M375" s="187"/>
      <c r="T375" s="188"/>
      <c r="AT375" s="184" t="s">
        <v>145</v>
      </c>
      <c r="AU375" s="184" t="s">
        <v>83</v>
      </c>
      <c r="AV375" s="183" t="s">
        <v>89</v>
      </c>
      <c r="AW375" s="183" t="s">
        <v>31</v>
      </c>
      <c r="AX375" s="183" t="s">
        <v>74</v>
      </c>
      <c r="AY375" s="184" t="s">
        <v>138</v>
      </c>
    </row>
    <row r="376" spans="2:65" s="169" customFormat="1" x14ac:dyDescent="0.2">
      <c r="B376" s="168"/>
      <c r="D376" s="58" t="s">
        <v>145</v>
      </c>
      <c r="E376" s="170" t="s">
        <v>1</v>
      </c>
      <c r="F376" s="171" t="s">
        <v>419</v>
      </c>
      <c r="H376" s="172">
        <v>0.315</v>
      </c>
      <c r="L376" s="168"/>
      <c r="M376" s="173"/>
      <c r="T376" s="174"/>
      <c r="AT376" s="170" t="s">
        <v>145</v>
      </c>
      <c r="AU376" s="170" t="s">
        <v>83</v>
      </c>
      <c r="AV376" s="169" t="s">
        <v>83</v>
      </c>
      <c r="AW376" s="169" t="s">
        <v>31</v>
      </c>
      <c r="AX376" s="169" t="s">
        <v>79</v>
      </c>
      <c r="AY376" s="170" t="s">
        <v>138</v>
      </c>
    </row>
    <row r="377" spans="2:65" s="9" customFormat="1" ht="33" customHeight="1" x14ac:dyDescent="0.2">
      <c r="B377" s="10"/>
      <c r="C377" s="61" t="s">
        <v>420</v>
      </c>
      <c r="D377" s="61" t="s">
        <v>140</v>
      </c>
      <c r="E377" s="62" t="s">
        <v>421</v>
      </c>
      <c r="F377" s="63" t="s">
        <v>422</v>
      </c>
      <c r="G377" s="64" t="s">
        <v>238</v>
      </c>
      <c r="H377" s="65">
        <v>73</v>
      </c>
      <c r="I377" s="192"/>
      <c r="J377" s="105">
        <f>ROUND(I377*H377,2)</f>
        <v>0</v>
      </c>
      <c r="K377" s="106"/>
      <c r="L377" s="10"/>
      <c r="M377" s="107" t="s">
        <v>1</v>
      </c>
      <c r="N377" s="108" t="s">
        <v>39</v>
      </c>
      <c r="P377" s="98">
        <f>O377*H377</f>
        <v>0</v>
      </c>
      <c r="Q377" s="98">
        <v>2.0000000000000002E-5</v>
      </c>
      <c r="R377" s="98">
        <f>Q377*H377</f>
        <v>1.4600000000000001E-3</v>
      </c>
      <c r="S377" s="98">
        <v>0</v>
      </c>
      <c r="T377" s="99">
        <f>S377*H377</f>
        <v>0</v>
      </c>
      <c r="AR377" s="100" t="s">
        <v>89</v>
      </c>
      <c r="AT377" s="100" t="s">
        <v>140</v>
      </c>
      <c r="AU377" s="100" t="s">
        <v>83</v>
      </c>
      <c r="AY377" s="66" t="s">
        <v>138</v>
      </c>
      <c r="BE377" s="101">
        <f>IF(N377="základní",J377,0)</f>
        <v>0</v>
      </c>
      <c r="BF377" s="101">
        <f>IF(N377="snížená",J377,0)</f>
        <v>0</v>
      </c>
      <c r="BG377" s="101">
        <f>IF(N377="zákl. přenesená",J377,0)</f>
        <v>0</v>
      </c>
      <c r="BH377" s="101">
        <f>IF(N377="sníž. přenesená",J377,0)</f>
        <v>0</v>
      </c>
      <c r="BI377" s="101">
        <f>IF(N377="nulová",J377,0)</f>
        <v>0</v>
      </c>
      <c r="BJ377" s="66" t="s">
        <v>79</v>
      </c>
      <c r="BK377" s="101">
        <f>ROUND(I377*H377,2)</f>
        <v>0</v>
      </c>
      <c r="BL377" s="66" t="s">
        <v>89</v>
      </c>
      <c r="BM377" s="100" t="s">
        <v>423</v>
      </c>
    </row>
    <row r="378" spans="2:65" s="163" customFormat="1" x14ac:dyDescent="0.2">
      <c r="B378" s="162"/>
      <c r="D378" s="58" t="s">
        <v>145</v>
      </c>
      <c r="E378" s="164" t="s">
        <v>1</v>
      </c>
      <c r="F378" s="165" t="s">
        <v>216</v>
      </c>
      <c r="H378" s="164" t="s">
        <v>1</v>
      </c>
      <c r="L378" s="162"/>
      <c r="M378" s="166"/>
      <c r="T378" s="167"/>
      <c r="AT378" s="164" t="s">
        <v>145</v>
      </c>
      <c r="AU378" s="164" t="s">
        <v>83</v>
      </c>
      <c r="AV378" s="163" t="s">
        <v>79</v>
      </c>
      <c r="AW378" s="163" t="s">
        <v>31</v>
      </c>
      <c r="AX378" s="163" t="s">
        <v>74</v>
      </c>
      <c r="AY378" s="164" t="s">
        <v>138</v>
      </c>
    </row>
    <row r="379" spans="2:65" s="163" customFormat="1" x14ac:dyDescent="0.2">
      <c r="B379" s="162"/>
      <c r="D379" s="58" t="s">
        <v>145</v>
      </c>
      <c r="E379" s="164" t="s">
        <v>1</v>
      </c>
      <c r="F379" s="165" t="s">
        <v>148</v>
      </c>
      <c r="H379" s="164" t="s">
        <v>1</v>
      </c>
      <c r="L379" s="162"/>
      <c r="M379" s="166"/>
      <c r="T379" s="167"/>
      <c r="AT379" s="164" t="s">
        <v>145</v>
      </c>
      <c r="AU379" s="164" t="s">
        <v>83</v>
      </c>
      <c r="AV379" s="163" t="s">
        <v>79</v>
      </c>
      <c r="AW379" s="163" t="s">
        <v>31</v>
      </c>
      <c r="AX379" s="163" t="s">
        <v>74</v>
      </c>
      <c r="AY379" s="164" t="s">
        <v>138</v>
      </c>
    </row>
    <row r="380" spans="2:65" s="169" customFormat="1" x14ac:dyDescent="0.2">
      <c r="B380" s="168"/>
      <c r="D380" s="58" t="s">
        <v>145</v>
      </c>
      <c r="E380" s="170" t="s">
        <v>1</v>
      </c>
      <c r="F380" s="171" t="s">
        <v>424</v>
      </c>
      <c r="H380" s="172">
        <v>12.36</v>
      </c>
      <c r="L380" s="168"/>
      <c r="M380" s="173"/>
      <c r="T380" s="174"/>
      <c r="AT380" s="170" t="s">
        <v>145</v>
      </c>
      <c r="AU380" s="170" t="s">
        <v>83</v>
      </c>
      <c r="AV380" s="169" t="s">
        <v>83</v>
      </c>
      <c r="AW380" s="169" t="s">
        <v>31</v>
      </c>
      <c r="AX380" s="169" t="s">
        <v>74</v>
      </c>
      <c r="AY380" s="170" t="s">
        <v>138</v>
      </c>
    </row>
    <row r="381" spans="2:65" s="169" customFormat="1" x14ac:dyDescent="0.2">
      <c r="B381" s="168"/>
      <c r="D381" s="58" t="s">
        <v>145</v>
      </c>
      <c r="E381" s="170" t="s">
        <v>1</v>
      </c>
      <c r="F381" s="171" t="s">
        <v>425</v>
      </c>
      <c r="H381" s="172">
        <v>10.199999999999999</v>
      </c>
      <c r="L381" s="168"/>
      <c r="M381" s="173"/>
      <c r="T381" s="174"/>
      <c r="AT381" s="170" t="s">
        <v>145</v>
      </c>
      <c r="AU381" s="170" t="s">
        <v>83</v>
      </c>
      <c r="AV381" s="169" t="s">
        <v>83</v>
      </c>
      <c r="AW381" s="169" t="s">
        <v>31</v>
      </c>
      <c r="AX381" s="169" t="s">
        <v>74</v>
      </c>
      <c r="AY381" s="170" t="s">
        <v>138</v>
      </c>
    </row>
    <row r="382" spans="2:65" s="169" customFormat="1" x14ac:dyDescent="0.2">
      <c r="B382" s="168"/>
      <c r="D382" s="58" t="s">
        <v>145</v>
      </c>
      <c r="E382" s="170" t="s">
        <v>1</v>
      </c>
      <c r="F382" s="171" t="s">
        <v>426</v>
      </c>
      <c r="H382" s="172">
        <v>10.38</v>
      </c>
      <c r="L382" s="168"/>
      <c r="M382" s="173"/>
      <c r="T382" s="174"/>
      <c r="AT382" s="170" t="s">
        <v>145</v>
      </c>
      <c r="AU382" s="170" t="s">
        <v>83</v>
      </c>
      <c r="AV382" s="169" t="s">
        <v>83</v>
      </c>
      <c r="AW382" s="169" t="s">
        <v>31</v>
      </c>
      <c r="AX382" s="169" t="s">
        <v>74</v>
      </c>
      <c r="AY382" s="170" t="s">
        <v>138</v>
      </c>
    </row>
    <row r="383" spans="2:65" s="163" customFormat="1" x14ac:dyDescent="0.2">
      <c r="B383" s="162"/>
      <c r="D383" s="58" t="s">
        <v>145</v>
      </c>
      <c r="E383" s="164" t="s">
        <v>1</v>
      </c>
      <c r="F383" s="165" t="s">
        <v>150</v>
      </c>
      <c r="H383" s="164" t="s">
        <v>1</v>
      </c>
      <c r="L383" s="162"/>
      <c r="M383" s="166"/>
      <c r="T383" s="167"/>
      <c r="AT383" s="164" t="s">
        <v>145</v>
      </c>
      <c r="AU383" s="164" t="s">
        <v>83</v>
      </c>
      <c r="AV383" s="163" t="s">
        <v>79</v>
      </c>
      <c r="AW383" s="163" t="s">
        <v>31</v>
      </c>
      <c r="AX383" s="163" t="s">
        <v>74</v>
      </c>
      <c r="AY383" s="164" t="s">
        <v>138</v>
      </c>
    </row>
    <row r="384" spans="2:65" s="169" customFormat="1" x14ac:dyDescent="0.2">
      <c r="B384" s="168"/>
      <c r="D384" s="58" t="s">
        <v>145</v>
      </c>
      <c r="E384" s="170" t="s">
        <v>1</v>
      </c>
      <c r="F384" s="171" t="s">
        <v>427</v>
      </c>
      <c r="H384" s="172">
        <v>9</v>
      </c>
      <c r="L384" s="168"/>
      <c r="M384" s="173"/>
      <c r="T384" s="174"/>
      <c r="AT384" s="170" t="s">
        <v>145</v>
      </c>
      <c r="AU384" s="170" t="s">
        <v>83</v>
      </c>
      <c r="AV384" s="169" t="s">
        <v>83</v>
      </c>
      <c r="AW384" s="169" t="s">
        <v>31</v>
      </c>
      <c r="AX384" s="169" t="s">
        <v>74</v>
      </c>
      <c r="AY384" s="170" t="s">
        <v>138</v>
      </c>
    </row>
    <row r="385" spans="2:65" s="169" customFormat="1" x14ac:dyDescent="0.2">
      <c r="B385" s="168"/>
      <c r="D385" s="58" t="s">
        <v>145</v>
      </c>
      <c r="E385" s="170" t="s">
        <v>1</v>
      </c>
      <c r="F385" s="171" t="s">
        <v>428</v>
      </c>
      <c r="H385" s="172">
        <v>4.8</v>
      </c>
      <c r="L385" s="168"/>
      <c r="M385" s="173"/>
      <c r="T385" s="174"/>
      <c r="AT385" s="170" t="s">
        <v>145</v>
      </c>
      <c r="AU385" s="170" t="s">
        <v>83</v>
      </c>
      <c r="AV385" s="169" t="s">
        <v>83</v>
      </c>
      <c r="AW385" s="169" t="s">
        <v>31</v>
      </c>
      <c r="AX385" s="169" t="s">
        <v>74</v>
      </c>
      <c r="AY385" s="170" t="s">
        <v>138</v>
      </c>
    </row>
    <row r="386" spans="2:65" s="169" customFormat="1" x14ac:dyDescent="0.2">
      <c r="B386" s="168"/>
      <c r="D386" s="58" t="s">
        <v>145</v>
      </c>
      <c r="E386" s="170" t="s">
        <v>1</v>
      </c>
      <c r="F386" s="171" t="s">
        <v>429</v>
      </c>
      <c r="H386" s="172">
        <v>5.08</v>
      </c>
      <c r="L386" s="168"/>
      <c r="M386" s="173"/>
      <c r="T386" s="174"/>
      <c r="AT386" s="170" t="s">
        <v>145</v>
      </c>
      <c r="AU386" s="170" t="s">
        <v>83</v>
      </c>
      <c r="AV386" s="169" t="s">
        <v>83</v>
      </c>
      <c r="AW386" s="169" t="s">
        <v>31</v>
      </c>
      <c r="AX386" s="169" t="s">
        <v>74</v>
      </c>
      <c r="AY386" s="170" t="s">
        <v>138</v>
      </c>
    </row>
    <row r="387" spans="2:65" s="169" customFormat="1" x14ac:dyDescent="0.2">
      <c r="B387" s="168"/>
      <c r="D387" s="58" t="s">
        <v>145</v>
      </c>
      <c r="E387" s="170" t="s">
        <v>1</v>
      </c>
      <c r="F387" s="171" t="s">
        <v>430</v>
      </c>
      <c r="H387" s="172">
        <v>5.08</v>
      </c>
      <c r="L387" s="168"/>
      <c r="M387" s="173"/>
      <c r="T387" s="174"/>
      <c r="AT387" s="170" t="s">
        <v>145</v>
      </c>
      <c r="AU387" s="170" t="s">
        <v>83</v>
      </c>
      <c r="AV387" s="169" t="s">
        <v>83</v>
      </c>
      <c r="AW387" s="169" t="s">
        <v>31</v>
      </c>
      <c r="AX387" s="169" t="s">
        <v>74</v>
      </c>
      <c r="AY387" s="170" t="s">
        <v>138</v>
      </c>
    </row>
    <row r="388" spans="2:65" s="169" customFormat="1" x14ac:dyDescent="0.2">
      <c r="B388" s="168"/>
      <c r="D388" s="58" t="s">
        <v>145</v>
      </c>
      <c r="E388" s="170" t="s">
        <v>1</v>
      </c>
      <c r="F388" s="171" t="s">
        <v>431</v>
      </c>
      <c r="H388" s="172">
        <v>6.68</v>
      </c>
      <c r="L388" s="168"/>
      <c r="M388" s="173"/>
      <c r="T388" s="174"/>
      <c r="AT388" s="170" t="s">
        <v>145</v>
      </c>
      <c r="AU388" s="170" t="s">
        <v>83</v>
      </c>
      <c r="AV388" s="169" t="s">
        <v>83</v>
      </c>
      <c r="AW388" s="169" t="s">
        <v>31</v>
      </c>
      <c r="AX388" s="169" t="s">
        <v>74</v>
      </c>
      <c r="AY388" s="170" t="s">
        <v>138</v>
      </c>
    </row>
    <row r="389" spans="2:65" s="169" customFormat="1" x14ac:dyDescent="0.2">
      <c r="B389" s="168"/>
      <c r="D389" s="58" t="s">
        <v>145</v>
      </c>
      <c r="E389" s="170" t="s">
        <v>1</v>
      </c>
      <c r="F389" s="171" t="s">
        <v>432</v>
      </c>
      <c r="H389" s="172">
        <v>4.71</v>
      </c>
      <c r="L389" s="168"/>
      <c r="M389" s="173"/>
      <c r="T389" s="174"/>
      <c r="AT389" s="170" t="s">
        <v>145</v>
      </c>
      <c r="AU389" s="170" t="s">
        <v>83</v>
      </c>
      <c r="AV389" s="169" t="s">
        <v>83</v>
      </c>
      <c r="AW389" s="169" t="s">
        <v>31</v>
      </c>
      <c r="AX389" s="169" t="s">
        <v>74</v>
      </c>
      <c r="AY389" s="170" t="s">
        <v>138</v>
      </c>
    </row>
    <row r="390" spans="2:65" s="169" customFormat="1" x14ac:dyDescent="0.2">
      <c r="B390" s="168"/>
      <c r="D390" s="58" t="s">
        <v>145</v>
      </c>
      <c r="E390" s="170" t="s">
        <v>1</v>
      </c>
      <c r="F390" s="171" t="s">
        <v>433</v>
      </c>
      <c r="H390" s="172">
        <v>4.71</v>
      </c>
      <c r="L390" s="168"/>
      <c r="M390" s="173"/>
      <c r="T390" s="174"/>
      <c r="AT390" s="170" t="s">
        <v>145</v>
      </c>
      <c r="AU390" s="170" t="s">
        <v>83</v>
      </c>
      <c r="AV390" s="169" t="s">
        <v>83</v>
      </c>
      <c r="AW390" s="169" t="s">
        <v>31</v>
      </c>
      <c r="AX390" s="169" t="s">
        <v>74</v>
      </c>
      <c r="AY390" s="170" t="s">
        <v>138</v>
      </c>
    </row>
    <row r="391" spans="2:65" s="183" customFormat="1" x14ac:dyDescent="0.2">
      <c r="B391" s="182"/>
      <c r="D391" s="58" t="s">
        <v>145</v>
      </c>
      <c r="E391" s="184" t="s">
        <v>1</v>
      </c>
      <c r="F391" s="185" t="s">
        <v>157</v>
      </c>
      <c r="H391" s="186">
        <v>72.999999999999986</v>
      </c>
      <c r="L391" s="182"/>
      <c r="M391" s="187"/>
      <c r="T391" s="188"/>
      <c r="AT391" s="184" t="s">
        <v>145</v>
      </c>
      <c r="AU391" s="184" t="s">
        <v>83</v>
      </c>
      <c r="AV391" s="183" t="s">
        <v>89</v>
      </c>
      <c r="AW391" s="183" t="s">
        <v>31</v>
      </c>
      <c r="AX391" s="183" t="s">
        <v>79</v>
      </c>
      <c r="AY391" s="184" t="s">
        <v>138</v>
      </c>
    </row>
    <row r="392" spans="2:65" s="9" customFormat="1" ht="16.5" customHeight="1" x14ac:dyDescent="0.2">
      <c r="B392" s="10"/>
      <c r="C392" s="61" t="s">
        <v>434</v>
      </c>
      <c r="D392" s="61" t="s">
        <v>140</v>
      </c>
      <c r="E392" s="62" t="s">
        <v>435</v>
      </c>
      <c r="F392" s="63" t="s">
        <v>436</v>
      </c>
      <c r="G392" s="64" t="s">
        <v>143</v>
      </c>
      <c r="H392" s="65">
        <v>1.403</v>
      </c>
      <c r="I392" s="192"/>
      <c r="J392" s="105">
        <f>ROUND(I392*H392,2)</f>
        <v>0</v>
      </c>
      <c r="K392" s="106"/>
      <c r="L392" s="10"/>
      <c r="M392" s="107" t="s">
        <v>1</v>
      </c>
      <c r="N392" s="108" t="s">
        <v>39</v>
      </c>
      <c r="P392" s="98">
        <f>O392*H392</f>
        <v>0</v>
      </c>
      <c r="Q392" s="98">
        <v>1.98</v>
      </c>
      <c r="R392" s="98">
        <f>Q392*H392</f>
        <v>2.7779400000000001</v>
      </c>
      <c r="S392" s="98">
        <v>0</v>
      </c>
      <c r="T392" s="99">
        <f>S392*H392</f>
        <v>0</v>
      </c>
      <c r="AR392" s="100" t="s">
        <v>89</v>
      </c>
      <c r="AT392" s="100" t="s">
        <v>140</v>
      </c>
      <c r="AU392" s="100" t="s">
        <v>83</v>
      </c>
      <c r="AY392" s="66" t="s">
        <v>138</v>
      </c>
      <c r="BE392" s="101">
        <f>IF(N392="základní",J392,0)</f>
        <v>0</v>
      </c>
      <c r="BF392" s="101">
        <f>IF(N392="snížená",J392,0)</f>
        <v>0</v>
      </c>
      <c r="BG392" s="101">
        <f>IF(N392="zákl. přenesená",J392,0)</f>
        <v>0</v>
      </c>
      <c r="BH392" s="101">
        <f>IF(N392="sníž. přenesená",J392,0)</f>
        <v>0</v>
      </c>
      <c r="BI392" s="101">
        <f>IF(N392="nulová",J392,0)</f>
        <v>0</v>
      </c>
      <c r="BJ392" s="66" t="s">
        <v>79</v>
      </c>
      <c r="BK392" s="101">
        <f>ROUND(I392*H392,2)</f>
        <v>0</v>
      </c>
      <c r="BL392" s="66" t="s">
        <v>89</v>
      </c>
      <c r="BM392" s="100" t="s">
        <v>437</v>
      </c>
    </row>
    <row r="393" spans="2:65" s="163" customFormat="1" x14ac:dyDescent="0.2">
      <c r="B393" s="162"/>
      <c r="D393" s="58" t="s">
        <v>145</v>
      </c>
      <c r="E393" s="164" t="s">
        <v>1</v>
      </c>
      <c r="F393" s="165" t="s">
        <v>311</v>
      </c>
      <c r="H393" s="164" t="s">
        <v>1</v>
      </c>
      <c r="L393" s="162"/>
      <c r="M393" s="166"/>
      <c r="T393" s="167"/>
      <c r="AT393" s="164" t="s">
        <v>145</v>
      </c>
      <c r="AU393" s="164" t="s">
        <v>83</v>
      </c>
      <c r="AV393" s="163" t="s">
        <v>79</v>
      </c>
      <c r="AW393" s="163" t="s">
        <v>31</v>
      </c>
      <c r="AX393" s="163" t="s">
        <v>74</v>
      </c>
      <c r="AY393" s="164" t="s">
        <v>138</v>
      </c>
    </row>
    <row r="394" spans="2:65" s="163" customFormat="1" x14ac:dyDescent="0.2">
      <c r="B394" s="162"/>
      <c r="D394" s="58" t="s">
        <v>145</v>
      </c>
      <c r="E394" s="164" t="s">
        <v>1</v>
      </c>
      <c r="F394" s="165" t="s">
        <v>438</v>
      </c>
      <c r="H394" s="164" t="s">
        <v>1</v>
      </c>
      <c r="L394" s="162"/>
      <c r="M394" s="166"/>
      <c r="T394" s="167"/>
      <c r="AT394" s="164" t="s">
        <v>145</v>
      </c>
      <c r="AU394" s="164" t="s">
        <v>83</v>
      </c>
      <c r="AV394" s="163" t="s">
        <v>79</v>
      </c>
      <c r="AW394" s="163" t="s">
        <v>31</v>
      </c>
      <c r="AX394" s="163" t="s">
        <v>74</v>
      </c>
      <c r="AY394" s="164" t="s">
        <v>138</v>
      </c>
    </row>
    <row r="395" spans="2:65" s="163" customFormat="1" x14ac:dyDescent="0.2">
      <c r="B395" s="162"/>
      <c r="D395" s="58" t="s">
        <v>145</v>
      </c>
      <c r="E395" s="164" t="s">
        <v>1</v>
      </c>
      <c r="F395" s="165" t="s">
        <v>148</v>
      </c>
      <c r="H395" s="164" t="s">
        <v>1</v>
      </c>
      <c r="L395" s="162"/>
      <c r="M395" s="166"/>
      <c r="T395" s="167"/>
      <c r="AT395" s="164" t="s">
        <v>145</v>
      </c>
      <c r="AU395" s="164" t="s">
        <v>83</v>
      </c>
      <c r="AV395" s="163" t="s">
        <v>79</v>
      </c>
      <c r="AW395" s="163" t="s">
        <v>31</v>
      </c>
      <c r="AX395" s="163" t="s">
        <v>74</v>
      </c>
      <c r="AY395" s="164" t="s">
        <v>138</v>
      </c>
    </row>
    <row r="396" spans="2:65" s="169" customFormat="1" x14ac:dyDescent="0.2">
      <c r="B396" s="168"/>
      <c r="D396" s="58" t="s">
        <v>145</v>
      </c>
      <c r="E396" s="170" t="s">
        <v>1</v>
      </c>
      <c r="F396" s="171" t="s">
        <v>277</v>
      </c>
      <c r="H396" s="172">
        <v>0.85299999999999998</v>
      </c>
      <c r="L396" s="168"/>
      <c r="M396" s="173"/>
      <c r="T396" s="174"/>
      <c r="AT396" s="170" t="s">
        <v>145</v>
      </c>
      <c r="AU396" s="170" t="s">
        <v>83</v>
      </c>
      <c r="AV396" s="169" t="s">
        <v>83</v>
      </c>
      <c r="AW396" s="169" t="s">
        <v>31</v>
      </c>
      <c r="AX396" s="169" t="s">
        <v>74</v>
      </c>
      <c r="AY396" s="170" t="s">
        <v>138</v>
      </c>
    </row>
    <row r="397" spans="2:65" s="163" customFormat="1" x14ac:dyDescent="0.2">
      <c r="B397" s="162"/>
      <c r="D397" s="58" t="s">
        <v>145</v>
      </c>
      <c r="E397" s="164" t="s">
        <v>1</v>
      </c>
      <c r="F397" s="165" t="s">
        <v>150</v>
      </c>
      <c r="H397" s="164" t="s">
        <v>1</v>
      </c>
      <c r="L397" s="162"/>
      <c r="M397" s="166"/>
      <c r="T397" s="167"/>
      <c r="AT397" s="164" t="s">
        <v>145</v>
      </c>
      <c r="AU397" s="164" t="s">
        <v>83</v>
      </c>
      <c r="AV397" s="163" t="s">
        <v>79</v>
      </c>
      <c r="AW397" s="163" t="s">
        <v>31</v>
      </c>
      <c r="AX397" s="163" t="s">
        <v>74</v>
      </c>
      <c r="AY397" s="164" t="s">
        <v>138</v>
      </c>
    </row>
    <row r="398" spans="2:65" s="169" customFormat="1" x14ac:dyDescent="0.2">
      <c r="B398" s="168"/>
      <c r="D398" s="58" t="s">
        <v>145</v>
      </c>
      <c r="E398" s="170" t="s">
        <v>1</v>
      </c>
      <c r="F398" s="171" t="s">
        <v>278</v>
      </c>
      <c r="H398" s="172">
        <v>0.55000000000000004</v>
      </c>
      <c r="L398" s="168"/>
      <c r="M398" s="173"/>
      <c r="T398" s="174"/>
      <c r="AT398" s="170" t="s">
        <v>145</v>
      </c>
      <c r="AU398" s="170" t="s">
        <v>83</v>
      </c>
      <c r="AV398" s="169" t="s">
        <v>83</v>
      </c>
      <c r="AW398" s="169" t="s">
        <v>31</v>
      </c>
      <c r="AX398" s="169" t="s">
        <v>74</v>
      </c>
      <c r="AY398" s="170" t="s">
        <v>138</v>
      </c>
    </row>
    <row r="399" spans="2:65" s="183" customFormat="1" x14ac:dyDescent="0.2">
      <c r="B399" s="182"/>
      <c r="D399" s="58" t="s">
        <v>145</v>
      </c>
      <c r="E399" s="184" t="s">
        <v>1</v>
      </c>
      <c r="F399" s="185" t="s">
        <v>157</v>
      </c>
      <c r="H399" s="186">
        <v>1.403</v>
      </c>
      <c r="L399" s="182"/>
      <c r="M399" s="187"/>
      <c r="T399" s="188"/>
      <c r="AT399" s="184" t="s">
        <v>145</v>
      </c>
      <c r="AU399" s="184" t="s">
        <v>83</v>
      </c>
      <c r="AV399" s="183" t="s">
        <v>89</v>
      </c>
      <c r="AW399" s="183" t="s">
        <v>31</v>
      </c>
      <c r="AX399" s="183" t="s">
        <v>79</v>
      </c>
      <c r="AY399" s="184" t="s">
        <v>138</v>
      </c>
    </row>
    <row r="400" spans="2:65" s="9" customFormat="1" ht="24.2" customHeight="1" x14ac:dyDescent="0.2">
      <c r="B400" s="10"/>
      <c r="C400" s="61" t="s">
        <v>439</v>
      </c>
      <c r="D400" s="61" t="s">
        <v>140</v>
      </c>
      <c r="E400" s="62" t="s">
        <v>440</v>
      </c>
      <c r="F400" s="63" t="s">
        <v>441</v>
      </c>
      <c r="G400" s="64" t="s">
        <v>205</v>
      </c>
      <c r="H400" s="65">
        <v>6</v>
      </c>
      <c r="I400" s="192"/>
      <c r="J400" s="105">
        <f>ROUND(I400*H400,2)</f>
        <v>0</v>
      </c>
      <c r="K400" s="106"/>
      <c r="L400" s="10"/>
      <c r="M400" s="107" t="s">
        <v>1</v>
      </c>
      <c r="N400" s="108" t="s">
        <v>39</v>
      </c>
      <c r="P400" s="98">
        <f>O400*H400</f>
        <v>0</v>
      </c>
      <c r="Q400" s="98">
        <v>1.7770000000000001E-2</v>
      </c>
      <c r="R400" s="98">
        <f>Q400*H400</f>
        <v>0.10662000000000001</v>
      </c>
      <c r="S400" s="98">
        <v>0</v>
      </c>
      <c r="T400" s="99">
        <f>S400*H400</f>
        <v>0</v>
      </c>
      <c r="AR400" s="100" t="s">
        <v>89</v>
      </c>
      <c r="AT400" s="100" t="s">
        <v>140</v>
      </c>
      <c r="AU400" s="100" t="s">
        <v>83</v>
      </c>
      <c r="AY400" s="66" t="s">
        <v>138</v>
      </c>
      <c r="BE400" s="101">
        <f>IF(N400="základní",J400,0)</f>
        <v>0</v>
      </c>
      <c r="BF400" s="101">
        <f>IF(N400="snížená",J400,0)</f>
        <v>0</v>
      </c>
      <c r="BG400" s="101">
        <f>IF(N400="zákl. přenesená",J400,0)</f>
        <v>0</v>
      </c>
      <c r="BH400" s="101">
        <f>IF(N400="sníž. přenesená",J400,0)</f>
        <v>0</v>
      </c>
      <c r="BI400" s="101">
        <f>IF(N400="nulová",J400,0)</f>
        <v>0</v>
      </c>
      <c r="BJ400" s="66" t="s">
        <v>79</v>
      </c>
      <c r="BK400" s="101">
        <f>ROUND(I400*H400,2)</f>
        <v>0</v>
      </c>
      <c r="BL400" s="66" t="s">
        <v>89</v>
      </c>
      <c r="BM400" s="100" t="s">
        <v>442</v>
      </c>
    </row>
    <row r="401" spans="2:65" s="9" customFormat="1" ht="24.2" customHeight="1" x14ac:dyDescent="0.2">
      <c r="B401" s="10"/>
      <c r="C401" s="53" t="s">
        <v>443</v>
      </c>
      <c r="D401" s="53" t="s">
        <v>196</v>
      </c>
      <c r="E401" s="54" t="s">
        <v>444</v>
      </c>
      <c r="F401" s="55" t="s">
        <v>445</v>
      </c>
      <c r="G401" s="56" t="s">
        <v>205</v>
      </c>
      <c r="H401" s="57">
        <v>4</v>
      </c>
      <c r="I401" s="115"/>
      <c r="J401" s="93">
        <f>ROUND(I401*H401,2)</f>
        <v>0</v>
      </c>
      <c r="K401" s="94"/>
      <c r="L401" s="95"/>
      <c r="M401" s="96" t="s">
        <v>1</v>
      </c>
      <c r="N401" s="97" t="s">
        <v>39</v>
      </c>
      <c r="P401" s="98">
        <f>O401*H401</f>
        <v>0</v>
      </c>
      <c r="Q401" s="98">
        <v>1.225E-2</v>
      </c>
      <c r="R401" s="98">
        <f>Q401*H401</f>
        <v>4.9000000000000002E-2</v>
      </c>
      <c r="S401" s="98">
        <v>0</v>
      </c>
      <c r="T401" s="99">
        <f>S401*H401</f>
        <v>0</v>
      </c>
      <c r="AR401" s="100" t="s">
        <v>182</v>
      </c>
      <c r="AT401" s="100" t="s">
        <v>196</v>
      </c>
      <c r="AU401" s="100" t="s">
        <v>83</v>
      </c>
      <c r="AY401" s="66" t="s">
        <v>138</v>
      </c>
      <c r="BE401" s="101">
        <f>IF(N401="základní",J401,0)</f>
        <v>0</v>
      </c>
      <c r="BF401" s="101">
        <f>IF(N401="snížená",J401,0)</f>
        <v>0</v>
      </c>
      <c r="BG401" s="101">
        <f>IF(N401="zákl. přenesená",J401,0)</f>
        <v>0</v>
      </c>
      <c r="BH401" s="101">
        <f>IF(N401="sníž. přenesená",J401,0)</f>
        <v>0</v>
      </c>
      <c r="BI401" s="101">
        <f>IF(N401="nulová",J401,0)</f>
        <v>0</v>
      </c>
      <c r="BJ401" s="66" t="s">
        <v>79</v>
      </c>
      <c r="BK401" s="101">
        <f>ROUND(I401*H401,2)</f>
        <v>0</v>
      </c>
      <c r="BL401" s="66" t="s">
        <v>89</v>
      </c>
      <c r="BM401" s="100" t="s">
        <v>446</v>
      </c>
    </row>
    <row r="402" spans="2:65" s="9" customFormat="1" ht="19.5" x14ac:dyDescent="0.2">
      <c r="B402" s="10"/>
      <c r="D402" s="58" t="s">
        <v>447</v>
      </c>
      <c r="F402" s="59" t="s">
        <v>448</v>
      </c>
      <c r="L402" s="10"/>
      <c r="M402" s="102"/>
      <c r="T402" s="103"/>
      <c r="AT402" s="66" t="s">
        <v>447</v>
      </c>
      <c r="AU402" s="66" t="s">
        <v>83</v>
      </c>
    </row>
    <row r="403" spans="2:65" s="9" customFormat="1" ht="24.2" customHeight="1" x14ac:dyDescent="0.2">
      <c r="B403" s="10"/>
      <c r="C403" s="53" t="s">
        <v>449</v>
      </c>
      <c r="D403" s="53" t="s">
        <v>196</v>
      </c>
      <c r="E403" s="54" t="s">
        <v>450</v>
      </c>
      <c r="F403" s="55" t="s">
        <v>451</v>
      </c>
      <c r="G403" s="56" t="s">
        <v>205</v>
      </c>
      <c r="H403" s="57">
        <v>2</v>
      </c>
      <c r="I403" s="115"/>
      <c r="J403" s="93">
        <f>ROUND(I403*H403,2)</f>
        <v>0</v>
      </c>
      <c r="K403" s="94"/>
      <c r="L403" s="95"/>
      <c r="M403" s="96" t="s">
        <v>1</v>
      </c>
      <c r="N403" s="97" t="s">
        <v>39</v>
      </c>
      <c r="P403" s="98">
        <f>O403*H403</f>
        <v>0</v>
      </c>
      <c r="Q403" s="98">
        <v>1.2489999999999999E-2</v>
      </c>
      <c r="R403" s="98">
        <f>Q403*H403</f>
        <v>2.4979999999999999E-2</v>
      </c>
      <c r="S403" s="98">
        <v>0</v>
      </c>
      <c r="T403" s="99">
        <f>S403*H403</f>
        <v>0</v>
      </c>
      <c r="AR403" s="100" t="s">
        <v>182</v>
      </c>
      <c r="AT403" s="100" t="s">
        <v>196</v>
      </c>
      <c r="AU403" s="100" t="s">
        <v>83</v>
      </c>
      <c r="AY403" s="66" t="s">
        <v>138</v>
      </c>
      <c r="BE403" s="101">
        <f>IF(N403="základní",J403,0)</f>
        <v>0</v>
      </c>
      <c r="BF403" s="101">
        <f>IF(N403="snížená",J403,0)</f>
        <v>0</v>
      </c>
      <c r="BG403" s="101">
        <f>IF(N403="zákl. přenesená",J403,0)</f>
        <v>0</v>
      </c>
      <c r="BH403" s="101">
        <f>IF(N403="sníž. přenesená",J403,0)</f>
        <v>0</v>
      </c>
      <c r="BI403" s="101">
        <f>IF(N403="nulová",J403,0)</f>
        <v>0</v>
      </c>
      <c r="BJ403" s="66" t="s">
        <v>79</v>
      </c>
      <c r="BK403" s="101">
        <f>ROUND(I403*H403,2)</f>
        <v>0</v>
      </c>
      <c r="BL403" s="66" t="s">
        <v>89</v>
      </c>
      <c r="BM403" s="100" t="s">
        <v>452</v>
      </c>
    </row>
    <row r="404" spans="2:65" s="9" customFormat="1" ht="19.5" x14ac:dyDescent="0.2">
      <c r="B404" s="10"/>
      <c r="D404" s="58" t="s">
        <v>447</v>
      </c>
      <c r="F404" s="59" t="s">
        <v>448</v>
      </c>
      <c r="L404" s="10"/>
      <c r="M404" s="102"/>
      <c r="T404" s="103"/>
      <c r="AT404" s="66" t="s">
        <v>447</v>
      </c>
      <c r="AU404" s="66" t="s">
        <v>83</v>
      </c>
    </row>
    <row r="405" spans="2:65" s="9" customFormat="1" ht="21.75" customHeight="1" x14ac:dyDescent="0.2">
      <c r="B405" s="10"/>
      <c r="C405" s="61" t="s">
        <v>453</v>
      </c>
      <c r="D405" s="61" t="s">
        <v>140</v>
      </c>
      <c r="E405" s="62" t="s">
        <v>454</v>
      </c>
      <c r="F405" s="63" t="s">
        <v>455</v>
      </c>
      <c r="G405" s="64" t="s">
        <v>205</v>
      </c>
      <c r="H405" s="65">
        <v>4</v>
      </c>
      <c r="I405" s="192"/>
      <c r="J405" s="105">
        <f>ROUND(I405*H405,2)</f>
        <v>0</v>
      </c>
      <c r="K405" s="106"/>
      <c r="L405" s="10"/>
      <c r="M405" s="107" t="s">
        <v>1</v>
      </c>
      <c r="N405" s="108" t="s">
        <v>39</v>
      </c>
      <c r="P405" s="98">
        <f>O405*H405</f>
        <v>0</v>
      </c>
      <c r="Q405" s="98">
        <v>4.684E-2</v>
      </c>
      <c r="R405" s="98">
        <f>Q405*H405</f>
        <v>0.18736</v>
      </c>
      <c r="S405" s="98">
        <v>0</v>
      </c>
      <c r="T405" s="99">
        <f>S405*H405</f>
        <v>0</v>
      </c>
      <c r="AR405" s="100" t="s">
        <v>89</v>
      </c>
      <c r="AT405" s="100" t="s">
        <v>140</v>
      </c>
      <c r="AU405" s="100" t="s">
        <v>83</v>
      </c>
      <c r="AY405" s="66" t="s">
        <v>138</v>
      </c>
      <c r="BE405" s="101">
        <f>IF(N405="základní",J405,0)</f>
        <v>0</v>
      </c>
      <c r="BF405" s="101">
        <f>IF(N405="snížená",J405,0)</f>
        <v>0</v>
      </c>
      <c r="BG405" s="101">
        <f>IF(N405="zákl. přenesená",J405,0)</f>
        <v>0</v>
      </c>
      <c r="BH405" s="101">
        <f>IF(N405="sníž. přenesená",J405,0)</f>
        <v>0</v>
      </c>
      <c r="BI405" s="101">
        <f>IF(N405="nulová",J405,0)</f>
        <v>0</v>
      </c>
      <c r="BJ405" s="66" t="s">
        <v>79</v>
      </c>
      <c r="BK405" s="101">
        <f>ROUND(I405*H405,2)</f>
        <v>0</v>
      </c>
      <c r="BL405" s="66" t="s">
        <v>89</v>
      </c>
      <c r="BM405" s="100" t="s">
        <v>456</v>
      </c>
    </row>
    <row r="406" spans="2:65" s="9" customFormat="1" ht="33" customHeight="1" x14ac:dyDescent="0.2">
      <c r="B406" s="10"/>
      <c r="C406" s="53" t="s">
        <v>457</v>
      </c>
      <c r="D406" s="53" t="s">
        <v>196</v>
      </c>
      <c r="E406" s="54" t="s">
        <v>458</v>
      </c>
      <c r="F406" s="55" t="s">
        <v>459</v>
      </c>
      <c r="G406" s="56" t="s">
        <v>205</v>
      </c>
      <c r="H406" s="57">
        <v>4</v>
      </c>
      <c r="I406" s="115"/>
      <c r="J406" s="93">
        <f>ROUND(I406*H406,2)</f>
        <v>0</v>
      </c>
      <c r="K406" s="94"/>
      <c r="L406" s="95"/>
      <c r="M406" s="96" t="s">
        <v>1</v>
      </c>
      <c r="N406" s="97" t="s">
        <v>39</v>
      </c>
      <c r="P406" s="98">
        <f>O406*H406</f>
        <v>0</v>
      </c>
      <c r="Q406" s="98">
        <v>1.2489999999999999E-2</v>
      </c>
      <c r="R406" s="98">
        <f>Q406*H406</f>
        <v>4.9959999999999997E-2</v>
      </c>
      <c r="S406" s="98">
        <v>0</v>
      </c>
      <c r="T406" s="99">
        <f>S406*H406</f>
        <v>0</v>
      </c>
      <c r="AR406" s="100" t="s">
        <v>182</v>
      </c>
      <c r="AT406" s="100" t="s">
        <v>196</v>
      </c>
      <c r="AU406" s="100" t="s">
        <v>83</v>
      </c>
      <c r="AY406" s="66" t="s">
        <v>138</v>
      </c>
      <c r="BE406" s="101">
        <f>IF(N406="základní",J406,0)</f>
        <v>0</v>
      </c>
      <c r="BF406" s="101">
        <f>IF(N406="snížená",J406,0)</f>
        <v>0</v>
      </c>
      <c r="BG406" s="101">
        <f>IF(N406="zákl. přenesená",J406,0)</f>
        <v>0</v>
      </c>
      <c r="BH406" s="101">
        <f>IF(N406="sníž. přenesená",J406,0)</f>
        <v>0</v>
      </c>
      <c r="BI406" s="101">
        <f>IF(N406="nulová",J406,0)</f>
        <v>0</v>
      </c>
      <c r="BJ406" s="66" t="s">
        <v>79</v>
      </c>
      <c r="BK406" s="101">
        <f>ROUND(I406*H406,2)</f>
        <v>0</v>
      </c>
      <c r="BL406" s="66" t="s">
        <v>89</v>
      </c>
      <c r="BM406" s="100" t="s">
        <v>460</v>
      </c>
    </row>
    <row r="407" spans="2:65" s="9" customFormat="1" ht="19.5" x14ac:dyDescent="0.2">
      <c r="B407" s="10"/>
      <c r="D407" s="58" t="s">
        <v>447</v>
      </c>
      <c r="F407" s="59" t="s">
        <v>461</v>
      </c>
      <c r="L407" s="10"/>
      <c r="M407" s="102"/>
      <c r="T407" s="103"/>
      <c r="AT407" s="66" t="s">
        <v>447</v>
      </c>
      <c r="AU407" s="66" t="s">
        <v>83</v>
      </c>
    </row>
    <row r="408" spans="2:65" s="49" customFormat="1" ht="22.7" customHeight="1" x14ac:dyDescent="0.2">
      <c r="B408" s="50"/>
      <c r="D408" s="51" t="s">
        <v>73</v>
      </c>
      <c r="E408" s="60" t="s">
        <v>187</v>
      </c>
      <c r="F408" s="60" t="s">
        <v>462</v>
      </c>
      <c r="J408" s="104">
        <f>BK408</f>
        <v>0</v>
      </c>
      <c r="L408" s="50"/>
      <c r="M408" s="88"/>
      <c r="P408" s="89">
        <f>SUM(P409:P524)</f>
        <v>0</v>
      </c>
      <c r="R408" s="89">
        <f>SUM(R409:R524)</f>
        <v>1.06631E-2</v>
      </c>
      <c r="T408" s="90">
        <f>SUM(T409:T524)</f>
        <v>28.469685000000002</v>
      </c>
      <c r="AR408" s="51" t="s">
        <v>79</v>
      </c>
      <c r="AT408" s="91" t="s">
        <v>73</v>
      </c>
      <c r="AU408" s="91" t="s">
        <v>79</v>
      </c>
      <c r="AY408" s="51" t="s">
        <v>138</v>
      </c>
      <c r="BK408" s="92">
        <f>SUM(BK409:BK524)</f>
        <v>0</v>
      </c>
    </row>
    <row r="409" spans="2:65" s="9" customFormat="1" ht="33" customHeight="1" x14ac:dyDescent="0.2">
      <c r="B409" s="10"/>
      <c r="C409" s="61" t="s">
        <v>463</v>
      </c>
      <c r="D409" s="61" t="s">
        <v>140</v>
      </c>
      <c r="E409" s="62" t="s">
        <v>464</v>
      </c>
      <c r="F409" s="63" t="s">
        <v>465</v>
      </c>
      <c r="G409" s="64" t="s">
        <v>221</v>
      </c>
      <c r="H409" s="65">
        <v>36.76</v>
      </c>
      <c r="I409" s="192"/>
      <c r="J409" s="105">
        <f>ROUND(I409*H409,2)</f>
        <v>0</v>
      </c>
      <c r="K409" s="106"/>
      <c r="L409" s="10"/>
      <c r="M409" s="107" t="s">
        <v>1</v>
      </c>
      <c r="N409" s="108" t="s">
        <v>39</v>
      </c>
      <c r="P409" s="98">
        <f>O409*H409</f>
        <v>0</v>
      </c>
      <c r="Q409" s="98">
        <v>1.2999999999999999E-4</v>
      </c>
      <c r="R409" s="98">
        <f>Q409*H409</f>
        <v>4.7787999999999997E-3</v>
      </c>
      <c r="S409" s="98">
        <v>0</v>
      </c>
      <c r="T409" s="99">
        <f>S409*H409</f>
        <v>0</v>
      </c>
      <c r="AR409" s="100" t="s">
        <v>89</v>
      </c>
      <c r="AT409" s="100" t="s">
        <v>140</v>
      </c>
      <c r="AU409" s="100" t="s">
        <v>83</v>
      </c>
      <c r="AY409" s="66" t="s">
        <v>138</v>
      </c>
      <c r="BE409" s="101">
        <f>IF(N409="základní",J409,0)</f>
        <v>0</v>
      </c>
      <c r="BF409" s="101">
        <f>IF(N409="snížená",J409,0)</f>
        <v>0</v>
      </c>
      <c r="BG409" s="101">
        <f>IF(N409="zákl. přenesená",J409,0)</f>
        <v>0</v>
      </c>
      <c r="BH409" s="101">
        <f>IF(N409="sníž. přenesená",J409,0)</f>
        <v>0</v>
      </c>
      <c r="BI409" s="101">
        <f>IF(N409="nulová",J409,0)</f>
        <v>0</v>
      </c>
      <c r="BJ409" s="66" t="s">
        <v>79</v>
      </c>
      <c r="BK409" s="101">
        <f>ROUND(I409*H409,2)</f>
        <v>0</v>
      </c>
      <c r="BL409" s="66" t="s">
        <v>89</v>
      </c>
      <c r="BM409" s="100" t="s">
        <v>466</v>
      </c>
    </row>
    <row r="410" spans="2:65" s="169" customFormat="1" ht="22.5" x14ac:dyDescent="0.2">
      <c r="B410" s="168"/>
      <c r="D410" s="58" t="s">
        <v>145</v>
      </c>
      <c r="E410" s="170" t="s">
        <v>1</v>
      </c>
      <c r="F410" s="171" t="s">
        <v>467</v>
      </c>
      <c r="H410" s="172">
        <v>36.76</v>
      </c>
      <c r="L410" s="168"/>
      <c r="M410" s="173"/>
      <c r="T410" s="174"/>
      <c r="AT410" s="170" t="s">
        <v>145</v>
      </c>
      <c r="AU410" s="170" t="s">
        <v>83</v>
      </c>
      <c r="AV410" s="169" t="s">
        <v>83</v>
      </c>
      <c r="AW410" s="169" t="s">
        <v>31</v>
      </c>
      <c r="AX410" s="169" t="s">
        <v>79</v>
      </c>
      <c r="AY410" s="170" t="s">
        <v>138</v>
      </c>
    </row>
    <row r="411" spans="2:65" s="9" customFormat="1" ht="24.2" customHeight="1" x14ac:dyDescent="0.2">
      <c r="B411" s="10"/>
      <c r="C411" s="61" t="s">
        <v>468</v>
      </c>
      <c r="D411" s="61" t="s">
        <v>140</v>
      </c>
      <c r="E411" s="62" t="s">
        <v>469</v>
      </c>
      <c r="F411" s="63" t="s">
        <v>470</v>
      </c>
      <c r="G411" s="64" t="s">
        <v>221</v>
      </c>
      <c r="H411" s="65">
        <v>100</v>
      </c>
      <c r="I411" s="192"/>
      <c r="J411" s="105">
        <f>ROUND(I411*H411,2)</f>
        <v>0</v>
      </c>
      <c r="K411" s="106"/>
      <c r="L411" s="10"/>
      <c r="M411" s="107" t="s">
        <v>1</v>
      </c>
      <c r="N411" s="108" t="s">
        <v>39</v>
      </c>
      <c r="P411" s="98">
        <f>O411*H411</f>
        <v>0</v>
      </c>
      <c r="Q411" s="98">
        <v>4.0000000000000003E-5</v>
      </c>
      <c r="R411" s="98">
        <f>Q411*H411</f>
        <v>4.0000000000000001E-3</v>
      </c>
      <c r="S411" s="98">
        <v>0</v>
      </c>
      <c r="T411" s="99">
        <f>S411*H411</f>
        <v>0</v>
      </c>
      <c r="AR411" s="100" t="s">
        <v>89</v>
      </c>
      <c r="AT411" s="100" t="s">
        <v>140</v>
      </c>
      <c r="AU411" s="100" t="s">
        <v>83</v>
      </c>
      <c r="AY411" s="66" t="s">
        <v>138</v>
      </c>
      <c r="BE411" s="101">
        <f>IF(N411="základní",J411,0)</f>
        <v>0</v>
      </c>
      <c r="BF411" s="101">
        <f>IF(N411="snížená",J411,0)</f>
        <v>0</v>
      </c>
      <c r="BG411" s="101">
        <f>IF(N411="zákl. přenesená",J411,0)</f>
        <v>0</v>
      </c>
      <c r="BH411" s="101">
        <f>IF(N411="sníž. přenesená",J411,0)</f>
        <v>0</v>
      </c>
      <c r="BI411" s="101">
        <f>IF(N411="nulová",J411,0)</f>
        <v>0</v>
      </c>
      <c r="BJ411" s="66" t="s">
        <v>79</v>
      </c>
      <c r="BK411" s="101">
        <f>ROUND(I411*H411,2)</f>
        <v>0</v>
      </c>
      <c r="BL411" s="66" t="s">
        <v>89</v>
      </c>
      <c r="BM411" s="100" t="s">
        <v>471</v>
      </c>
    </row>
    <row r="412" spans="2:65" s="9" customFormat="1" ht="33" customHeight="1" x14ac:dyDescent="0.2">
      <c r="B412" s="10"/>
      <c r="C412" s="61" t="s">
        <v>472</v>
      </c>
      <c r="D412" s="61" t="s">
        <v>140</v>
      </c>
      <c r="E412" s="62" t="s">
        <v>473</v>
      </c>
      <c r="F412" s="63" t="s">
        <v>474</v>
      </c>
      <c r="G412" s="64" t="s">
        <v>221</v>
      </c>
      <c r="H412" s="65">
        <v>0.21</v>
      </c>
      <c r="I412" s="192"/>
      <c r="J412" s="105">
        <f>ROUND(I412*H412,2)</f>
        <v>0</v>
      </c>
      <c r="K412" s="106"/>
      <c r="L412" s="10"/>
      <c r="M412" s="107" t="s">
        <v>1</v>
      </c>
      <c r="N412" s="108" t="s">
        <v>39</v>
      </c>
      <c r="P412" s="98">
        <f>O412*H412</f>
        <v>0</v>
      </c>
      <c r="Q412" s="98">
        <v>1.58E-3</v>
      </c>
      <c r="R412" s="98">
        <f>Q412*H412</f>
        <v>3.3179999999999999E-4</v>
      </c>
      <c r="S412" s="98">
        <v>0</v>
      </c>
      <c r="T412" s="99">
        <f>S412*H412</f>
        <v>0</v>
      </c>
      <c r="AR412" s="100" t="s">
        <v>89</v>
      </c>
      <c r="AT412" s="100" t="s">
        <v>140</v>
      </c>
      <c r="AU412" s="100" t="s">
        <v>83</v>
      </c>
      <c r="AY412" s="66" t="s">
        <v>138</v>
      </c>
      <c r="BE412" s="101">
        <f>IF(N412="základní",J412,0)</f>
        <v>0</v>
      </c>
      <c r="BF412" s="101">
        <f>IF(N412="snížená",J412,0)</f>
        <v>0</v>
      </c>
      <c r="BG412" s="101">
        <f>IF(N412="zákl. přenesená",J412,0)</f>
        <v>0</v>
      </c>
      <c r="BH412" s="101">
        <f>IF(N412="sníž. přenesená",J412,0)</f>
        <v>0</v>
      </c>
      <c r="BI412" s="101">
        <f>IF(N412="nulová",J412,0)</f>
        <v>0</v>
      </c>
      <c r="BJ412" s="66" t="s">
        <v>79</v>
      </c>
      <c r="BK412" s="101">
        <f>ROUND(I412*H412,2)</f>
        <v>0</v>
      </c>
      <c r="BL412" s="66" t="s">
        <v>89</v>
      </c>
      <c r="BM412" s="100" t="s">
        <v>475</v>
      </c>
    </row>
    <row r="413" spans="2:65" s="163" customFormat="1" x14ac:dyDescent="0.2">
      <c r="B413" s="162"/>
      <c r="D413" s="58" t="s">
        <v>145</v>
      </c>
      <c r="E413" s="164" t="s">
        <v>1</v>
      </c>
      <c r="F413" s="165" t="s">
        <v>216</v>
      </c>
      <c r="H413" s="164" t="s">
        <v>1</v>
      </c>
      <c r="L413" s="162"/>
      <c r="M413" s="166"/>
      <c r="T413" s="167"/>
      <c r="AT413" s="164" t="s">
        <v>145</v>
      </c>
      <c r="AU413" s="164" t="s">
        <v>83</v>
      </c>
      <c r="AV413" s="163" t="s">
        <v>79</v>
      </c>
      <c r="AW413" s="163" t="s">
        <v>31</v>
      </c>
      <c r="AX413" s="163" t="s">
        <v>74</v>
      </c>
      <c r="AY413" s="164" t="s">
        <v>138</v>
      </c>
    </row>
    <row r="414" spans="2:65" s="163" customFormat="1" x14ac:dyDescent="0.2">
      <c r="B414" s="162"/>
      <c r="D414" s="58" t="s">
        <v>145</v>
      </c>
      <c r="E414" s="164" t="s">
        <v>1</v>
      </c>
      <c r="F414" s="165" t="s">
        <v>476</v>
      </c>
      <c r="H414" s="164" t="s">
        <v>1</v>
      </c>
      <c r="L414" s="162"/>
      <c r="M414" s="166"/>
      <c r="T414" s="167"/>
      <c r="AT414" s="164" t="s">
        <v>145</v>
      </c>
      <c r="AU414" s="164" t="s">
        <v>83</v>
      </c>
      <c r="AV414" s="163" t="s">
        <v>79</v>
      </c>
      <c r="AW414" s="163" t="s">
        <v>31</v>
      </c>
      <c r="AX414" s="163" t="s">
        <v>74</v>
      </c>
      <c r="AY414" s="164" t="s">
        <v>138</v>
      </c>
    </row>
    <row r="415" spans="2:65" s="169" customFormat="1" x14ac:dyDescent="0.2">
      <c r="B415" s="168"/>
      <c r="D415" s="58" t="s">
        <v>145</v>
      </c>
      <c r="E415" s="170" t="s">
        <v>1</v>
      </c>
      <c r="F415" s="171" t="s">
        <v>477</v>
      </c>
      <c r="H415" s="172">
        <v>0.21</v>
      </c>
      <c r="L415" s="168"/>
      <c r="M415" s="173"/>
      <c r="T415" s="174"/>
      <c r="AT415" s="170" t="s">
        <v>145</v>
      </c>
      <c r="AU415" s="170" t="s">
        <v>83</v>
      </c>
      <c r="AV415" s="169" t="s">
        <v>83</v>
      </c>
      <c r="AW415" s="169" t="s">
        <v>31</v>
      </c>
      <c r="AX415" s="169" t="s">
        <v>79</v>
      </c>
      <c r="AY415" s="170" t="s">
        <v>138</v>
      </c>
    </row>
    <row r="416" spans="2:65" s="9" customFormat="1" ht="21.75" customHeight="1" x14ac:dyDescent="0.2">
      <c r="B416" s="10"/>
      <c r="C416" s="61" t="s">
        <v>478</v>
      </c>
      <c r="D416" s="61" t="s">
        <v>140</v>
      </c>
      <c r="E416" s="62" t="s">
        <v>479</v>
      </c>
      <c r="F416" s="63" t="s">
        <v>480</v>
      </c>
      <c r="G416" s="64" t="s">
        <v>221</v>
      </c>
      <c r="H416" s="65">
        <v>28.942</v>
      </c>
      <c r="I416" s="192"/>
      <c r="J416" s="105">
        <f>ROUND(I416*H416,2)</f>
        <v>0</v>
      </c>
      <c r="K416" s="106"/>
      <c r="L416" s="10"/>
      <c r="M416" s="107" t="s">
        <v>1</v>
      </c>
      <c r="N416" s="108" t="s">
        <v>39</v>
      </c>
      <c r="P416" s="98">
        <f>O416*H416</f>
        <v>0</v>
      </c>
      <c r="Q416" s="98">
        <v>0</v>
      </c>
      <c r="R416" s="98">
        <f>Q416*H416</f>
        <v>0</v>
      </c>
      <c r="S416" s="98">
        <v>0.13100000000000001</v>
      </c>
      <c r="T416" s="99">
        <f>S416*H416</f>
        <v>3.7914020000000002</v>
      </c>
      <c r="AR416" s="100" t="s">
        <v>89</v>
      </c>
      <c r="AT416" s="100" t="s">
        <v>140</v>
      </c>
      <c r="AU416" s="100" t="s">
        <v>83</v>
      </c>
      <c r="AY416" s="66" t="s">
        <v>138</v>
      </c>
      <c r="BE416" s="101">
        <f>IF(N416="základní",J416,0)</f>
        <v>0</v>
      </c>
      <c r="BF416" s="101">
        <f>IF(N416="snížená",J416,0)</f>
        <v>0</v>
      </c>
      <c r="BG416" s="101">
        <f>IF(N416="zákl. přenesená",J416,0)</f>
        <v>0</v>
      </c>
      <c r="BH416" s="101">
        <f>IF(N416="sníž. přenesená",J416,0)</f>
        <v>0</v>
      </c>
      <c r="BI416" s="101">
        <f>IF(N416="nulová",J416,0)</f>
        <v>0</v>
      </c>
      <c r="BJ416" s="66" t="s">
        <v>79</v>
      </c>
      <c r="BK416" s="101">
        <f>ROUND(I416*H416,2)</f>
        <v>0</v>
      </c>
      <c r="BL416" s="66" t="s">
        <v>89</v>
      </c>
      <c r="BM416" s="100" t="s">
        <v>481</v>
      </c>
    </row>
    <row r="417" spans="2:65" s="163" customFormat="1" x14ac:dyDescent="0.2">
      <c r="B417" s="162"/>
      <c r="D417" s="58" t="s">
        <v>145</v>
      </c>
      <c r="E417" s="164" t="s">
        <v>1</v>
      </c>
      <c r="F417" s="165" t="s">
        <v>207</v>
      </c>
      <c r="H417" s="164" t="s">
        <v>1</v>
      </c>
      <c r="L417" s="162"/>
      <c r="M417" s="166"/>
      <c r="T417" s="167"/>
      <c r="AT417" s="164" t="s">
        <v>145</v>
      </c>
      <c r="AU417" s="164" t="s">
        <v>83</v>
      </c>
      <c r="AV417" s="163" t="s">
        <v>79</v>
      </c>
      <c r="AW417" s="163" t="s">
        <v>31</v>
      </c>
      <c r="AX417" s="163" t="s">
        <v>74</v>
      </c>
      <c r="AY417" s="164" t="s">
        <v>138</v>
      </c>
    </row>
    <row r="418" spans="2:65" s="163" customFormat="1" x14ac:dyDescent="0.2">
      <c r="B418" s="162"/>
      <c r="D418" s="58" t="s">
        <v>145</v>
      </c>
      <c r="E418" s="164" t="s">
        <v>1</v>
      </c>
      <c r="F418" s="165" t="s">
        <v>148</v>
      </c>
      <c r="H418" s="164" t="s">
        <v>1</v>
      </c>
      <c r="L418" s="162"/>
      <c r="M418" s="166"/>
      <c r="T418" s="167"/>
      <c r="AT418" s="164" t="s">
        <v>145</v>
      </c>
      <c r="AU418" s="164" t="s">
        <v>83</v>
      </c>
      <c r="AV418" s="163" t="s">
        <v>79</v>
      </c>
      <c r="AW418" s="163" t="s">
        <v>31</v>
      </c>
      <c r="AX418" s="163" t="s">
        <v>74</v>
      </c>
      <c r="AY418" s="164" t="s">
        <v>138</v>
      </c>
    </row>
    <row r="419" spans="2:65" s="169" customFormat="1" x14ac:dyDescent="0.2">
      <c r="B419" s="168"/>
      <c r="D419" s="58" t="s">
        <v>145</v>
      </c>
      <c r="E419" s="170" t="s">
        <v>1</v>
      </c>
      <c r="F419" s="171" t="s">
        <v>482</v>
      </c>
      <c r="H419" s="172">
        <v>12.871</v>
      </c>
      <c r="L419" s="168"/>
      <c r="M419" s="173"/>
      <c r="T419" s="174"/>
      <c r="AT419" s="170" t="s">
        <v>145</v>
      </c>
      <c r="AU419" s="170" t="s">
        <v>83</v>
      </c>
      <c r="AV419" s="169" t="s">
        <v>83</v>
      </c>
      <c r="AW419" s="169" t="s">
        <v>31</v>
      </c>
      <c r="AX419" s="169" t="s">
        <v>74</v>
      </c>
      <c r="AY419" s="170" t="s">
        <v>138</v>
      </c>
    </row>
    <row r="420" spans="2:65" s="169" customFormat="1" x14ac:dyDescent="0.2">
      <c r="B420" s="168"/>
      <c r="D420" s="58" t="s">
        <v>145</v>
      </c>
      <c r="E420" s="170" t="s">
        <v>1</v>
      </c>
      <c r="F420" s="171" t="s">
        <v>483</v>
      </c>
      <c r="H420" s="172">
        <v>3.9940000000000002</v>
      </c>
      <c r="L420" s="168"/>
      <c r="M420" s="173"/>
      <c r="T420" s="174"/>
      <c r="AT420" s="170" t="s">
        <v>145</v>
      </c>
      <c r="AU420" s="170" t="s">
        <v>83</v>
      </c>
      <c r="AV420" s="169" t="s">
        <v>83</v>
      </c>
      <c r="AW420" s="169" t="s">
        <v>31</v>
      </c>
      <c r="AX420" s="169" t="s">
        <v>74</v>
      </c>
      <c r="AY420" s="170" t="s">
        <v>138</v>
      </c>
    </row>
    <row r="421" spans="2:65" s="169" customFormat="1" x14ac:dyDescent="0.2">
      <c r="B421" s="168"/>
      <c r="D421" s="58" t="s">
        <v>145</v>
      </c>
      <c r="E421" s="170" t="s">
        <v>1</v>
      </c>
      <c r="F421" s="171" t="s">
        <v>484</v>
      </c>
      <c r="H421" s="172">
        <v>4.92</v>
      </c>
      <c r="L421" s="168"/>
      <c r="M421" s="173"/>
      <c r="T421" s="174"/>
      <c r="AT421" s="170" t="s">
        <v>145</v>
      </c>
      <c r="AU421" s="170" t="s">
        <v>83</v>
      </c>
      <c r="AV421" s="169" t="s">
        <v>83</v>
      </c>
      <c r="AW421" s="169" t="s">
        <v>31</v>
      </c>
      <c r="AX421" s="169" t="s">
        <v>74</v>
      </c>
      <c r="AY421" s="170" t="s">
        <v>138</v>
      </c>
    </row>
    <row r="422" spans="2:65" s="163" customFormat="1" x14ac:dyDescent="0.2">
      <c r="B422" s="162"/>
      <c r="D422" s="58" t="s">
        <v>145</v>
      </c>
      <c r="E422" s="164" t="s">
        <v>1</v>
      </c>
      <c r="F422" s="165" t="s">
        <v>150</v>
      </c>
      <c r="H422" s="164" t="s">
        <v>1</v>
      </c>
      <c r="L422" s="162"/>
      <c r="M422" s="166"/>
      <c r="T422" s="167"/>
      <c r="AT422" s="164" t="s">
        <v>145</v>
      </c>
      <c r="AU422" s="164" t="s">
        <v>83</v>
      </c>
      <c r="AV422" s="163" t="s">
        <v>79</v>
      </c>
      <c r="AW422" s="163" t="s">
        <v>31</v>
      </c>
      <c r="AX422" s="163" t="s">
        <v>74</v>
      </c>
      <c r="AY422" s="164" t="s">
        <v>138</v>
      </c>
    </row>
    <row r="423" spans="2:65" s="169" customFormat="1" x14ac:dyDescent="0.2">
      <c r="B423" s="168"/>
      <c r="D423" s="58" t="s">
        <v>145</v>
      </c>
      <c r="E423" s="170" t="s">
        <v>1</v>
      </c>
      <c r="F423" s="171" t="s">
        <v>485</v>
      </c>
      <c r="H423" s="172">
        <v>3.3650000000000002</v>
      </c>
      <c r="L423" s="168"/>
      <c r="M423" s="173"/>
      <c r="T423" s="174"/>
      <c r="AT423" s="170" t="s">
        <v>145</v>
      </c>
      <c r="AU423" s="170" t="s">
        <v>83</v>
      </c>
      <c r="AV423" s="169" t="s">
        <v>83</v>
      </c>
      <c r="AW423" s="169" t="s">
        <v>31</v>
      </c>
      <c r="AX423" s="169" t="s">
        <v>74</v>
      </c>
      <c r="AY423" s="170" t="s">
        <v>138</v>
      </c>
    </row>
    <row r="424" spans="2:65" s="169" customFormat="1" x14ac:dyDescent="0.2">
      <c r="B424" s="168"/>
      <c r="D424" s="58" t="s">
        <v>145</v>
      </c>
      <c r="E424" s="170" t="s">
        <v>1</v>
      </c>
      <c r="F424" s="171" t="s">
        <v>486</v>
      </c>
      <c r="H424" s="172">
        <v>3.7919999999999998</v>
      </c>
      <c r="L424" s="168"/>
      <c r="M424" s="173"/>
      <c r="T424" s="174"/>
      <c r="AT424" s="170" t="s">
        <v>145</v>
      </c>
      <c r="AU424" s="170" t="s">
        <v>83</v>
      </c>
      <c r="AV424" s="169" t="s">
        <v>83</v>
      </c>
      <c r="AW424" s="169" t="s">
        <v>31</v>
      </c>
      <c r="AX424" s="169" t="s">
        <v>74</v>
      </c>
      <c r="AY424" s="170" t="s">
        <v>138</v>
      </c>
    </row>
    <row r="425" spans="2:65" s="183" customFormat="1" x14ac:dyDescent="0.2">
      <c r="B425" s="182"/>
      <c r="D425" s="58" t="s">
        <v>145</v>
      </c>
      <c r="E425" s="184" t="s">
        <v>1</v>
      </c>
      <c r="F425" s="185" t="s">
        <v>157</v>
      </c>
      <c r="H425" s="186">
        <v>28.942</v>
      </c>
      <c r="L425" s="182"/>
      <c r="M425" s="187"/>
      <c r="T425" s="188"/>
      <c r="AT425" s="184" t="s">
        <v>145</v>
      </c>
      <c r="AU425" s="184" t="s">
        <v>83</v>
      </c>
      <c r="AV425" s="183" t="s">
        <v>89</v>
      </c>
      <c r="AW425" s="183" t="s">
        <v>31</v>
      </c>
      <c r="AX425" s="183" t="s">
        <v>79</v>
      </c>
      <c r="AY425" s="184" t="s">
        <v>138</v>
      </c>
    </row>
    <row r="426" spans="2:65" s="9" customFormat="1" ht="37.700000000000003" customHeight="1" x14ac:dyDescent="0.2">
      <c r="B426" s="10"/>
      <c r="C426" s="61" t="s">
        <v>487</v>
      </c>
      <c r="D426" s="61" t="s">
        <v>140</v>
      </c>
      <c r="E426" s="62" t="s">
        <v>488</v>
      </c>
      <c r="F426" s="63" t="s">
        <v>489</v>
      </c>
      <c r="G426" s="64" t="s">
        <v>143</v>
      </c>
      <c r="H426" s="65">
        <v>3.3210000000000002</v>
      </c>
      <c r="I426" s="192"/>
      <c r="J426" s="105">
        <f>ROUND(I426*H426,2)</f>
        <v>0</v>
      </c>
      <c r="K426" s="106"/>
      <c r="L426" s="10"/>
      <c r="M426" s="107" t="s">
        <v>1</v>
      </c>
      <c r="N426" s="108" t="s">
        <v>39</v>
      </c>
      <c r="P426" s="98">
        <f>O426*H426</f>
        <v>0</v>
      </c>
      <c r="Q426" s="98">
        <v>0</v>
      </c>
      <c r="R426" s="98">
        <f>Q426*H426</f>
        <v>0</v>
      </c>
      <c r="S426" s="98">
        <v>2.2000000000000002</v>
      </c>
      <c r="T426" s="99">
        <f>S426*H426</f>
        <v>7.3062000000000014</v>
      </c>
      <c r="AR426" s="100" t="s">
        <v>89</v>
      </c>
      <c r="AT426" s="100" t="s">
        <v>140</v>
      </c>
      <c r="AU426" s="100" t="s">
        <v>83</v>
      </c>
      <c r="AY426" s="66" t="s">
        <v>138</v>
      </c>
      <c r="BE426" s="101">
        <f>IF(N426="základní",J426,0)</f>
        <v>0</v>
      </c>
      <c r="BF426" s="101">
        <f>IF(N426="snížená",J426,0)</f>
        <v>0</v>
      </c>
      <c r="BG426" s="101">
        <f>IF(N426="zákl. přenesená",J426,0)</f>
        <v>0</v>
      </c>
      <c r="BH426" s="101">
        <f>IF(N426="sníž. přenesená",J426,0)</f>
        <v>0</v>
      </c>
      <c r="BI426" s="101">
        <f>IF(N426="nulová",J426,0)</f>
        <v>0</v>
      </c>
      <c r="BJ426" s="66" t="s">
        <v>79</v>
      </c>
      <c r="BK426" s="101">
        <f>ROUND(I426*H426,2)</f>
        <v>0</v>
      </c>
      <c r="BL426" s="66" t="s">
        <v>89</v>
      </c>
      <c r="BM426" s="100" t="s">
        <v>490</v>
      </c>
    </row>
    <row r="427" spans="2:65" s="163" customFormat="1" x14ac:dyDescent="0.2">
      <c r="B427" s="162"/>
      <c r="D427" s="58" t="s">
        <v>145</v>
      </c>
      <c r="E427" s="164" t="s">
        <v>1</v>
      </c>
      <c r="F427" s="165" t="s">
        <v>223</v>
      </c>
      <c r="H427" s="164" t="s">
        <v>1</v>
      </c>
      <c r="L427" s="162"/>
      <c r="M427" s="166"/>
      <c r="T427" s="167"/>
      <c r="AT427" s="164" t="s">
        <v>145</v>
      </c>
      <c r="AU427" s="164" t="s">
        <v>83</v>
      </c>
      <c r="AV427" s="163" t="s">
        <v>79</v>
      </c>
      <c r="AW427" s="163" t="s">
        <v>31</v>
      </c>
      <c r="AX427" s="163" t="s">
        <v>74</v>
      </c>
      <c r="AY427" s="164" t="s">
        <v>138</v>
      </c>
    </row>
    <row r="428" spans="2:65" s="163" customFormat="1" x14ac:dyDescent="0.2">
      <c r="B428" s="162"/>
      <c r="D428" s="58" t="s">
        <v>145</v>
      </c>
      <c r="E428" s="164" t="s">
        <v>1</v>
      </c>
      <c r="F428" s="165" t="s">
        <v>148</v>
      </c>
      <c r="H428" s="164" t="s">
        <v>1</v>
      </c>
      <c r="L428" s="162"/>
      <c r="M428" s="166"/>
      <c r="T428" s="167"/>
      <c r="AT428" s="164" t="s">
        <v>145</v>
      </c>
      <c r="AU428" s="164" t="s">
        <v>83</v>
      </c>
      <c r="AV428" s="163" t="s">
        <v>79</v>
      </c>
      <c r="AW428" s="163" t="s">
        <v>31</v>
      </c>
      <c r="AX428" s="163" t="s">
        <v>74</v>
      </c>
      <c r="AY428" s="164" t="s">
        <v>138</v>
      </c>
    </row>
    <row r="429" spans="2:65" s="169" customFormat="1" x14ac:dyDescent="0.2">
      <c r="B429" s="168"/>
      <c r="D429" s="58" t="s">
        <v>145</v>
      </c>
      <c r="E429" s="170" t="s">
        <v>1</v>
      </c>
      <c r="F429" s="171" t="s">
        <v>491</v>
      </c>
      <c r="H429" s="172">
        <v>1.5720000000000001</v>
      </c>
      <c r="L429" s="168"/>
      <c r="M429" s="173"/>
      <c r="T429" s="174"/>
      <c r="AT429" s="170" t="s">
        <v>145</v>
      </c>
      <c r="AU429" s="170" t="s">
        <v>83</v>
      </c>
      <c r="AV429" s="169" t="s">
        <v>83</v>
      </c>
      <c r="AW429" s="169" t="s">
        <v>31</v>
      </c>
      <c r="AX429" s="169" t="s">
        <v>74</v>
      </c>
      <c r="AY429" s="170" t="s">
        <v>138</v>
      </c>
    </row>
    <row r="430" spans="2:65" s="169" customFormat="1" x14ac:dyDescent="0.2">
      <c r="B430" s="168"/>
      <c r="D430" s="58" t="s">
        <v>145</v>
      </c>
      <c r="E430" s="170" t="s">
        <v>1</v>
      </c>
      <c r="F430" s="171" t="s">
        <v>492</v>
      </c>
      <c r="H430" s="172">
        <v>0.36799999999999999</v>
      </c>
      <c r="L430" s="168"/>
      <c r="M430" s="173"/>
      <c r="T430" s="174"/>
      <c r="AT430" s="170" t="s">
        <v>145</v>
      </c>
      <c r="AU430" s="170" t="s">
        <v>83</v>
      </c>
      <c r="AV430" s="169" t="s">
        <v>83</v>
      </c>
      <c r="AW430" s="169" t="s">
        <v>31</v>
      </c>
      <c r="AX430" s="169" t="s">
        <v>74</v>
      </c>
      <c r="AY430" s="170" t="s">
        <v>138</v>
      </c>
    </row>
    <row r="431" spans="2:65" s="163" customFormat="1" x14ac:dyDescent="0.2">
      <c r="B431" s="162"/>
      <c r="D431" s="58" t="s">
        <v>145</v>
      </c>
      <c r="E431" s="164" t="s">
        <v>1</v>
      </c>
      <c r="F431" s="165" t="s">
        <v>150</v>
      </c>
      <c r="H431" s="164" t="s">
        <v>1</v>
      </c>
      <c r="L431" s="162"/>
      <c r="M431" s="166"/>
      <c r="T431" s="167"/>
      <c r="AT431" s="164" t="s">
        <v>145</v>
      </c>
      <c r="AU431" s="164" t="s">
        <v>83</v>
      </c>
      <c r="AV431" s="163" t="s">
        <v>79</v>
      </c>
      <c r="AW431" s="163" t="s">
        <v>31</v>
      </c>
      <c r="AX431" s="163" t="s">
        <v>74</v>
      </c>
      <c r="AY431" s="164" t="s">
        <v>138</v>
      </c>
    </row>
    <row r="432" spans="2:65" s="169" customFormat="1" x14ac:dyDescent="0.2">
      <c r="B432" s="168"/>
      <c r="D432" s="58" t="s">
        <v>145</v>
      </c>
      <c r="E432" s="170" t="s">
        <v>1</v>
      </c>
      <c r="F432" s="171" t="s">
        <v>493</v>
      </c>
      <c r="H432" s="172">
        <v>1.381</v>
      </c>
      <c r="L432" s="168"/>
      <c r="M432" s="173"/>
      <c r="T432" s="174"/>
      <c r="AT432" s="170" t="s">
        <v>145</v>
      </c>
      <c r="AU432" s="170" t="s">
        <v>83</v>
      </c>
      <c r="AV432" s="169" t="s">
        <v>83</v>
      </c>
      <c r="AW432" s="169" t="s">
        <v>31</v>
      </c>
      <c r="AX432" s="169" t="s">
        <v>74</v>
      </c>
      <c r="AY432" s="170" t="s">
        <v>138</v>
      </c>
    </row>
    <row r="433" spans="2:65" s="183" customFormat="1" x14ac:dyDescent="0.2">
      <c r="B433" s="182"/>
      <c r="D433" s="58" t="s">
        <v>145</v>
      </c>
      <c r="E433" s="184" t="s">
        <v>1</v>
      </c>
      <c r="F433" s="185" t="s">
        <v>157</v>
      </c>
      <c r="H433" s="186">
        <v>3.3209999999999997</v>
      </c>
      <c r="L433" s="182"/>
      <c r="M433" s="187"/>
      <c r="T433" s="188"/>
      <c r="AT433" s="184" t="s">
        <v>145</v>
      </c>
      <c r="AU433" s="184" t="s">
        <v>83</v>
      </c>
      <c r="AV433" s="183" t="s">
        <v>89</v>
      </c>
      <c r="AW433" s="183" t="s">
        <v>31</v>
      </c>
      <c r="AX433" s="183" t="s">
        <v>79</v>
      </c>
      <c r="AY433" s="184" t="s">
        <v>138</v>
      </c>
    </row>
    <row r="434" spans="2:65" s="9" customFormat="1" ht="37.700000000000003" customHeight="1" x14ac:dyDescent="0.2">
      <c r="B434" s="10"/>
      <c r="C434" s="61" t="s">
        <v>494</v>
      </c>
      <c r="D434" s="61" t="s">
        <v>140</v>
      </c>
      <c r="E434" s="62" t="s">
        <v>495</v>
      </c>
      <c r="F434" s="63" t="s">
        <v>496</v>
      </c>
      <c r="G434" s="64" t="s">
        <v>143</v>
      </c>
      <c r="H434" s="65">
        <v>2.1040000000000001</v>
      </c>
      <c r="I434" s="192"/>
      <c r="J434" s="105">
        <f>ROUND(I434*H434,2)</f>
        <v>0</v>
      </c>
      <c r="K434" s="106"/>
      <c r="L434" s="10"/>
      <c r="M434" s="107" t="s">
        <v>1</v>
      </c>
      <c r="N434" s="108" t="s">
        <v>39</v>
      </c>
      <c r="P434" s="98">
        <f>O434*H434</f>
        <v>0</v>
      </c>
      <c r="Q434" s="98">
        <v>0</v>
      </c>
      <c r="R434" s="98">
        <f>Q434*H434</f>
        <v>0</v>
      </c>
      <c r="S434" s="98">
        <v>2.2000000000000002</v>
      </c>
      <c r="T434" s="99">
        <f>S434*H434</f>
        <v>4.6288000000000009</v>
      </c>
      <c r="AR434" s="100" t="s">
        <v>89</v>
      </c>
      <c r="AT434" s="100" t="s">
        <v>140</v>
      </c>
      <c r="AU434" s="100" t="s">
        <v>83</v>
      </c>
      <c r="AY434" s="66" t="s">
        <v>138</v>
      </c>
      <c r="BE434" s="101">
        <f>IF(N434="základní",J434,0)</f>
        <v>0</v>
      </c>
      <c r="BF434" s="101">
        <f>IF(N434="snížená",J434,0)</f>
        <v>0</v>
      </c>
      <c r="BG434" s="101">
        <f>IF(N434="zákl. přenesená",J434,0)</f>
        <v>0</v>
      </c>
      <c r="BH434" s="101">
        <f>IF(N434="sníž. přenesená",J434,0)</f>
        <v>0</v>
      </c>
      <c r="BI434" s="101">
        <f>IF(N434="nulová",J434,0)</f>
        <v>0</v>
      </c>
      <c r="BJ434" s="66" t="s">
        <v>79</v>
      </c>
      <c r="BK434" s="101">
        <f>ROUND(I434*H434,2)</f>
        <v>0</v>
      </c>
      <c r="BL434" s="66" t="s">
        <v>89</v>
      </c>
      <c r="BM434" s="100" t="s">
        <v>497</v>
      </c>
    </row>
    <row r="435" spans="2:65" s="163" customFormat="1" x14ac:dyDescent="0.2">
      <c r="B435" s="162"/>
      <c r="D435" s="58" t="s">
        <v>145</v>
      </c>
      <c r="E435" s="164" t="s">
        <v>1</v>
      </c>
      <c r="F435" s="165" t="s">
        <v>223</v>
      </c>
      <c r="H435" s="164" t="s">
        <v>1</v>
      </c>
      <c r="L435" s="162"/>
      <c r="M435" s="166"/>
      <c r="T435" s="167"/>
      <c r="AT435" s="164" t="s">
        <v>145</v>
      </c>
      <c r="AU435" s="164" t="s">
        <v>83</v>
      </c>
      <c r="AV435" s="163" t="s">
        <v>79</v>
      </c>
      <c r="AW435" s="163" t="s">
        <v>31</v>
      </c>
      <c r="AX435" s="163" t="s">
        <v>74</v>
      </c>
      <c r="AY435" s="164" t="s">
        <v>138</v>
      </c>
    </row>
    <row r="436" spans="2:65" s="163" customFormat="1" x14ac:dyDescent="0.2">
      <c r="B436" s="162"/>
      <c r="D436" s="58" t="s">
        <v>145</v>
      </c>
      <c r="E436" s="164" t="s">
        <v>1</v>
      </c>
      <c r="F436" s="165" t="s">
        <v>498</v>
      </c>
      <c r="H436" s="164" t="s">
        <v>1</v>
      </c>
      <c r="L436" s="162"/>
      <c r="M436" s="166"/>
      <c r="T436" s="167"/>
      <c r="AT436" s="164" t="s">
        <v>145</v>
      </c>
      <c r="AU436" s="164" t="s">
        <v>83</v>
      </c>
      <c r="AV436" s="163" t="s">
        <v>79</v>
      </c>
      <c r="AW436" s="163" t="s">
        <v>31</v>
      </c>
      <c r="AX436" s="163" t="s">
        <v>74</v>
      </c>
      <c r="AY436" s="164" t="s">
        <v>138</v>
      </c>
    </row>
    <row r="437" spans="2:65" s="163" customFormat="1" x14ac:dyDescent="0.2">
      <c r="B437" s="162"/>
      <c r="D437" s="58" t="s">
        <v>145</v>
      </c>
      <c r="E437" s="164" t="s">
        <v>1</v>
      </c>
      <c r="F437" s="165" t="s">
        <v>148</v>
      </c>
      <c r="H437" s="164" t="s">
        <v>1</v>
      </c>
      <c r="L437" s="162"/>
      <c r="M437" s="166"/>
      <c r="T437" s="167"/>
      <c r="AT437" s="164" t="s">
        <v>145</v>
      </c>
      <c r="AU437" s="164" t="s">
        <v>83</v>
      </c>
      <c r="AV437" s="163" t="s">
        <v>79</v>
      </c>
      <c r="AW437" s="163" t="s">
        <v>31</v>
      </c>
      <c r="AX437" s="163" t="s">
        <v>74</v>
      </c>
      <c r="AY437" s="164" t="s">
        <v>138</v>
      </c>
    </row>
    <row r="438" spans="2:65" s="169" customFormat="1" x14ac:dyDescent="0.2">
      <c r="B438" s="168"/>
      <c r="D438" s="58" t="s">
        <v>145</v>
      </c>
      <c r="E438" s="170" t="s">
        <v>1</v>
      </c>
      <c r="F438" s="171" t="s">
        <v>399</v>
      </c>
      <c r="H438" s="172">
        <v>1.2789999999999999</v>
      </c>
      <c r="L438" s="168"/>
      <c r="M438" s="173"/>
      <c r="T438" s="174"/>
      <c r="AT438" s="170" t="s">
        <v>145</v>
      </c>
      <c r="AU438" s="170" t="s">
        <v>83</v>
      </c>
      <c r="AV438" s="169" t="s">
        <v>83</v>
      </c>
      <c r="AW438" s="169" t="s">
        <v>31</v>
      </c>
      <c r="AX438" s="169" t="s">
        <v>74</v>
      </c>
      <c r="AY438" s="170" t="s">
        <v>138</v>
      </c>
    </row>
    <row r="439" spans="2:65" s="163" customFormat="1" x14ac:dyDescent="0.2">
      <c r="B439" s="162"/>
      <c r="D439" s="58" t="s">
        <v>145</v>
      </c>
      <c r="E439" s="164" t="s">
        <v>1</v>
      </c>
      <c r="F439" s="165" t="s">
        <v>150</v>
      </c>
      <c r="H439" s="164" t="s">
        <v>1</v>
      </c>
      <c r="L439" s="162"/>
      <c r="M439" s="166"/>
      <c r="T439" s="167"/>
      <c r="AT439" s="164" t="s">
        <v>145</v>
      </c>
      <c r="AU439" s="164" t="s">
        <v>83</v>
      </c>
      <c r="AV439" s="163" t="s">
        <v>79</v>
      </c>
      <c r="AW439" s="163" t="s">
        <v>31</v>
      </c>
      <c r="AX439" s="163" t="s">
        <v>74</v>
      </c>
      <c r="AY439" s="164" t="s">
        <v>138</v>
      </c>
    </row>
    <row r="440" spans="2:65" s="169" customFormat="1" x14ac:dyDescent="0.2">
      <c r="B440" s="168"/>
      <c r="D440" s="58" t="s">
        <v>145</v>
      </c>
      <c r="E440" s="170" t="s">
        <v>1</v>
      </c>
      <c r="F440" s="171" t="s">
        <v>400</v>
      </c>
      <c r="H440" s="172">
        <v>0.82499999999999996</v>
      </c>
      <c r="L440" s="168"/>
      <c r="M440" s="173"/>
      <c r="T440" s="174"/>
      <c r="AT440" s="170" t="s">
        <v>145</v>
      </c>
      <c r="AU440" s="170" t="s">
        <v>83</v>
      </c>
      <c r="AV440" s="169" t="s">
        <v>83</v>
      </c>
      <c r="AW440" s="169" t="s">
        <v>31</v>
      </c>
      <c r="AX440" s="169" t="s">
        <v>74</v>
      </c>
      <c r="AY440" s="170" t="s">
        <v>138</v>
      </c>
    </row>
    <row r="441" spans="2:65" s="183" customFormat="1" x14ac:dyDescent="0.2">
      <c r="B441" s="182"/>
      <c r="D441" s="58" t="s">
        <v>145</v>
      </c>
      <c r="E441" s="184" t="s">
        <v>1</v>
      </c>
      <c r="F441" s="185" t="s">
        <v>157</v>
      </c>
      <c r="H441" s="186">
        <v>2.1040000000000001</v>
      </c>
      <c r="L441" s="182"/>
      <c r="M441" s="187"/>
      <c r="T441" s="188"/>
      <c r="AT441" s="184" t="s">
        <v>145</v>
      </c>
      <c r="AU441" s="184" t="s">
        <v>83</v>
      </c>
      <c r="AV441" s="183" t="s">
        <v>89</v>
      </c>
      <c r="AW441" s="183" t="s">
        <v>31</v>
      </c>
      <c r="AX441" s="183" t="s">
        <v>79</v>
      </c>
      <c r="AY441" s="184" t="s">
        <v>138</v>
      </c>
    </row>
    <row r="442" spans="2:65" s="9" customFormat="1" ht="33" customHeight="1" x14ac:dyDescent="0.2">
      <c r="B442" s="10"/>
      <c r="C442" s="61" t="s">
        <v>499</v>
      </c>
      <c r="D442" s="61" t="s">
        <v>140</v>
      </c>
      <c r="E442" s="62" t="s">
        <v>500</v>
      </c>
      <c r="F442" s="63" t="s">
        <v>501</v>
      </c>
      <c r="G442" s="64" t="s">
        <v>143</v>
      </c>
      <c r="H442" s="65">
        <v>2.1040000000000001</v>
      </c>
      <c r="I442" s="192"/>
      <c r="J442" s="105">
        <f>ROUND(I442*H442,2)</f>
        <v>0</v>
      </c>
      <c r="K442" s="106"/>
      <c r="L442" s="10"/>
      <c r="M442" s="107" t="s">
        <v>1</v>
      </c>
      <c r="N442" s="108" t="s">
        <v>39</v>
      </c>
      <c r="P442" s="98">
        <f>O442*H442</f>
        <v>0</v>
      </c>
      <c r="Q442" s="98">
        <v>0</v>
      </c>
      <c r="R442" s="98">
        <f>Q442*H442</f>
        <v>0</v>
      </c>
      <c r="S442" s="98">
        <v>2.9000000000000001E-2</v>
      </c>
      <c r="T442" s="99">
        <f>S442*H442</f>
        <v>6.1016000000000008E-2</v>
      </c>
      <c r="AR442" s="100" t="s">
        <v>89</v>
      </c>
      <c r="AT442" s="100" t="s">
        <v>140</v>
      </c>
      <c r="AU442" s="100" t="s">
        <v>83</v>
      </c>
      <c r="AY442" s="66" t="s">
        <v>138</v>
      </c>
      <c r="BE442" s="101">
        <f>IF(N442="základní",J442,0)</f>
        <v>0</v>
      </c>
      <c r="BF442" s="101">
        <f>IF(N442="snížená",J442,0)</f>
        <v>0</v>
      </c>
      <c r="BG442" s="101">
        <f>IF(N442="zákl. přenesená",J442,0)</f>
        <v>0</v>
      </c>
      <c r="BH442" s="101">
        <f>IF(N442="sníž. přenesená",J442,0)</f>
        <v>0</v>
      </c>
      <c r="BI442" s="101">
        <f>IF(N442="nulová",J442,0)</f>
        <v>0</v>
      </c>
      <c r="BJ442" s="66" t="s">
        <v>79</v>
      </c>
      <c r="BK442" s="101">
        <f>ROUND(I442*H442,2)</f>
        <v>0</v>
      </c>
      <c r="BL442" s="66" t="s">
        <v>89</v>
      </c>
      <c r="BM442" s="100" t="s">
        <v>502</v>
      </c>
    </row>
    <row r="443" spans="2:65" s="9" customFormat="1" ht="24.2" customHeight="1" x14ac:dyDescent="0.2">
      <c r="B443" s="10"/>
      <c r="C443" s="61" t="s">
        <v>503</v>
      </c>
      <c r="D443" s="61" t="s">
        <v>140</v>
      </c>
      <c r="E443" s="62" t="s">
        <v>504</v>
      </c>
      <c r="F443" s="63" t="s">
        <v>505</v>
      </c>
      <c r="G443" s="64" t="s">
        <v>221</v>
      </c>
      <c r="H443" s="65">
        <v>2.5830000000000002</v>
      </c>
      <c r="I443" s="192"/>
      <c r="J443" s="105">
        <f>ROUND(I443*H443,2)</f>
        <v>0</v>
      </c>
      <c r="K443" s="106"/>
      <c r="L443" s="10"/>
      <c r="M443" s="107" t="s">
        <v>1</v>
      </c>
      <c r="N443" s="108" t="s">
        <v>39</v>
      </c>
      <c r="P443" s="98">
        <f>O443*H443</f>
        <v>0</v>
      </c>
      <c r="Q443" s="98">
        <v>0</v>
      </c>
      <c r="R443" s="98">
        <f>Q443*H443</f>
        <v>0</v>
      </c>
      <c r="S443" s="98">
        <v>5.5E-2</v>
      </c>
      <c r="T443" s="99">
        <f>S443*H443</f>
        <v>0.14206500000000002</v>
      </c>
      <c r="AR443" s="100" t="s">
        <v>89</v>
      </c>
      <c r="AT443" s="100" t="s">
        <v>140</v>
      </c>
      <c r="AU443" s="100" t="s">
        <v>83</v>
      </c>
      <c r="AY443" s="66" t="s">
        <v>138</v>
      </c>
      <c r="BE443" s="101">
        <f>IF(N443="základní",J443,0)</f>
        <v>0</v>
      </c>
      <c r="BF443" s="101">
        <f>IF(N443="snížená",J443,0)</f>
        <v>0</v>
      </c>
      <c r="BG443" s="101">
        <f>IF(N443="zákl. přenesená",J443,0)</f>
        <v>0</v>
      </c>
      <c r="BH443" s="101">
        <f>IF(N443="sníž. přenesená",J443,0)</f>
        <v>0</v>
      </c>
      <c r="BI443" s="101">
        <f>IF(N443="nulová",J443,0)</f>
        <v>0</v>
      </c>
      <c r="BJ443" s="66" t="s">
        <v>79</v>
      </c>
      <c r="BK443" s="101">
        <f>ROUND(I443*H443,2)</f>
        <v>0</v>
      </c>
      <c r="BL443" s="66" t="s">
        <v>89</v>
      </c>
      <c r="BM443" s="100" t="s">
        <v>506</v>
      </c>
    </row>
    <row r="444" spans="2:65" s="163" customFormat="1" x14ac:dyDescent="0.2">
      <c r="B444" s="162"/>
      <c r="D444" s="58" t="s">
        <v>145</v>
      </c>
      <c r="E444" s="164" t="s">
        <v>1</v>
      </c>
      <c r="F444" s="165" t="s">
        <v>223</v>
      </c>
      <c r="H444" s="164" t="s">
        <v>1</v>
      </c>
      <c r="L444" s="162"/>
      <c r="M444" s="166"/>
      <c r="T444" s="167"/>
      <c r="AT444" s="164" t="s">
        <v>145</v>
      </c>
      <c r="AU444" s="164" t="s">
        <v>83</v>
      </c>
      <c r="AV444" s="163" t="s">
        <v>79</v>
      </c>
      <c r="AW444" s="163" t="s">
        <v>31</v>
      </c>
      <c r="AX444" s="163" t="s">
        <v>74</v>
      </c>
      <c r="AY444" s="164" t="s">
        <v>138</v>
      </c>
    </row>
    <row r="445" spans="2:65" s="163" customFormat="1" x14ac:dyDescent="0.2">
      <c r="B445" s="162"/>
      <c r="D445" s="58" t="s">
        <v>145</v>
      </c>
      <c r="E445" s="164" t="s">
        <v>1</v>
      </c>
      <c r="F445" s="165" t="s">
        <v>150</v>
      </c>
      <c r="H445" s="164" t="s">
        <v>1</v>
      </c>
      <c r="L445" s="162"/>
      <c r="M445" s="166"/>
      <c r="T445" s="167"/>
      <c r="AT445" s="164" t="s">
        <v>145</v>
      </c>
      <c r="AU445" s="164" t="s">
        <v>83</v>
      </c>
      <c r="AV445" s="163" t="s">
        <v>79</v>
      </c>
      <c r="AW445" s="163" t="s">
        <v>31</v>
      </c>
      <c r="AX445" s="163" t="s">
        <v>74</v>
      </c>
      <c r="AY445" s="164" t="s">
        <v>138</v>
      </c>
    </row>
    <row r="446" spans="2:65" s="169" customFormat="1" x14ac:dyDescent="0.2">
      <c r="B446" s="168"/>
      <c r="D446" s="58" t="s">
        <v>145</v>
      </c>
      <c r="E446" s="170" t="s">
        <v>1</v>
      </c>
      <c r="F446" s="171" t="s">
        <v>507</v>
      </c>
      <c r="H446" s="172">
        <v>2.5830000000000002</v>
      </c>
      <c r="L446" s="168"/>
      <c r="M446" s="173"/>
      <c r="T446" s="174"/>
      <c r="AT446" s="170" t="s">
        <v>145</v>
      </c>
      <c r="AU446" s="170" t="s">
        <v>83</v>
      </c>
      <c r="AV446" s="169" t="s">
        <v>83</v>
      </c>
      <c r="AW446" s="169" t="s">
        <v>31</v>
      </c>
      <c r="AX446" s="169" t="s">
        <v>79</v>
      </c>
      <c r="AY446" s="170" t="s">
        <v>138</v>
      </c>
    </row>
    <row r="447" spans="2:65" s="9" customFormat="1" ht="21.75" customHeight="1" x14ac:dyDescent="0.2">
      <c r="B447" s="10"/>
      <c r="C447" s="61" t="s">
        <v>508</v>
      </c>
      <c r="D447" s="61" t="s">
        <v>140</v>
      </c>
      <c r="E447" s="62" t="s">
        <v>509</v>
      </c>
      <c r="F447" s="63" t="s">
        <v>510</v>
      </c>
      <c r="G447" s="64" t="s">
        <v>221</v>
      </c>
      <c r="H447" s="65">
        <v>14</v>
      </c>
      <c r="I447" s="192"/>
      <c r="J447" s="105">
        <f>ROUND(I447*H447,2)</f>
        <v>0</v>
      </c>
      <c r="K447" s="106"/>
      <c r="L447" s="10"/>
      <c r="M447" s="107" t="s">
        <v>1</v>
      </c>
      <c r="N447" s="108" t="s">
        <v>39</v>
      </c>
      <c r="P447" s="98">
        <f>O447*H447</f>
        <v>0</v>
      </c>
      <c r="Q447" s="98">
        <v>0</v>
      </c>
      <c r="R447" s="98">
        <f>Q447*H447</f>
        <v>0</v>
      </c>
      <c r="S447" s="98">
        <v>7.5999999999999998E-2</v>
      </c>
      <c r="T447" s="99">
        <f>S447*H447</f>
        <v>1.0640000000000001</v>
      </c>
      <c r="AR447" s="100" t="s">
        <v>89</v>
      </c>
      <c r="AT447" s="100" t="s">
        <v>140</v>
      </c>
      <c r="AU447" s="100" t="s">
        <v>83</v>
      </c>
      <c r="AY447" s="66" t="s">
        <v>138</v>
      </c>
      <c r="BE447" s="101">
        <f>IF(N447="základní",J447,0)</f>
        <v>0</v>
      </c>
      <c r="BF447" s="101">
        <f>IF(N447="snížená",J447,0)</f>
        <v>0</v>
      </c>
      <c r="BG447" s="101">
        <f>IF(N447="zákl. přenesená",J447,0)</f>
        <v>0</v>
      </c>
      <c r="BH447" s="101">
        <f>IF(N447="sníž. přenesená",J447,0)</f>
        <v>0</v>
      </c>
      <c r="BI447" s="101">
        <f>IF(N447="nulová",J447,0)</f>
        <v>0</v>
      </c>
      <c r="BJ447" s="66" t="s">
        <v>79</v>
      </c>
      <c r="BK447" s="101">
        <f>ROUND(I447*H447,2)</f>
        <v>0</v>
      </c>
      <c r="BL447" s="66" t="s">
        <v>89</v>
      </c>
      <c r="BM447" s="100" t="s">
        <v>511</v>
      </c>
    </row>
    <row r="448" spans="2:65" s="163" customFormat="1" x14ac:dyDescent="0.2">
      <c r="B448" s="162"/>
      <c r="D448" s="58" t="s">
        <v>145</v>
      </c>
      <c r="E448" s="164" t="s">
        <v>1</v>
      </c>
      <c r="F448" s="165" t="s">
        <v>223</v>
      </c>
      <c r="H448" s="164" t="s">
        <v>1</v>
      </c>
      <c r="L448" s="162"/>
      <c r="M448" s="166"/>
      <c r="T448" s="167"/>
      <c r="AT448" s="164" t="s">
        <v>145</v>
      </c>
      <c r="AU448" s="164" t="s">
        <v>83</v>
      </c>
      <c r="AV448" s="163" t="s">
        <v>79</v>
      </c>
      <c r="AW448" s="163" t="s">
        <v>31</v>
      </c>
      <c r="AX448" s="163" t="s">
        <v>74</v>
      </c>
      <c r="AY448" s="164" t="s">
        <v>138</v>
      </c>
    </row>
    <row r="449" spans="2:65" s="163" customFormat="1" x14ac:dyDescent="0.2">
      <c r="B449" s="162"/>
      <c r="D449" s="58" t="s">
        <v>145</v>
      </c>
      <c r="E449" s="164" t="s">
        <v>1</v>
      </c>
      <c r="F449" s="165" t="s">
        <v>148</v>
      </c>
      <c r="H449" s="164" t="s">
        <v>1</v>
      </c>
      <c r="L449" s="162"/>
      <c r="M449" s="166"/>
      <c r="T449" s="167"/>
      <c r="AT449" s="164" t="s">
        <v>145</v>
      </c>
      <c r="AU449" s="164" t="s">
        <v>83</v>
      </c>
      <c r="AV449" s="163" t="s">
        <v>79</v>
      </c>
      <c r="AW449" s="163" t="s">
        <v>31</v>
      </c>
      <c r="AX449" s="163" t="s">
        <v>74</v>
      </c>
      <c r="AY449" s="164" t="s">
        <v>138</v>
      </c>
    </row>
    <row r="450" spans="2:65" s="169" customFormat="1" x14ac:dyDescent="0.2">
      <c r="B450" s="168"/>
      <c r="D450" s="58" t="s">
        <v>145</v>
      </c>
      <c r="E450" s="170" t="s">
        <v>1</v>
      </c>
      <c r="F450" s="171" t="s">
        <v>512</v>
      </c>
      <c r="H450" s="172">
        <v>6.8</v>
      </c>
      <c r="L450" s="168"/>
      <c r="M450" s="173"/>
      <c r="T450" s="174"/>
      <c r="AT450" s="170" t="s">
        <v>145</v>
      </c>
      <c r="AU450" s="170" t="s">
        <v>83</v>
      </c>
      <c r="AV450" s="169" t="s">
        <v>83</v>
      </c>
      <c r="AW450" s="169" t="s">
        <v>31</v>
      </c>
      <c r="AX450" s="169" t="s">
        <v>74</v>
      </c>
      <c r="AY450" s="170" t="s">
        <v>138</v>
      </c>
    </row>
    <row r="451" spans="2:65" s="163" customFormat="1" x14ac:dyDescent="0.2">
      <c r="B451" s="162"/>
      <c r="D451" s="58" t="s">
        <v>145</v>
      </c>
      <c r="E451" s="164" t="s">
        <v>1</v>
      </c>
      <c r="F451" s="165" t="s">
        <v>150</v>
      </c>
      <c r="H451" s="164" t="s">
        <v>1</v>
      </c>
      <c r="L451" s="162"/>
      <c r="M451" s="166"/>
      <c r="T451" s="167"/>
      <c r="AT451" s="164" t="s">
        <v>145</v>
      </c>
      <c r="AU451" s="164" t="s">
        <v>83</v>
      </c>
      <c r="AV451" s="163" t="s">
        <v>79</v>
      </c>
      <c r="AW451" s="163" t="s">
        <v>31</v>
      </c>
      <c r="AX451" s="163" t="s">
        <v>74</v>
      </c>
      <c r="AY451" s="164" t="s">
        <v>138</v>
      </c>
    </row>
    <row r="452" spans="2:65" s="169" customFormat="1" x14ac:dyDescent="0.2">
      <c r="B452" s="168"/>
      <c r="D452" s="58" t="s">
        <v>145</v>
      </c>
      <c r="E452" s="170" t="s">
        <v>1</v>
      </c>
      <c r="F452" s="171" t="s">
        <v>513</v>
      </c>
      <c r="H452" s="172">
        <v>7.2</v>
      </c>
      <c r="L452" s="168"/>
      <c r="M452" s="173"/>
      <c r="T452" s="174"/>
      <c r="AT452" s="170" t="s">
        <v>145</v>
      </c>
      <c r="AU452" s="170" t="s">
        <v>83</v>
      </c>
      <c r="AV452" s="169" t="s">
        <v>83</v>
      </c>
      <c r="AW452" s="169" t="s">
        <v>31</v>
      </c>
      <c r="AX452" s="169" t="s">
        <v>74</v>
      </c>
      <c r="AY452" s="170" t="s">
        <v>138</v>
      </c>
    </row>
    <row r="453" spans="2:65" s="183" customFormat="1" x14ac:dyDescent="0.2">
      <c r="B453" s="182"/>
      <c r="D453" s="58" t="s">
        <v>145</v>
      </c>
      <c r="E453" s="184" t="s">
        <v>1</v>
      </c>
      <c r="F453" s="185" t="s">
        <v>157</v>
      </c>
      <c r="H453" s="186">
        <v>14</v>
      </c>
      <c r="L453" s="182"/>
      <c r="M453" s="187"/>
      <c r="T453" s="188"/>
      <c r="AT453" s="184" t="s">
        <v>145</v>
      </c>
      <c r="AU453" s="184" t="s">
        <v>83</v>
      </c>
      <c r="AV453" s="183" t="s">
        <v>89</v>
      </c>
      <c r="AW453" s="183" t="s">
        <v>31</v>
      </c>
      <c r="AX453" s="183" t="s">
        <v>79</v>
      </c>
      <c r="AY453" s="184" t="s">
        <v>138</v>
      </c>
    </row>
    <row r="454" spans="2:65" s="9" customFormat="1" ht="24.2" customHeight="1" x14ac:dyDescent="0.2">
      <c r="B454" s="10"/>
      <c r="C454" s="61" t="s">
        <v>514</v>
      </c>
      <c r="D454" s="61" t="s">
        <v>140</v>
      </c>
      <c r="E454" s="62" t="s">
        <v>515</v>
      </c>
      <c r="F454" s="63" t="s">
        <v>516</v>
      </c>
      <c r="G454" s="64" t="s">
        <v>205</v>
      </c>
      <c r="H454" s="65">
        <v>1</v>
      </c>
      <c r="I454" s="192"/>
      <c r="J454" s="105">
        <f>ROUND(I454*H454,2)</f>
        <v>0</v>
      </c>
      <c r="K454" s="106"/>
      <c r="L454" s="10"/>
      <c r="M454" s="107" t="s">
        <v>1</v>
      </c>
      <c r="N454" s="108" t="s">
        <v>39</v>
      </c>
      <c r="P454" s="98">
        <f>O454*H454</f>
        <v>0</v>
      </c>
      <c r="Q454" s="98">
        <v>0</v>
      </c>
      <c r="R454" s="98">
        <f>Q454*H454</f>
        <v>0</v>
      </c>
      <c r="S454" s="98">
        <v>6.9000000000000006E-2</v>
      </c>
      <c r="T454" s="99">
        <f>S454*H454</f>
        <v>6.9000000000000006E-2</v>
      </c>
      <c r="AR454" s="100" t="s">
        <v>89</v>
      </c>
      <c r="AT454" s="100" t="s">
        <v>140</v>
      </c>
      <c r="AU454" s="100" t="s">
        <v>83</v>
      </c>
      <c r="AY454" s="66" t="s">
        <v>138</v>
      </c>
      <c r="BE454" s="101">
        <f>IF(N454="základní",J454,0)</f>
        <v>0</v>
      </c>
      <c r="BF454" s="101">
        <f>IF(N454="snížená",J454,0)</f>
        <v>0</v>
      </c>
      <c r="BG454" s="101">
        <f>IF(N454="zákl. přenesená",J454,0)</f>
        <v>0</v>
      </c>
      <c r="BH454" s="101">
        <f>IF(N454="sníž. přenesená",J454,0)</f>
        <v>0</v>
      </c>
      <c r="BI454" s="101">
        <f>IF(N454="nulová",J454,0)</f>
        <v>0</v>
      </c>
      <c r="BJ454" s="66" t="s">
        <v>79</v>
      </c>
      <c r="BK454" s="101">
        <f>ROUND(I454*H454,2)</f>
        <v>0</v>
      </c>
      <c r="BL454" s="66" t="s">
        <v>89</v>
      </c>
      <c r="BM454" s="100" t="s">
        <v>517</v>
      </c>
    </row>
    <row r="455" spans="2:65" s="163" customFormat="1" x14ac:dyDescent="0.2">
      <c r="B455" s="162"/>
      <c r="D455" s="58" t="s">
        <v>145</v>
      </c>
      <c r="E455" s="164" t="s">
        <v>1</v>
      </c>
      <c r="F455" s="165" t="s">
        <v>223</v>
      </c>
      <c r="H455" s="164" t="s">
        <v>1</v>
      </c>
      <c r="L455" s="162"/>
      <c r="M455" s="166"/>
      <c r="T455" s="167"/>
      <c r="AT455" s="164" t="s">
        <v>145</v>
      </c>
      <c r="AU455" s="164" t="s">
        <v>83</v>
      </c>
      <c r="AV455" s="163" t="s">
        <v>79</v>
      </c>
      <c r="AW455" s="163" t="s">
        <v>31</v>
      </c>
      <c r="AX455" s="163" t="s">
        <v>74</v>
      </c>
      <c r="AY455" s="164" t="s">
        <v>138</v>
      </c>
    </row>
    <row r="456" spans="2:65" s="163" customFormat="1" x14ac:dyDescent="0.2">
      <c r="B456" s="162"/>
      <c r="D456" s="58" t="s">
        <v>145</v>
      </c>
      <c r="E456" s="164" t="s">
        <v>1</v>
      </c>
      <c r="F456" s="165" t="s">
        <v>148</v>
      </c>
      <c r="H456" s="164" t="s">
        <v>1</v>
      </c>
      <c r="L456" s="162"/>
      <c r="M456" s="166"/>
      <c r="T456" s="167"/>
      <c r="AT456" s="164" t="s">
        <v>145</v>
      </c>
      <c r="AU456" s="164" t="s">
        <v>83</v>
      </c>
      <c r="AV456" s="163" t="s">
        <v>79</v>
      </c>
      <c r="AW456" s="163" t="s">
        <v>31</v>
      </c>
      <c r="AX456" s="163" t="s">
        <v>74</v>
      </c>
      <c r="AY456" s="164" t="s">
        <v>138</v>
      </c>
    </row>
    <row r="457" spans="2:65" s="169" customFormat="1" x14ac:dyDescent="0.2">
      <c r="B457" s="168"/>
      <c r="D457" s="58" t="s">
        <v>145</v>
      </c>
      <c r="E457" s="170" t="s">
        <v>1</v>
      </c>
      <c r="F457" s="171" t="s">
        <v>518</v>
      </c>
      <c r="H457" s="172">
        <v>1</v>
      </c>
      <c r="L457" s="168"/>
      <c r="M457" s="173"/>
      <c r="T457" s="174"/>
      <c r="AT457" s="170" t="s">
        <v>145</v>
      </c>
      <c r="AU457" s="170" t="s">
        <v>83</v>
      </c>
      <c r="AV457" s="169" t="s">
        <v>83</v>
      </c>
      <c r="AW457" s="169" t="s">
        <v>31</v>
      </c>
      <c r="AX457" s="169" t="s">
        <v>79</v>
      </c>
      <c r="AY457" s="170" t="s">
        <v>138</v>
      </c>
    </row>
    <row r="458" spans="2:65" s="9" customFormat="1" ht="24.2" customHeight="1" x14ac:dyDescent="0.2">
      <c r="B458" s="10"/>
      <c r="C458" s="61" t="s">
        <v>519</v>
      </c>
      <c r="D458" s="61" t="s">
        <v>140</v>
      </c>
      <c r="E458" s="62" t="s">
        <v>520</v>
      </c>
      <c r="F458" s="63" t="s">
        <v>521</v>
      </c>
      <c r="G458" s="64" t="s">
        <v>205</v>
      </c>
      <c r="H458" s="65">
        <v>5</v>
      </c>
      <c r="I458" s="192"/>
      <c r="J458" s="105">
        <f>ROUND(I458*H458,2)</f>
        <v>0</v>
      </c>
      <c r="K458" s="106"/>
      <c r="L458" s="10"/>
      <c r="M458" s="107" t="s">
        <v>1</v>
      </c>
      <c r="N458" s="108" t="s">
        <v>39</v>
      </c>
      <c r="P458" s="98">
        <f>O458*H458</f>
        <v>0</v>
      </c>
      <c r="Q458" s="98">
        <v>0</v>
      </c>
      <c r="R458" s="98">
        <f>Q458*H458</f>
        <v>0</v>
      </c>
      <c r="S458" s="98">
        <v>2.5000000000000001E-2</v>
      </c>
      <c r="T458" s="99">
        <f>S458*H458</f>
        <v>0.125</v>
      </c>
      <c r="AR458" s="100" t="s">
        <v>89</v>
      </c>
      <c r="AT458" s="100" t="s">
        <v>140</v>
      </c>
      <c r="AU458" s="100" t="s">
        <v>83</v>
      </c>
      <c r="AY458" s="66" t="s">
        <v>138</v>
      </c>
      <c r="BE458" s="101">
        <f>IF(N458="základní",J458,0)</f>
        <v>0</v>
      </c>
      <c r="BF458" s="101">
        <f>IF(N458="snížená",J458,0)</f>
        <v>0</v>
      </c>
      <c r="BG458" s="101">
        <f>IF(N458="zákl. přenesená",J458,0)</f>
        <v>0</v>
      </c>
      <c r="BH458" s="101">
        <f>IF(N458="sníž. přenesená",J458,0)</f>
        <v>0</v>
      </c>
      <c r="BI458" s="101">
        <f>IF(N458="nulová",J458,0)</f>
        <v>0</v>
      </c>
      <c r="BJ458" s="66" t="s">
        <v>79</v>
      </c>
      <c r="BK458" s="101">
        <f>ROUND(I458*H458,2)</f>
        <v>0</v>
      </c>
      <c r="BL458" s="66" t="s">
        <v>89</v>
      </c>
      <c r="BM458" s="100" t="s">
        <v>522</v>
      </c>
    </row>
    <row r="459" spans="2:65" s="163" customFormat="1" x14ac:dyDescent="0.2">
      <c r="B459" s="162"/>
      <c r="D459" s="58" t="s">
        <v>145</v>
      </c>
      <c r="E459" s="164" t="s">
        <v>1</v>
      </c>
      <c r="F459" s="165" t="s">
        <v>223</v>
      </c>
      <c r="H459" s="164" t="s">
        <v>1</v>
      </c>
      <c r="L459" s="162"/>
      <c r="M459" s="166"/>
      <c r="T459" s="167"/>
      <c r="AT459" s="164" t="s">
        <v>145</v>
      </c>
      <c r="AU459" s="164" t="s">
        <v>83</v>
      </c>
      <c r="AV459" s="163" t="s">
        <v>79</v>
      </c>
      <c r="AW459" s="163" t="s">
        <v>31</v>
      </c>
      <c r="AX459" s="163" t="s">
        <v>74</v>
      </c>
      <c r="AY459" s="164" t="s">
        <v>138</v>
      </c>
    </row>
    <row r="460" spans="2:65" s="163" customFormat="1" x14ac:dyDescent="0.2">
      <c r="B460" s="162"/>
      <c r="D460" s="58" t="s">
        <v>145</v>
      </c>
      <c r="E460" s="164" t="s">
        <v>1</v>
      </c>
      <c r="F460" s="165" t="s">
        <v>148</v>
      </c>
      <c r="H460" s="164" t="s">
        <v>1</v>
      </c>
      <c r="L460" s="162"/>
      <c r="M460" s="166"/>
      <c r="T460" s="167"/>
      <c r="AT460" s="164" t="s">
        <v>145</v>
      </c>
      <c r="AU460" s="164" t="s">
        <v>83</v>
      </c>
      <c r="AV460" s="163" t="s">
        <v>79</v>
      </c>
      <c r="AW460" s="163" t="s">
        <v>31</v>
      </c>
      <c r="AX460" s="163" t="s">
        <v>74</v>
      </c>
      <c r="AY460" s="164" t="s">
        <v>138</v>
      </c>
    </row>
    <row r="461" spans="2:65" s="169" customFormat="1" x14ac:dyDescent="0.2">
      <c r="B461" s="168"/>
      <c r="D461" s="58" t="s">
        <v>145</v>
      </c>
      <c r="E461" s="170" t="s">
        <v>1</v>
      </c>
      <c r="F461" s="171" t="s">
        <v>83</v>
      </c>
      <c r="H461" s="172">
        <v>2</v>
      </c>
      <c r="L461" s="168"/>
      <c r="M461" s="173"/>
      <c r="T461" s="174"/>
      <c r="AT461" s="170" t="s">
        <v>145</v>
      </c>
      <c r="AU461" s="170" t="s">
        <v>83</v>
      </c>
      <c r="AV461" s="169" t="s">
        <v>83</v>
      </c>
      <c r="AW461" s="169" t="s">
        <v>31</v>
      </c>
      <c r="AX461" s="169" t="s">
        <v>74</v>
      </c>
      <c r="AY461" s="170" t="s">
        <v>138</v>
      </c>
    </row>
    <row r="462" spans="2:65" s="163" customFormat="1" x14ac:dyDescent="0.2">
      <c r="B462" s="162"/>
      <c r="D462" s="58" t="s">
        <v>145</v>
      </c>
      <c r="E462" s="164" t="s">
        <v>1</v>
      </c>
      <c r="F462" s="165" t="s">
        <v>523</v>
      </c>
      <c r="H462" s="164" t="s">
        <v>1</v>
      </c>
      <c r="L462" s="162"/>
      <c r="M462" s="166"/>
      <c r="T462" s="167"/>
      <c r="AT462" s="164" t="s">
        <v>145</v>
      </c>
      <c r="AU462" s="164" t="s">
        <v>83</v>
      </c>
      <c r="AV462" s="163" t="s">
        <v>79</v>
      </c>
      <c r="AW462" s="163" t="s">
        <v>31</v>
      </c>
      <c r="AX462" s="163" t="s">
        <v>74</v>
      </c>
      <c r="AY462" s="164" t="s">
        <v>138</v>
      </c>
    </row>
    <row r="463" spans="2:65" s="169" customFormat="1" x14ac:dyDescent="0.2">
      <c r="B463" s="168"/>
      <c r="D463" s="58" t="s">
        <v>145</v>
      </c>
      <c r="E463" s="170" t="s">
        <v>1</v>
      </c>
      <c r="F463" s="171" t="s">
        <v>86</v>
      </c>
      <c r="H463" s="172">
        <v>3</v>
      </c>
      <c r="L463" s="168"/>
      <c r="M463" s="173"/>
      <c r="T463" s="174"/>
      <c r="AT463" s="170" t="s">
        <v>145</v>
      </c>
      <c r="AU463" s="170" t="s">
        <v>83</v>
      </c>
      <c r="AV463" s="169" t="s">
        <v>83</v>
      </c>
      <c r="AW463" s="169" t="s">
        <v>31</v>
      </c>
      <c r="AX463" s="169" t="s">
        <v>74</v>
      </c>
      <c r="AY463" s="170" t="s">
        <v>138</v>
      </c>
    </row>
    <row r="464" spans="2:65" s="183" customFormat="1" x14ac:dyDescent="0.2">
      <c r="B464" s="182"/>
      <c r="D464" s="58" t="s">
        <v>145</v>
      </c>
      <c r="E464" s="184" t="s">
        <v>1</v>
      </c>
      <c r="F464" s="185" t="s">
        <v>157</v>
      </c>
      <c r="H464" s="186">
        <v>5</v>
      </c>
      <c r="L464" s="182"/>
      <c r="M464" s="187"/>
      <c r="T464" s="188"/>
      <c r="AT464" s="184" t="s">
        <v>145</v>
      </c>
      <c r="AU464" s="184" t="s">
        <v>83</v>
      </c>
      <c r="AV464" s="183" t="s">
        <v>89</v>
      </c>
      <c r="AW464" s="183" t="s">
        <v>31</v>
      </c>
      <c r="AX464" s="183" t="s">
        <v>79</v>
      </c>
      <c r="AY464" s="184" t="s">
        <v>138</v>
      </c>
    </row>
    <row r="465" spans="2:65" s="9" customFormat="1" ht="24.2" customHeight="1" x14ac:dyDescent="0.2">
      <c r="B465" s="10"/>
      <c r="C465" s="61" t="s">
        <v>524</v>
      </c>
      <c r="D465" s="61" t="s">
        <v>140</v>
      </c>
      <c r="E465" s="62" t="s">
        <v>525</v>
      </c>
      <c r="F465" s="63" t="s">
        <v>526</v>
      </c>
      <c r="G465" s="64" t="s">
        <v>221</v>
      </c>
      <c r="H465" s="65">
        <v>1.7430000000000001</v>
      </c>
      <c r="I465" s="192"/>
      <c r="J465" s="105">
        <f>ROUND(I465*H465,2)</f>
        <v>0</v>
      </c>
      <c r="K465" s="106"/>
      <c r="L465" s="10"/>
      <c r="M465" s="107" t="s">
        <v>1</v>
      </c>
      <c r="N465" s="108" t="s">
        <v>39</v>
      </c>
      <c r="P465" s="98">
        <f>O465*H465</f>
        <v>0</v>
      </c>
      <c r="Q465" s="98">
        <v>0</v>
      </c>
      <c r="R465" s="98">
        <f>Q465*H465</f>
        <v>0</v>
      </c>
      <c r="S465" s="98">
        <v>0.18</v>
      </c>
      <c r="T465" s="99">
        <f>S465*H465</f>
        <v>0.31374000000000002</v>
      </c>
      <c r="AR465" s="100" t="s">
        <v>89</v>
      </c>
      <c r="AT465" s="100" t="s">
        <v>140</v>
      </c>
      <c r="AU465" s="100" t="s">
        <v>83</v>
      </c>
      <c r="AY465" s="66" t="s">
        <v>138</v>
      </c>
      <c r="BE465" s="101">
        <f>IF(N465="základní",J465,0)</f>
        <v>0</v>
      </c>
      <c r="BF465" s="101">
        <f>IF(N465="snížená",J465,0)</f>
        <v>0</v>
      </c>
      <c r="BG465" s="101">
        <f>IF(N465="zákl. přenesená",J465,0)</f>
        <v>0</v>
      </c>
      <c r="BH465" s="101">
        <f>IF(N465="sníž. přenesená",J465,0)</f>
        <v>0</v>
      </c>
      <c r="BI465" s="101">
        <f>IF(N465="nulová",J465,0)</f>
        <v>0</v>
      </c>
      <c r="BJ465" s="66" t="s">
        <v>79</v>
      </c>
      <c r="BK465" s="101">
        <f>ROUND(I465*H465,2)</f>
        <v>0</v>
      </c>
      <c r="BL465" s="66" t="s">
        <v>89</v>
      </c>
      <c r="BM465" s="100" t="s">
        <v>527</v>
      </c>
    </row>
    <row r="466" spans="2:65" s="163" customFormat="1" x14ac:dyDescent="0.2">
      <c r="B466" s="162"/>
      <c r="D466" s="58" t="s">
        <v>145</v>
      </c>
      <c r="E466" s="164" t="s">
        <v>1</v>
      </c>
      <c r="F466" s="165" t="s">
        <v>223</v>
      </c>
      <c r="H466" s="164" t="s">
        <v>1</v>
      </c>
      <c r="L466" s="162"/>
      <c r="M466" s="166"/>
      <c r="T466" s="167"/>
      <c r="AT466" s="164" t="s">
        <v>145</v>
      </c>
      <c r="AU466" s="164" t="s">
        <v>83</v>
      </c>
      <c r="AV466" s="163" t="s">
        <v>79</v>
      </c>
      <c r="AW466" s="163" t="s">
        <v>31</v>
      </c>
      <c r="AX466" s="163" t="s">
        <v>74</v>
      </c>
      <c r="AY466" s="164" t="s">
        <v>138</v>
      </c>
    </row>
    <row r="467" spans="2:65" s="163" customFormat="1" x14ac:dyDescent="0.2">
      <c r="B467" s="162"/>
      <c r="D467" s="58" t="s">
        <v>145</v>
      </c>
      <c r="E467" s="164" t="s">
        <v>1</v>
      </c>
      <c r="F467" s="165" t="s">
        <v>148</v>
      </c>
      <c r="H467" s="164" t="s">
        <v>1</v>
      </c>
      <c r="L467" s="162"/>
      <c r="M467" s="166"/>
      <c r="T467" s="167"/>
      <c r="AT467" s="164" t="s">
        <v>145</v>
      </c>
      <c r="AU467" s="164" t="s">
        <v>83</v>
      </c>
      <c r="AV467" s="163" t="s">
        <v>79</v>
      </c>
      <c r="AW467" s="163" t="s">
        <v>31</v>
      </c>
      <c r="AX467" s="163" t="s">
        <v>74</v>
      </c>
      <c r="AY467" s="164" t="s">
        <v>138</v>
      </c>
    </row>
    <row r="468" spans="2:65" s="169" customFormat="1" x14ac:dyDescent="0.2">
      <c r="B468" s="168"/>
      <c r="D468" s="58" t="s">
        <v>145</v>
      </c>
      <c r="E468" s="170" t="s">
        <v>1</v>
      </c>
      <c r="F468" s="171" t="s">
        <v>528</v>
      </c>
      <c r="H468" s="172">
        <v>1.7430000000000001</v>
      </c>
      <c r="L468" s="168"/>
      <c r="M468" s="173"/>
      <c r="T468" s="174"/>
      <c r="AT468" s="170" t="s">
        <v>145</v>
      </c>
      <c r="AU468" s="170" t="s">
        <v>83</v>
      </c>
      <c r="AV468" s="169" t="s">
        <v>83</v>
      </c>
      <c r="AW468" s="169" t="s">
        <v>31</v>
      </c>
      <c r="AX468" s="169" t="s">
        <v>79</v>
      </c>
      <c r="AY468" s="170" t="s">
        <v>138</v>
      </c>
    </row>
    <row r="469" spans="2:65" s="9" customFormat="1" ht="24.2" customHeight="1" x14ac:dyDescent="0.2">
      <c r="B469" s="10"/>
      <c r="C469" s="61" t="s">
        <v>529</v>
      </c>
      <c r="D469" s="61" t="s">
        <v>140</v>
      </c>
      <c r="E469" s="62" t="s">
        <v>530</v>
      </c>
      <c r="F469" s="63" t="s">
        <v>531</v>
      </c>
      <c r="G469" s="64" t="s">
        <v>143</v>
      </c>
      <c r="H469" s="65">
        <v>0.51300000000000001</v>
      </c>
      <c r="I469" s="192"/>
      <c r="J469" s="105">
        <f>ROUND(I469*H469,2)</f>
        <v>0</v>
      </c>
      <c r="K469" s="106"/>
      <c r="L469" s="10"/>
      <c r="M469" s="107" t="s">
        <v>1</v>
      </c>
      <c r="N469" s="108" t="s">
        <v>39</v>
      </c>
      <c r="P469" s="98">
        <f>O469*H469</f>
        <v>0</v>
      </c>
      <c r="Q469" s="98">
        <v>0</v>
      </c>
      <c r="R469" s="98">
        <f>Q469*H469</f>
        <v>0</v>
      </c>
      <c r="S469" s="98">
        <v>1.8</v>
      </c>
      <c r="T469" s="99">
        <f>S469*H469</f>
        <v>0.9234</v>
      </c>
      <c r="AR469" s="100" t="s">
        <v>89</v>
      </c>
      <c r="AT469" s="100" t="s">
        <v>140</v>
      </c>
      <c r="AU469" s="100" t="s">
        <v>83</v>
      </c>
      <c r="AY469" s="66" t="s">
        <v>138</v>
      </c>
      <c r="BE469" s="101">
        <f>IF(N469="základní",J469,0)</f>
        <v>0</v>
      </c>
      <c r="BF469" s="101">
        <f>IF(N469="snížená",J469,0)</f>
        <v>0</v>
      </c>
      <c r="BG469" s="101">
        <f>IF(N469="zákl. přenesená",J469,0)</f>
        <v>0</v>
      </c>
      <c r="BH469" s="101">
        <f>IF(N469="sníž. přenesená",J469,0)</f>
        <v>0</v>
      </c>
      <c r="BI469" s="101">
        <f>IF(N469="nulová",J469,0)</f>
        <v>0</v>
      </c>
      <c r="BJ469" s="66" t="s">
        <v>79</v>
      </c>
      <c r="BK469" s="101">
        <f>ROUND(I469*H469,2)</f>
        <v>0</v>
      </c>
      <c r="BL469" s="66" t="s">
        <v>89</v>
      </c>
      <c r="BM469" s="100" t="s">
        <v>532</v>
      </c>
    </row>
    <row r="470" spans="2:65" s="163" customFormat="1" x14ac:dyDescent="0.2">
      <c r="B470" s="162"/>
      <c r="D470" s="58" t="s">
        <v>145</v>
      </c>
      <c r="E470" s="164" t="s">
        <v>1</v>
      </c>
      <c r="F470" s="165" t="s">
        <v>223</v>
      </c>
      <c r="H470" s="164" t="s">
        <v>1</v>
      </c>
      <c r="L470" s="162"/>
      <c r="M470" s="166"/>
      <c r="T470" s="167"/>
      <c r="AT470" s="164" t="s">
        <v>145</v>
      </c>
      <c r="AU470" s="164" t="s">
        <v>83</v>
      </c>
      <c r="AV470" s="163" t="s">
        <v>79</v>
      </c>
      <c r="AW470" s="163" t="s">
        <v>31</v>
      </c>
      <c r="AX470" s="163" t="s">
        <v>74</v>
      </c>
      <c r="AY470" s="164" t="s">
        <v>138</v>
      </c>
    </row>
    <row r="471" spans="2:65" s="163" customFormat="1" x14ac:dyDescent="0.2">
      <c r="B471" s="162"/>
      <c r="D471" s="58" t="s">
        <v>145</v>
      </c>
      <c r="E471" s="164" t="s">
        <v>1</v>
      </c>
      <c r="F471" s="165" t="s">
        <v>150</v>
      </c>
      <c r="H471" s="164" t="s">
        <v>1</v>
      </c>
      <c r="L471" s="162"/>
      <c r="M471" s="166"/>
      <c r="T471" s="167"/>
      <c r="AT471" s="164" t="s">
        <v>145</v>
      </c>
      <c r="AU471" s="164" t="s">
        <v>83</v>
      </c>
      <c r="AV471" s="163" t="s">
        <v>79</v>
      </c>
      <c r="AW471" s="163" t="s">
        <v>31</v>
      </c>
      <c r="AX471" s="163" t="s">
        <v>74</v>
      </c>
      <c r="AY471" s="164" t="s">
        <v>138</v>
      </c>
    </row>
    <row r="472" spans="2:65" s="169" customFormat="1" x14ac:dyDescent="0.2">
      <c r="B472" s="168"/>
      <c r="D472" s="58" t="s">
        <v>145</v>
      </c>
      <c r="E472" s="170" t="s">
        <v>1</v>
      </c>
      <c r="F472" s="171" t="s">
        <v>533</v>
      </c>
      <c r="H472" s="172">
        <v>0.51300000000000001</v>
      </c>
      <c r="L472" s="168"/>
      <c r="M472" s="173"/>
      <c r="T472" s="174"/>
      <c r="AT472" s="170" t="s">
        <v>145</v>
      </c>
      <c r="AU472" s="170" t="s">
        <v>83</v>
      </c>
      <c r="AV472" s="169" t="s">
        <v>83</v>
      </c>
      <c r="AW472" s="169" t="s">
        <v>31</v>
      </c>
      <c r="AX472" s="169" t="s">
        <v>79</v>
      </c>
      <c r="AY472" s="170" t="s">
        <v>138</v>
      </c>
    </row>
    <row r="473" spans="2:65" s="9" customFormat="1" ht="24.2" customHeight="1" x14ac:dyDescent="0.2">
      <c r="B473" s="10"/>
      <c r="C473" s="61" t="s">
        <v>534</v>
      </c>
      <c r="D473" s="61" t="s">
        <v>140</v>
      </c>
      <c r="E473" s="62" t="s">
        <v>535</v>
      </c>
      <c r="F473" s="63" t="s">
        <v>536</v>
      </c>
      <c r="G473" s="64" t="s">
        <v>143</v>
      </c>
      <c r="H473" s="65">
        <v>0.77900000000000003</v>
      </c>
      <c r="I473" s="192"/>
      <c r="J473" s="105">
        <f>ROUND(I473*H473,2)</f>
        <v>0</v>
      </c>
      <c r="K473" s="106"/>
      <c r="L473" s="10"/>
      <c r="M473" s="107" t="s">
        <v>1</v>
      </c>
      <c r="N473" s="108" t="s">
        <v>39</v>
      </c>
      <c r="P473" s="98">
        <f>O473*H473</f>
        <v>0</v>
      </c>
      <c r="Q473" s="98">
        <v>0</v>
      </c>
      <c r="R473" s="98">
        <f>Q473*H473</f>
        <v>0</v>
      </c>
      <c r="S473" s="98">
        <v>1.8</v>
      </c>
      <c r="T473" s="99">
        <f>S473*H473</f>
        <v>1.4022000000000001</v>
      </c>
      <c r="AR473" s="100" t="s">
        <v>89</v>
      </c>
      <c r="AT473" s="100" t="s">
        <v>140</v>
      </c>
      <c r="AU473" s="100" t="s">
        <v>83</v>
      </c>
      <c r="AY473" s="66" t="s">
        <v>138</v>
      </c>
      <c r="BE473" s="101">
        <f>IF(N473="základní",J473,0)</f>
        <v>0</v>
      </c>
      <c r="BF473" s="101">
        <f>IF(N473="snížená",J473,0)</f>
        <v>0</v>
      </c>
      <c r="BG473" s="101">
        <f>IF(N473="zákl. přenesená",J473,0)</f>
        <v>0</v>
      </c>
      <c r="BH473" s="101">
        <f>IF(N473="sníž. přenesená",J473,0)</f>
        <v>0</v>
      </c>
      <c r="BI473" s="101">
        <f>IF(N473="nulová",J473,0)</f>
        <v>0</v>
      </c>
      <c r="BJ473" s="66" t="s">
        <v>79</v>
      </c>
      <c r="BK473" s="101">
        <f>ROUND(I473*H473,2)</f>
        <v>0</v>
      </c>
      <c r="BL473" s="66" t="s">
        <v>89</v>
      </c>
      <c r="BM473" s="100" t="s">
        <v>537</v>
      </c>
    </row>
    <row r="474" spans="2:65" s="163" customFormat="1" x14ac:dyDescent="0.2">
      <c r="B474" s="162"/>
      <c r="D474" s="58" t="s">
        <v>145</v>
      </c>
      <c r="E474" s="164" t="s">
        <v>1</v>
      </c>
      <c r="F474" s="165" t="s">
        <v>223</v>
      </c>
      <c r="H474" s="164" t="s">
        <v>1</v>
      </c>
      <c r="L474" s="162"/>
      <c r="M474" s="166"/>
      <c r="T474" s="167"/>
      <c r="AT474" s="164" t="s">
        <v>145</v>
      </c>
      <c r="AU474" s="164" t="s">
        <v>83</v>
      </c>
      <c r="AV474" s="163" t="s">
        <v>79</v>
      </c>
      <c r="AW474" s="163" t="s">
        <v>31</v>
      </c>
      <c r="AX474" s="163" t="s">
        <v>74</v>
      </c>
      <c r="AY474" s="164" t="s">
        <v>138</v>
      </c>
    </row>
    <row r="475" spans="2:65" s="163" customFormat="1" x14ac:dyDescent="0.2">
      <c r="B475" s="162"/>
      <c r="D475" s="58" t="s">
        <v>145</v>
      </c>
      <c r="E475" s="164" t="s">
        <v>1</v>
      </c>
      <c r="F475" s="165" t="s">
        <v>150</v>
      </c>
      <c r="H475" s="164" t="s">
        <v>1</v>
      </c>
      <c r="L475" s="162"/>
      <c r="M475" s="166"/>
      <c r="T475" s="167"/>
      <c r="AT475" s="164" t="s">
        <v>145</v>
      </c>
      <c r="AU475" s="164" t="s">
        <v>83</v>
      </c>
      <c r="AV475" s="163" t="s">
        <v>79</v>
      </c>
      <c r="AW475" s="163" t="s">
        <v>31</v>
      </c>
      <c r="AX475" s="163" t="s">
        <v>74</v>
      </c>
      <c r="AY475" s="164" t="s">
        <v>138</v>
      </c>
    </row>
    <row r="476" spans="2:65" s="169" customFormat="1" x14ac:dyDescent="0.2">
      <c r="B476" s="168"/>
      <c r="D476" s="58" t="s">
        <v>145</v>
      </c>
      <c r="E476" s="170" t="s">
        <v>1</v>
      </c>
      <c r="F476" s="171" t="s">
        <v>538</v>
      </c>
      <c r="H476" s="172">
        <v>0.77900000000000003</v>
      </c>
      <c r="L476" s="168"/>
      <c r="M476" s="173"/>
      <c r="T476" s="174"/>
      <c r="AT476" s="170" t="s">
        <v>145</v>
      </c>
      <c r="AU476" s="170" t="s">
        <v>83</v>
      </c>
      <c r="AV476" s="169" t="s">
        <v>83</v>
      </c>
      <c r="AW476" s="169" t="s">
        <v>31</v>
      </c>
      <c r="AX476" s="169" t="s">
        <v>79</v>
      </c>
      <c r="AY476" s="170" t="s">
        <v>138</v>
      </c>
    </row>
    <row r="477" spans="2:65" s="9" customFormat="1" ht="24.2" customHeight="1" x14ac:dyDescent="0.2">
      <c r="B477" s="10"/>
      <c r="C477" s="61" t="s">
        <v>539</v>
      </c>
      <c r="D477" s="61" t="s">
        <v>140</v>
      </c>
      <c r="E477" s="62" t="s">
        <v>540</v>
      </c>
      <c r="F477" s="63" t="s">
        <v>541</v>
      </c>
      <c r="G477" s="64" t="s">
        <v>205</v>
      </c>
      <c r="H477" s="65">
        <v>2</v>
      </c>
      <c r="I477" s="192"/>
      <c r="J477" s="105">
        <f>ROUND(I477*H477,2)</f>
        <v>0</v>
      </c>
      <c r="K477" s="106"/>
      <c r="L477" s="10"/>
      <c r="M477" s="107" t="s">
        <v>1</v>
      </c>
      <c r="N477" s="108" t="s">
        <v>39</v>
      </c>
      <c r="P477" s="98">
        <f>O477*H477</f>
        <v>0</v>
      </c>
      <c r="Q477" s="98">
        <v>0</v>
      </c>
      <c r="R477" s="98">
        <f>Q477*H477</f>
        <v>0</v>
      </c>
      <c r="S477" s="98">
        <v>0.11899999999999999</v>
      </c>
      <c r="T477" s="99">
        <f>S477*H477</f>
        <v>0.23799999999999999</v>
      </c>
      <c r="AR477" s="100" t="s">
        <v>89</v>
      </c>
      <c r="AT477" s="100" t="s">
        <v>140</v>
      </c>
      <c r="AU477" s="100" t="s">
        <v>83</v>
      </c>
      <c r="AY477" s="66" t="s">
        <v>138</v>
      </c>
      <c r="BE477" s="101">
        <f>IF(N477="základní",J477,0)</f>
        <v>0</v>
      </c>
      <c r="BF477" s="101">
        <f>IF(N477="snížená",J477,0)</f>
        <v>0</v>
      </c>
      <c r="BG477" s="101">
        <f>IF(N477="zákl. přenesená",J477,0)</f>
        <v>0</v>
      </c>
      <c r="BH477" s="101">
        <f>IF(N477="sníž. přenesená",J477,0)</f>
        <v>0</v>
      </c>
      <c r="BI477" s="101">
        <f>IF(N477="nulová",J477,0)</f>
        <v>0</v>
      </c>
      <c r="BJ477" s="66" t="s">
        <v>79</v>
      </c>
      <c r="BK477" s="101">
        <f>ROUND(I477*H477,2)</f>
        <v>0</v>
      </c>
      <c r="BL477" s="66" t="s">
        <v>89</v>
      </c>
      <c r="BM477" s="100" t="s">
        <v>542</v>
      </c>
    </row>
    <row r="478" spans="2:65" s="163" customFormat="1" x14ac:dyDescent="0.2">
      <c r="B478" s="162"/>
      <c r="D478" s="58" t="s">
        <v>145</v>
      </c>
      <c r="E478" s="164" t="s">
        <v>1</v>
      </c>
      <c r="F478" s="165" t="s">
        <v>223</v>
      </c>
      <c r="H478" s="164" t="s">
        <v>1</v>
      </c>
      <c r="L478" s="162"/>
      <c r="M478" s="166"/>
      <c r="T478" s="167"/>
      <c r="AT478" s="164" t="s">
        <v>145</v>
      </c>
      <c r="AU478" s="164" t="s">
        <v>83</v>
      </c>
      <c r="AV478" s="163" t="s">
        <v>79</v>
      </c>
      <c r="AW478" s="163" t="s">
        <v>31</v>
      </c>
      <c r="AX478" s="163" t="s">
        <v>74</v>
      </c>
      <c r="AY478" s="164" t="s">
        <v>138</v>
      </c>
    </row>
    <row r="479" spans="2:65" s="163" customFormat="1" x14ac:dyDescent="0.2">
      <c r="B479" s="162"/>
      <c r="D479" s="58" t="s">
        <v>145</v>
      </c>
      <c r="E479" s="164" t="s">
        <v>1</v>
      </c>
      <c r="F479" s="165" t="s">
        <v>543</v>
      </c>
      <c r="H479" s="164" t="s">
        <v>1</v>
      </c>
      <c r="L479" s="162"/>
      <c r="M479" s="166"/>
      <c r="T479" s="167"/>
      <c r="AT479" s="164" t="s">
        <v>145</v>
      </c>
      <c r="AU479" s="164" t="s">
        <v>83</v>
      </c>
      <c r="AV479" s="163" t="s">
        <v>79</v>
      </c>
      <c r="AW479" s="163" t="s">
        <v>31</v>
      </c>
      <c r="AX479" s="163" t="s">
        <v>74</v>
      </c>
      <c r="AY479" s="164" t="s">
        <v>138</v>
      </c>
    </row>
    <row r="480" spans="2:65" s="163" customFormat="1" x14ac:dyDescent="0.2">
      <c r="B480" s="162"/>
      <c r="D480" s="58" t="s">
        <v>145</v>
      </c>
      <c r="E480" s="164" t="s">
        <v>1</v>
      </c>
      <c r="F480" s="165" t="s">
        <v>148</v>
      </c>
      <c r="H480" s="164" t="s">
        <v>1</v>
      </c>
      <c r="L480" s="162"/>
      <c r="M480" s="166"/>
      <c r="T480" s="167"/>
      <c r="AT480" s="164" t="s">
        <v>145</v>
      </c>
      <c r="AU480" s="164" t="s">
        <v>83</v>
      </c>
      <c r="AV480" s="163" t="s">
        <v>79</v>
      </c>
      <c r="AW480" s="163" t="s">
        <v>31</v>
      </c>
      <c r="AX480" s="163" t="s">
        <v>74</v>
      </c>
      <c r="AY480" s="164" t="s">
        <v>138</v>
      </c>
    </row>
    <row r="481" spans="2:65" s="169" customFormat="1" x14ac:dyDescent="0.2">
      <c r="B481" s="168"/>
      <c r="D481" s="58" t="s">
        <v>145</v>
      </c>
      <c r="E481" s="170" t="s">
        <v>1</v>
      </c>
      <c r="F481" s="171" t="s">
        <v>79</v>
      </c>
      <c r="H481" s="172">
        <v>1</v>
      </c>
      <c r="L481" s="168"/>
      <c r="M481" s="173"/>
      <c r="T481" s="174"/>
      <c r="AT481" s="170" t="s">
        <v>145</v>
      </c>
      <c r="AU481" s="170" t="s">
        <v>83</v>
      </c>
      <c r="AV481" s="169" t="s">
        <v>83</v>
      </c>
      <c r="AW481" s="169" t="s">
        <v>31</v>
      </c>
      <c r="AX481" s="169" t="s">
        <v>74</v>
      </c>
      <c r="AY481" s="170" t="s">
        <v>138</v>
      </c>
    </row>
    <row r="482" spans="2:65" s="163" customFormat="1" x14ac:dyDescent="0.2">
      <c r="B482" s="162"/>
      <c r="D482" s="58" t="s">
        <v>145</v>
      </c>
      <c r="E482" s="164" t="s">
        <v>1</v>
      </c>
      <c r="F482" s="165" t="s">
        <v>150</v>
      </c>
      <c r="H482" s="164" t="s">
        <v>1</v>
      </c>
      <c r="L482" s="162"/>
      <c r="M482" s="166"/>
      <c r="T482" s="167"/>
      <c r="AT482" s="164" t="s">
        <v>145</v>
      </c>
      <c r="AU482" s="164" t="s">
        <v>83</v>
      </c>
      <c r="AV482" s="163" t="s">
        <v>79</v>
      </c>
      <c r="AW482" s="163" t="s">
        <v>31</v>
      </c>
      <c r="AX482" s="163" t="s">
        <v>74</v>
      </c>
      <c r="AY482" s="164" t="s">
        <v>138</v>
      </c>
    </row>
    <row r="483" spans="2:65" s="169" customFormat="1" x14ac:dyDescent="0.2">
      <c r="B483" s="168"/>
      <c r="D483" s="58" t="s">
        <v>145</v>
      </c>
      <c r="E483" s="170" t="s">
        <v>1</v>
      </c>
      <c r="F483" s="171" t="s">
        <v>79</v>
      </c>
      <c r="H483" s="172">
        <v>1</v>
      </c>
      <c r="L483" s="168"/>
      <c r="M483" s="173"/>
      <c r="T483" s="174"/>
      <c r="AT483" s="170" t="s">
        <v>145</v>
      </c>
      <c r="AU483" s="170" t="s">
        <v>83</v>
      </c>
      <c r="AV483" s="169" t="s">
        <v>83</v>
      </c>
      <c r="AW483" s="169" t="s">
        <v>31</v>
      </c>
      <c r="AX483" s="169" t="s">
        <v>74</v>
      </c>
      <c r="AY483" s="170" t="s">
        <v>138</v>
      </c>
    </row>
    <row r="484" spans="2:65" s="183" customFormat="1" x14ac:dyDescent="0.2">
      <c r="B484" s="182"/>
      <c r="D484" s="58" t="s">
        <v>145</v>
      </c>
      <c r="E484" s="184" t="s">
        <v>1</v>
      </c>
      <c r="F484" s="185" t="s">
        <v>157</v>
      </c>
      <c r="H484" s="186">
        <v>2</v>
      </c>
      <c r="L484" s="182"/>
      <c r="M484" s="187"/>
      <c r="T484" s="188"/>
      <c r="AT484" s="184" t="s">
        <v>145</v>
      </c>
      <c r="AU484" s="184" t="s">
        <v>83</v>
      </c>
      <c r="AV484" s="183" t="s">
        <v>89</v>
      </c>
      <c r="AW484" s="183" t="s">
        <v>31</v>
      </c>
      <c r="AX484" s="183" t="s">
        <v>79</v>
      </c>
      <c r="AY484" s="184" t="s">
        <v>138</v>
      </c>
    </row>
    <row r="485" spans="2:65" s="9" customFormat="1" ht="24.2" customHeight="1" x14ac:dyDescent="0.2">
      <c r="B485" s="10"/>
      <c r="C485" s="61" t="s">
        <v>544</v>
      </c>
      <c r="D485" s="61" t="s">
        <v>140</v>
      </c>
      <c r="E485" s="62" t="s">
        <v>545</v>
      </c>
      <c r="F485" s="63" t="s">
        <v>546</v>
      </c>
      <c r="G485" s="64" t="s">
        <v>238</v>
      </c>
      <c r="H485" s="65">
        <v>7</v>
      </c>
      <c r="I485" s="192"/>
      <c r="J485" s="105">
        <f>ROUND(I485*H485,2)</f>
        <v>0</v>
      </c>
      <c r="K485" s="106"/>
      <c r="L485" s="10"/>
      <c r="M485" s="107" t="s">
        <v>1</v>
      </c>
      <c r="N485" s="108" t="s">
        <v>39</v>
      </c>
      <c r="P485" s="98">
        <f>O485*H485</f>
        <v>0</v>
      </c>
      <c r="Q485" s="98">
        <v>0</v>
      </c>
      <c r="R485" s="98">
        <f>Q485*H485</f>
        <v>0</v>
      </c>
      <c r="S485" s="98">
        <v>6.5000000000000002E-2</v>
      </c>
      <c r="T485" s="99">
        <f>S485*H485</f>
        <v>0.45500000000000002</v>
      </c>
      <c r="AR485" s="100" t="s">
        <v>89</v>
      </c>
      <c r="AT485" s="100" t="s">
        <v>140</v>
      </c>
      <c r="AU485" s="100" t="s">
        <v>83</v>
      </c>
      <c r="AY485" s="66" t="s">
        <v>138</v>
      </c>
      <c r="BE485" s="101">
        <f>IF(N485="základní",J485,0)</f>
        <v>0</v>
      </c>
      <c r="BF485" s="101">
        <f>IF(N485="snížená",J485,0)</f>
        <v>0</v>
      </c>
      <c r="BG485" s="101">
        <f>IF(N485="zákl. přenesená",J485,0)</f>
        <v>0</v>
      </c>
      <c r="BH485" s="101">
        <f>IF(N485="sníž. přenesená",J485,0)</f>
        <v>0</v>
      </c>
      <c r="BI485" s="101">
        <f>IF(N485="nulová",J485,0)</f>
        <v>0</v>
      </c>
      <c r="BJ485" s="66" t="s">
        <v>79</v>
      </c>
      <c r="BK485" s="101">
        <f>ROUND(I485*H485,2)</f>
        <v>0</v>
      </c>
      <c r="BL485" s="66" t="s">
        <v>89</v>
      </c>
      <c r="BM485" s="100" t="s">
        <v>547</v>
      </c>
    </row>
    <row r="486" spans="2:65" s="163" customFormat="1" x14ac:dyDescent="0.2">
      <c r="B486" s="162"/>
      <c r="D486" s="58" t="s">
        <v>145</v>
      </c>
      <c r="E486" s="164" t="s">
        <v>1</v>
      </c>
      <c r="F486" s="165" t="s">
        <v>384</v>
      </c>
      <c r="H486" s="164" t="s">
        <v>1</v>
      </c>
      <c r="L486" s="162"/>
      <c r="M486" s="166"/>
      <c r="T486" s="167"/>
      <c r="AT486" s="164" t="s">
        <v>145</v>
      </c>
      <c r="AU486" s="164" t="s">
        <v>83</v>
      </c>
      <c r="AV486" s="163" t="s">
        <v>79</v>
      </c>
      <c r="AW486" s="163" t="s">
        <v>31</v>
      </c>
      <c r="AX486" s="163" t="s">
        <v>74</v>
      </c>
      <c r="AY486" s="164" t="s">
        <v>138</v>
      </c>
    </row>
    <row r="487" spans="2:65" s="163" customFormat="1" x14ac:dyDescent="0.2">
      <c r="B487" s="162"/>
      <c r="D487" s="58" t="s">
        <v>145</v>
      </c>
      <c r="E487" s="164" t="s">
        <v>1</v>
      </c>
      <c r="F487" s="165" t="s">
        <v>148</v>
      </c>
      <c r="H487" s="164" t="s">
        <v>1</v>
      </c>
      <c r="L487" s="162"/>
      <c r="M487" s="166"/>
      <c r="T487" s="167"/>
      <c r="AT487" s="164" t="s">
        <v>145</v>
      </c>
      <c r="AU487" s="164" t="s">
        <v>83</v>
      </c>
      <c r="AV487" s="163" t="s">
        <v>79</v>
      </c>
      <c r="AW487" s="163" t="s">
        <v>31</v>
      </c>
      <c r="AX487" s="163" t="s">
        <v>74</v>
      </c>
      <c r="AY487" s="164" t="s">
        <v>138</v>
      </c>
    </row>
    <row r="488" spans="2:65" s="163" customFormat="1" x14ac:dyDescent="0.2">
      <c r="B488" s="162"/>
      <c r="D488" s="58" t="s">
        <v>145</v>
      </c>
      <c r="E488" s="164" t="s">
        <v>1</v>
      </c>
      <c r="F488" s="165" t="s">
        <v>548</v>
      </c>
      <c r="H488" s="164" t="s">
        <v>1</v>
      </c>
      <c r="L488" s="162"/>
      <c r="M488" s="166"/>
      <c r="T488" s="167"/>
      <c r="AT488" s="164" t="s">
        <v>145</v>
      </c>
      <c r="AU488" s="164" t="s">
        <v>83</v>
      </c>
      <c r="AV488" s="163" t="s">
        <v>79</v>
      </c>
      <c r="AW488" s="163" t="s">
        <v>31</v>
      </c>
      <c r="AX488" s="163" t="s">
        <v>74</v>
      </c>
      <c r="AY488" s="164" t="s">
        <v>138</v>
      </c>
    </row>
    <row r="489" spans="2:65" s="169" customFormat="1" x14ac:dyDescent="0.2">
      <c r="B489" s="168"/>
      <c r="D489" s="58" t="s">
        <v>145</v>
      </c>
      <c r="E489" s="170" t="s">
        <v>1</v>
      </c>
      <c r="F489" s="171" t="s">
        <v>549</v>
      </c>
      <c r="H489" s="172">
        <v>1.25</v>
      </c>
      <c r="L489" s="168"/>
      <c r="M489" s="173"/>
      <c r="T489" s="174"/>
      <c r="AT489" s="170" t="s">
        <v>145</v>
      </c>
      <c r="AU489" s="170" t="s">
        <v>83</v>
      </c>
      <c r="AV489" s="169" t="s">
        <v>83</v>
      </c>
      <c r="AW489" s="169" t="s">
        <v>31</v>
      </c>
      <c r="AX489" s="169" t="s">
        <v>74</v>
      </c>
      <c r="AY489" s="170" t="s">
        <v>138</v>
      </c>
    </row>
    <row r="490" spans="2:65" s="163" customFormat="1" x14ac:dyDescent="0.2">
      <c r="B490" s="162"/>
      <c r="D490" s="58" t="s">
        <v>145</v>
      </c>
      <c r="E490" s="164" t="s">
        <v>1</v>
      </c>
      <c r="F490" s="165" t="s">
        <v>150</v>
      </c>
      <c r="H490" s="164" t="s">
        <v>1</v>
      </c>
      <c r="L490" s="162"/>
      <c r="M490" s="166"/>
      <c r="T490" s="167"/>
      <c r="AT490" s="164" t="s">
        <v>145</v>
      </c>
      <c r="AU490" s="164" t="s">
        <v>83</v>
      </c>
      <c r="AV490" s="163" t="s">
        <v>79</v>
      </c>
      <c r="AW490" s="163" t="s">
        <v>31</v>
      </c>
      <c r="AX490" s="163" t="s">
        <v>74</v>
      </c>
      <c r="AY490" s="164" t="s">
        <v>138</v>
      </c>
    </row>
    <row r="491" spans="2:65" s="163" customFormat="1" x14ac:dyDescent="0.2">
      <c r="B491" s="162"/>
      <c r="D491" s="58" t="s">
        <v>145</v>
      </c>
      <c r="E491" s="164" t="s">
        <v>1</v>
      </c>
      <c r="F491" s="165" t="s">
        <v>550</v>
      </c>
      <c r="H491" s="164" t="s">
        <v>1</v>
      </c>
      <c r="L491" s="162"/>
      <c r="M491" s="166"/>
      <c r="T491" s="167"/>
      <c r="AT491" s="164" t="s">
        <v>145</v>
      </c>
      <c r="AU491" s="164" t="s">
        <v>83</v>
      </c>
      <c r="AV491" s="163" t="s">
        <v>79</v>
      </c>
      <c r="AW491" s="163" t="s">
        <v>31</v>
      </c>
      <c r="AX491" s="163" t="s">
        <v>74</v>
      </c>
      <c r="AY491" s="164" t="s">
        <v>138</v>
      </c>
    </row>
    <row r="492" spans="2:65" s="169" customFormat="1" x14ac:dyDescent="0.2">
      <c r="B492" s="168"/>
      <c r="D492" s="58" t="s">
        <v>145</v>
      </c>
      <c r="E492" s="170" t="s">
        <v>1</v>
      </c>
      <c r="F492" s="171" t="s">
        <v>551</v>
      </c>
      <c r="H492" s="172">
        <v>7</v>
      </c>
      <c r="L492" s="168"/>
      <c r="M492" s="173"/>
      <c r="T492" s="174"/>
      <c r="AT492" s="170" t="s">
        <v>145</v>
      </c>
      <c r="AU492" s="170" t="s">
        <v>83</v>
      </c>
      <c r="AV492" s="169" t="s">
        <v>83</v>
      </c>
      <c r="AW492" s="169" t="s">
        <v>31</v>
      </c>
      <c r="AX492" s="169" t="s">
        <v>79</v>
      </c>
      <c r="AY492" s="170" t="s">
        <v>138</v>
      </c>
    </row>
    <row r="493" spans="2:65" s="9" customFormat="1" ht="24.2" customHeight="1" x14ac:dyDescent="0.2">
      <c r="B493" s="10"/>
      <c r="C493" s="61" t="s">
        <v>552</v>
      </c>
      <c r="D493" s="61" t="s">
        <v>140</v>
      </c>
      <c r="E493" s="62" t="s">
        <v>553</v>
      </c>
      <c r="F493" s="63" t="s">
        <v>554</v>
      </c>
      <c r="G493" s="64" t="s">
        <v>238</v>
      </c>
      <c r="H493" s="65">
        <v>0.45</v>
      </c>
      <c r="I493" s="192"/>
      <c r="J493" s="105">
        <f>ROUND(I493*H493,2)</f>
        <v>0</v>
      </c>
      <c r="K493" s="106"/>
      <c r="L493" s="10"/>
      <c r="M493" s="107" t="s">
        <v>1</v>
      </c>
      <c r="N493" s="108" t="s">
        <v>39</v>
      </c>
      <c r="P493" s="98">
        <f>O493*H493</f>
        <v>0</v>
      </c>
      <c r="Q493" s="98">
        <v>3.4499999999999999E-3</v>
      </c>
      <c r="R493" s="98">
        <f>Q493*H493</f>
        <v>1.5525000000000001E-3</v>
      </c>
      <c r="S493" s="98">
        <v>8.6999999999999994E-2</v>
      </c>
      <c r="T493" s="99">
        <f>S493*H493</f>
        <v>3.9149999999999997E-2</v>
      </c>
      <c r="AR493" s="100" t="s">
        <v>89</v>
      </c>
      <c r="AT493" s="100" t="s">
        <v>140</v>
      </c>
      <c r="AU493" s="100" t="s">
        <v>83</v>
      </c>
      <c r="AY493" s="66" t="s">
        <v>138</v>
      </c>
      <c r="BE493" s="101">
        <f>IF(N493="základní",J493,0)</f>
        <v>0</v>
      </c>
      <c r="BF493" s="101">
        <f>IF(N493="snížená",J493,0)</f>
        <v>0</v>
      </c>
      <c r="BG493" s="101">
        <f>IF(N493="zákl. přenesená",J493,0)</f>
        <v>0</v>
      </c>
      <c r="BH493" s="101">
        <f>IF(N493="sníž. přenesená",J493,0)</f>
        <v>0</v>
      </c>
      <c r="BI493" s="101">
        <f>IF(N493="nulová",J493,0)</f>
        <v>0</v>
      </c>
      <c r="BJ493" s="66" t="s">
        <v>79</v>
      </c>
      <c r="BK493" s="101">
        <f>ROUND(I493*H493,2)</f>
        <v>0</v>
      </c>
      <c r="BL493" s="66" t="s">
        <v>89</v>
      </c>
      <c r="BM493" s="100" t="s">
        <v>555</v>
      </c>
    </row>
    <row r="494" spans="2:65" s="163" customFormat="1" x14ac:dyDescent="0.2">
      <c r="B494" s="162"/>
      <c r="D494" s="58" t="s">
        <v>145</v>
      </c>
      <c r="E494" s="164" t="s">
        <v>1</v>
      </c>
      <c r="F494" s="165" t="s">
        <v>223</v>
      </c>
      <c r="H494" s="164" t="s">
        <v>1</v>
      </c>
      <c r="L494" s="162"/>
      <c r="M494" s="166"/>
      <c r="T494" s="167"/>
      <c r="AT494" s="164" t="s">
        <v>145</v>
      </c>
      <c r="AU494" s="164" t="s">
        <v>83</v>
      </c>
      <c r="AV494" s="163" t="s">
        <v>79</v>
      </c>
      <c r="AW494" s="163" t="s">
        <v>31</v>
      </c>
      <c r="AX494" s="163" t="s">
        <v>74</v>
      </c>
      <c r="AY494" s="164" t="s">
        <v>138</v>
      </c>
    </row>
    <row r="495" spans="2:65" s="163" customFormat="1" x14ac:dyDescent="0.2">
      <c r="B495" s="162"/>
      <c r="D495" s="58" t="s">
        <v>145</v>
      </c>
      <c r="E495" s="164" t="s">
        <v>1</v>
      </c>
      <c r="F495" s="165" t="s">
        <v>148</v>
      </c>
      <c r="H495" s="164" t="s">
        <v>1</v>
      </c>
      <c r="L495" s="162"/>
      <c r="M495" s="166"/>
      <c r="T495" s="167"/>
      <c r="AT495" s="164" t="s">
        <v>145</v>
      </c>
      <c r="AU495" s="164" t="s">
        <v>83</v>
      </c>
      <c r="AV495" s="163" t="s">
        <v>79</v>
      </c>
      <c r="AW495" s="163" t="s">
        <v>31</v>
      </c>
      <c r="AX495" s="163" t="s">
        <v>74</v>
      </c>
      <c r="AY495" s="164" t="s">
        <v>138</v>
      </c>
    </row>
    <row r="496" spans="2:65" s="169" customFormat="1" x14ac:dyDescent="0.2">
      <c r="B496" s="168"/>
      <c r="D496" s="58" t="s">
        <v>145</v>
      </c>
      <c r="E496" s="170" t="s">
        <v>1</v>
      </c>
      <c r="F496" s="171" t="s">
        <v>556</v>
      </c>
      <c r="H496" s="172">
        <v>0.45</v>
      </c>
      <c r="L496" s="168"/>
      <c r="M496" s="173"/>
      <c r="T496" s="174"/>
      <c r="AT496" s="170" t="s">
        <v>145</v>
      </c>
      <c r="AU496" s="170" t="s">
        <v>83</v>
      </c>
      <c r="AV496" s="169" t="s">
        <v>83</v>
      </c>
      <c r="AW496" s="169" t="s">
        <v>31</v>
      </c>
      <c r="AX496" s="169" t="s">
        <v>79</v>
      </c>
      <c r="AY496" s="170" t="s">
        <v>138</v>
      </c>
    </row>
    <row r="497" spans="2:65" s="9" customFormat="1" ht="24.2" customHeight="1" x14ac:dyDescent="0.2">
      <c r="B497" s="10"/>
      <c r="C497" s="61" t="s">
        <v>557</v>
      </c>
      <c r="D497" s="61" t="s">
        <v>140</v>
      </c>
      <c r="E497" s="62" t="s">
        <v>558</v>
      </c>
      <c r="F497" s="63" t="s">
        <v>559</v>
      </c>
      <c r="G497" s="64" t="s">
        <v>238</v>
      </c>
      <c r="H497" s="65">
        <v>21.48</v>
      </c>
      <c r="I497" s="192"/>
      <c r="J497" s="105">
        <f>ROUND(I497*H497,2)</f>
        <v>0</v>
      </c>
      <c r="K497" s="106"/>
      <c r="L497" s="10"/>
      <c r="M497" s="107" t="s">
        <v>1</v>
      </c>
      <c r="N497" s="108" t="s">
        <v>39</v>
      </c>
      <c r="P497" s="98">
        <f>O497*H497</f>
        <v>0</v>
      </c>
      <c r="Q497" s="98">
        <v>0</v>
      </c>
      <c r="R497" s="98">
        <f>Q497*H497</f>
        <v>0</v>
      </c>
      <c r="S497" s="98">
        <v>0</v>
      </c>
      <c r="T497" s="99">
        <f>S497*H497</f>
        <v>0</v>
      </c>
      <c r="AR497" s="100" t="s">
        <v>89</v>
      </c>
      <c r="AT497" s="100" t="s">
        <v>140</v>
      </c>
      <c r="AU497" s="100" t="s">
        <v>83</v>
      </c>
      <c r="AY497" s="66" t="s">
        <v>138</v>
      </c>
      <c r="BE497" s="101">
        <f>IF(N497="základní",J497,0)</f>
        <v>0</v>
      </c>
      <c r="BF497" s="101">
        <f>IF(N497="snížená",J497,0)</f>
        <v>0</v>
      </c>
      <c r="BG497" s="101">
        <f>IF(N497="zákl. přenesená",J497,0)</f>
        <v>0</v>
      </c>
      <c r="BH497" s="101">
        <f>IF(N497="sníž. přenesená",J497,0)</f>
        <v>0</v>
      </c>
      <c r="BI497" s="101">
        <f>IF(N497="nulová",J497,0)</f>
        <v>0</v>
      </c>
      <c r="BJ497" s="66" t="s">
        <v>79</v>
      </c>
      <c r="BK497" s="101">
        <f>ROUND(I497*H497,2)</f>
        <v>0</v>
      </c>
      <c r="BL497" s="66" t="s">
        <v>89</v>
      </c>
      <c r="BM497" s="100" t="s">
        <v>560</v>
      </c>
    </row>
    <row r="498" spans="2:65" s="163" customFormat="1" x14ac:dyDescent="0.2">
      <c r="B498" s="162"/>
      <c r="D498" s="58" t="s">
        <v>145</v>
      </c>
      <c r="E498" s="164" t="s">
        <v>1</v>
      </c>
      <c r="F498" s="165" t="s">
        <v>223</v>
      </c>
      <c r="H498" s="164" t="s">
        <v>1</v>
      </c>
      <c r="L498" s="162"/>
      <c r="M498" s="166"/>
      <c r="T498" s="167"/>
      <c r="AT498" s="164" t="s">
        <v>145</v>
      </c>
      <c r="AU498" s="164" t="s">
        <v>83</v>
      </c>
      <c r="AV498" s="163" t="s">
        <v>79</v>
      </c>
      <c r="AW498" s="163" t="s">
        <v>31</v>
      </c>
      <c r="AX498" s="163" t="s">
        <v>74</v>
      </c>
      <c r="AY498" s="164" t="s">
        <v>138</v>
      </c>
    </row>
    <row r="499" spans="2:65" s="163" customFormat="1" x14ac:dyDescent="0.2">
      <c r="B499" s="162"/>
      <c r="D499" s="58" t="s">
        <v>145</v>
      </c>
      <c r="E499" s="164" t="s">
        <v>1</v>
      </c>
      <c r="F499" s="165" t="s">
        <v>561</v>
      </c>
      <c r="H499" s="164" t="s">
        <v>1</v>
      </c>
      <c r="L499" s="162"/>
      <c r="M499" s="166"/>
      <c r="T499" s="167"/>
      <c r="AT499" s="164" t="s">
        <v>145</v>
      </c>
      <c r="AU499" s="164" t="s">
        <v>83</v>
      </c>
      <c r="AV499" s="163" t="s">
        <v>79</v>
      </c>
      <c r="AW499" s="163" t="s">
        <v>31</v>
      </c>
      <c r="AX499" s="163" t="s">
        <v>74</v>
      </c>
      <c r="AY499" s="164" t="s">
        <v>138</v>
      </c>
    </row>
    <row r="500" spans="2:65" s="163" customFormat="1" x14ac:dyDescent="0.2">
      <c r="B500" s="162"/>
      <c r="D500" s="58" t="s">
        <v>145</v>
      </c>
      <c r="E500" s="164" t="s">
        <v>1</v>
      </c>
      <c r="F500" s="165" t="s">
        <v>148</v>
      </c>
      <c r="H500" s="164" t="s">
        <v>1</v>
      </c>
      <c r="L500" s="162"/>
      <c r="M500" s="166"/>
      <c r="T500" s="167"/>
      <c r="AT500" s="164" t="s">
        <v>145</v>
      </c>
      <c r="AU500" s="164" t="s">
        <v>83</v>
      </c>
      <c r="AV500" s="163" t="s">
        <v>79</v>
      </c>
      <c r="AW500" s="163" t="s">
        <v>31</v>
      </c>
      <c r="AX500" s="163" t="s">
        <v>74</v>
      </c>
      <c r="AY500" s="164" t="s">
        <v>138</v>
      </c>
    </row>
    <row r="501" spans="2:65" s="169" customFormat="1" x14ac:dyDescent="0.2">
      <c r="B501" s="168"/>
      <c r="D501" s="58" t="s">
        <v>145</v>
      </c>
      <c r="E501" s="170" t="s">
        <v>1</v>
      </c>
      <c r="F501" s="171" t="s">
        <v>562</v>
      </c>
      <c r="H501" s="172">
        <v>14.7</v>
      </c>
      <c r="L501" s="168"/>
      <c r="M501" s="173"/>
      <c r="T501" s="174"/>
      <c r="AT501" s="170" t="s">
        <v>145</v>
      </c>
      <c r="AU501" s="170" t="s">
        <v>83</v>
      </c>
      <c r="AV501" s="169" t="s">
        <v>83</v>
      </c>
      <c r="AW501" s="169" t="s">
        <v>31</v>
      </c>
      <c r="AX501" s="169" t="s">
        <v>74</v>
      </c>
      <c r="AY501" s="170" t="s">
        <v>138</v>
      </c>
    </row>
    <row r="502" spans="2:65" s="163" customFormat="1" x14ac:dyDescent="0.2">
      <c r="B502" s="162"/>
      <c r="D502" s="58" t="s">
        <v>145</v>
      </c>
      <c r="E502" s="164" t="s">
        <v>1</v>
      </c>
      <c r="F502" s="165" t="s">
        <v>150</v>
      </c>
      <c r="H502" s="164" t="s">
        <v>1</v>
      </c>
      <c r="L502" s="162"/>
      <c r="M502" s="166"/>
      <c r="T502" s="167"/>
      <c r="AT502" s="164" t="s">
        <v>145</v>
      </c>
      <c r="AU502" s="164" t="s">
        <v>83</v>
      </c>
      <c r="AV502" s="163" t="s">
        <v>79</v>
      </c>
      <c r="AW502" s="163" t="s">
        <v>31</v>
      </c>
      <c r="AX502" s="163" t="s">
        <v>74</v>
      </c>
      <c r="AY502" s="164" t="s">
        <v>138</v>
      </c>
    </row>
    <row r="503" spans="2:65" s="169" customFormat="1" x14ac:dyDescent="0.2">
      <c r="B503" s="168"/>
      <c r="D503" s="58" t="s">
        <v>145</v>
      </c>
      <c r="E503" s="170" t="s">
        <v>1</v>
      </c>
      <c r="F503" s="171" t="s">
        <v>563</v>
      </c>
      <c r="H503" s="172">
        <v>6.78</v>
      </c>
      <c r="L503" s="168"/>
      <c r="M503" s="173"/>
      <c r="T503" s="174"/>
      <c r="AT503" s="170" t="s">
        <v>145</v>
      </c>
      <c r="AU503" s="170" t="s">
        <v>83</v>
      </c>
      <c r="AV503" s="169" t="s">
        <v>83</v>
      </c>
      <c r="AW503" s="169" t="s">
        <v>31</v>
      </c>
      <c r="AX503" s="169" t="s">
        <v>74</v>
      </c>
      <c r="AY503" s="170" t="s">
        <v>138</v>
      </c>
    </row>
    <row r="504" spans="2:65" s="183" customFormat="1" x14ac:dyDescent="0.2">
      <c r="B504" s="182"/>
      <c r="D504" s="58" t="s">
        <v>145</v>
      </c>
      <c r="E504" s="184" t="s">
        <v>1</v>
      </c>
      <c r="F504" s="185" t="s">
        <v>157</v>
      </c>
      <c r="H504" s="186">
        <v>21.48</v>
      </c>
      <c r="L504" s="182"/>
      <c r="M504" s="187"/>
      <c r="T504" s="188"/>
      <c r="AT504" s="184" t="s">
        <v>145</v>
      </c>
      <c r="AU504" s="184" t="s">
        <v>83</v>
      </c>
      <c r="AV504" s="183" t="s">
        <v>89</v>
      </c>
      <c r="AW504" s="183" t="s">
        <v>31</v>
      </c>
      <c r="AX504" s="183" t="s">
        <v>79</v>
      </c>
      <c r="AY504" s="184" t="s">
        <v>138</v>
      </c>
    </row>
    <row r="505" spans="2:65" s="9" customFormat="1" ht="24.2" customHeight="1" x14ac:dyDescent="0.2">
      <c r="B505" s="10"/>
      <c r="C505" s="61" t="s">
        <v>564</v>
      </c>
      <c r="D505" s="61" t="s">
        <v>140</v>
      </c>
      <c r="E505" s="62" t="s">
        <v>565</v>
      </c>
      <c r="F505" s="63" t="s">
        <v>566</v>
      </c>
      <c r="G505" s="64" t="s">
        <v>238</v>
      </c>
      <c r="H505" s="65">
        <v>56.1</v>
      </c>
      <c r="I505" s="192"/>
      <c r="J505" s="105">
        <f>ROUND(I505*H505,2)</f>
        <v>0</v>
      </c>
      <c r="K505" s="106"/>
      <c r="L505" s="10"/>
      <c r="M505" s="107" t="s">
        <v>1</v>
      </c>
      <c r="N505" s="108" t="s">
        <v>39</v>
      </c>
      <c r="P505" s="98">
        <f>O505*H505</f>
        <v>0</v>
      </c>
      <c r="Q505" s="98">
        <v>0</v>
      </c>
      <c r="R505" s="98">
        <f>Q505*H505</f>
        <v>0</v>
      </c>
      <c r="S505" s="98">
        <v>0</v>
      </c>
      <c r="T505" s="99">
        <f>S505*H505</f>
        <v>0</v>
      </c>
      <c r="AR505" s="100" t="s">
        <v>89</v>
      </c>
      <c r="AT505" s="100" t="s">
        <v>140</v>
      </c>
      <c r="AU505" s="100" t="s">
        <v>83</v>
      </c>
      <c r="AY505" s="66" t="s">
        <v>138</v>
      </c>
      <c r="BE505" s="101">
        <f>IF(N505="základní",J505,0)</f>
        <v>0</v>
      </c>
      <c r="BF505" s="101">
        <f>IF(N505="snížená",J505,0)</f>
        <v>0</v>
      </c>
      <c r="BG505" s="101">
        <f>IF(N505="zákl. přenesená",J505,0)</f>
        <v>0</v>
      </c>
      <c r="BH505" s="101">
        <f>IF(N505="sníž. přenesená",J505,0)</f>
        <v>0</v>
      </c>
      <c r="BI505" s="101">
        <f>IF(N505="nulová",J505,0)</f>
        <v>0</v>
      </c>
      <c r="BJ505" s="66" t="s">
        <v>79</v>
      </c>
      <c r="BK505" s="101">
        <f>ROUND(I505*H505,2)</f>
        <v>0</v>
      </c>
      <c r="BL505" s="66" t="s">
        <v>89</v>
      </c>
      <c r="BM505" s="100" t="s">
        <v>567</v>
      </c>
    </row>
    <row r="506" spans="2:65" s="163" customFormat="1" x14ac:dyDescent="0.2">
      <c r="B506" s="162"/>
      <c r="D506" s="58" t="s">
        <v>145</v>
      </c>
      <c r="E506" s="164" t="s">
        <v>1</v>
      </c>
      <c r="F506" s="165" t="s">
        <v>223</v>
      </c>
      <c r="H506" s="164" t="s">
        <v>1</v>
      </c>
      <c r="L506" s="162"/>
      <c r="M506" s="166"/>
      <c r="T506" s="167"/>
      <c r="AT506" s="164" t="s">
        <v>145</v>
      </c>
      <c r="AU506" s="164" t="s">
        <v>83</v>
      </c>
      <c r="AV506" s="163" t="s">
        <v>79</v>
      </c>
      <c r="AW506" s="163" t="s">
        <v>31</v>
      </c>
      <c r="AX506" s="163" t="s">
        <v>74</v>
      </c>
      <c r="AY506" s="164" t="s">
        <v>138</v>
      </c>
    </row>
    <row r="507" spans="2:65" s="163" customFormat="1" x14ac:dyDescent="0.2">
      <c r="B507" s="162"/>
      <c r="D507" s="58" t="s">
        <v>145</v>
      </c>
      <c r="E507" s="164" t="s">
        <v>1</v>
      </c>
      <c r="F507" s="165" t="s">
        <v>498</v>
      </c>
      <c r="H507" s="164" t="s">
        <v>1</v>
      </c>
      <c r="L507" s="162"/>
      <c r="M507" s="166"/>
      <c r="T507" s="167"/>
      <c r="AT507" s="164" t="s">
        <v>145</v>
      </c>
      <c r="AU507" s="164" t="s">
        <v>83</v>
      </c>
      <c r="AV507" s="163" t="s">
        <v>79</v>
      </c>
      <c r="AW507" s="163" t="s">
        <v>31</v>
      </c>
      <c r="AX507" s="163" t="s">
        <v>74</v>
      </c>
      <c r="AY507" s="164" t="s">
        <v>138</v>
      </c>
    </row>
    <row r="508" spans="2:65" s="163" customFormat="1" x14ac:dyDescent="0.2">
      <c r="B508" s="162"/>
      <c r="D508" s="58" t="s">
        <v>145</v>
      </c>
      <c r="E508" s="164" t="s">
        <v>1</v>
      </c>
      <c r="F508" s="165" t="s">
        <v>148</v>
      </c>
      <c r="H508" s="164" t="s">
        <v>1</v>
      </c>
      <c r="L508" s="162"/>
      <c r="M508" s="166"/>
      <c r="T508" s="167"/>
      <c r="AT508" s="164" t="s">
        <v>145</v>
      </c>
      <c r="AU508" s="164" t="s">
        <v>83</v>
      </c>
      <c r="AV508" s="163" t="s">
        <v>79</v>
      </c>
      <c r="AW508" s="163" t="s">
        <v>31</v>
      </c>
      <c r="AX508" s="163" t="s">
        <v>74</v>
      </c>
      <c r="AY508" s="164" t="s">
        <v>138</v>
      </c>
    </row>
    <row r="509" spans="2:65" s="169" customFormat="1" x14ac:dyDescent="0.2">
      <c r="B509" s="168"/>
      <c r="D509" s="58" t="s">
        <v>145</v>
      </c>
      <c r="E509" s="170" t="s">
        <v>1</v>
      </c>
      <c r="F509" s="171" t="s">
        <v>568</v>
      </c>
      <c r="H509" s="172">
        <v>34.1</v>
      </c>
      <c r="L509" s="168"/>
      <c r="M509" s="173"/>
      <c r="T509" s="174"/>
      <c r="AT509" s="170" t="s">
        <v>145</v>
      </c>
      <c r="AU509" s="170" t="s">
        <v>83</v>
      </c>
      <c r="AV509" s="169" t="s">
        <v>83</v>
      </c>
      <c r="AW509" s="169" t="s">
        <v>31</v>
      </c>
      <c r="AX509" s="169" t="s">
        <v>74</v>
      </c>
      <c r="AY509" s="170" t="s">
        <v>138</v>
      </c>
    </row>
    <row r="510" spans="2:65" s="163" customFormat="1" x14ac:dyDescent="0.2">
      <c r="B510" s="162"/>
      <c r="D510" s="58" t="s">
        <v>145</v>
      </c>
      <c r="E510" s="164" t="s">
        <v>1</v>
      </c>
      <c r="F510" s="165" t="s">
        <v>150</v>
      </c>
      <c r="H510" s="164" t="s">
        <v>1</v>
      </c>
      <c r="L510" s="162"/>
      <c r="M510" s="166"/>
      <c r="T510" s="167"/>
      <c r="AT510" s="164" t="s">
        <v>145</v>
      </c>
      <c r="AU510" s="164" t="s">
        <v>83</v>
      </c>
      <c r="AV510" s="163" t="s">
        <v>79</v>
      </c>
      <c r="AW510" s="163" t="s">
        <v>31</v>
      </c>
      <c r="AX510" s="163" t="s">
        <v>74</v>
      </c>
      <c r="AY510" s="164" t="s">
        <v>138</v>
      </c>
    </row>
    <row r="511" spans="2:65" s="169" customFormat="1" x14ac:dyDescent="0.2">
      <c r="B511" s="168"/>
      <c r="D511" s="58" t="s">
        <v>145</v>
      </c>
      <c r="E511" s="170" t="s">
        <v>1</v>
      </c>
      <c r="F511" s="171" t="s">
        <v>569</v>
      </c>
      <c r="H511" s="172">
        <v>22</v>
      </c>
      <c r="L511" s="168"/>
      <c r="M511" s="173"/>
      <c r="T511" s="174"/>
      <c r="AT511" s="170" t="s">
        <v>145</v>
      </c>
      <c r="AU511" s="170" t="s">
        <v>83</v>
      </c>
      <c r="AV511" s="169" t="s">
        <v>83</v>
      </c>
      <c r="AW511" s="169" t="s">
        <v>31</v>
      </c>
      <c r="AX511" s="169" t="s">
        <v>74</v>
      </c>
      <c r="AY511" s="170" t="s">
        <v>138</v>
      </c>
    </row>
    <row r="512" spans="2:65" s="183" customFormat="1" x14ac:dyDescent="0.2">
      <c r="B512" s="182"/>
      <c r="D512" s="58" t="s">
        <v>145</v>
      </c>
      <c r="E512" s="184" t="s">
        <v>1</v>
      </c>
      <c r="F512" s="185" t="s">
        <v>157</v>
      </c>
      <c r="H512" s="186">
        <v>56.1</v>
      </c>
      <c r="L512" s="182"/>
      <c r="M512" s="187"/>
      <c r="T512" s="188"/>
      <c r="AT512" s="184" t="s">
        <v>145</v>
      </c>
      <c r="AU512" s="184" t="s">
        <v>83</v>
      </c>
      <c r="AV512" s="183" t="s">
        <v>89</v>
      </c>
      <c r="AW512" s="183" t="s">
        <v>31</v>
      </c>
      <c r="AX512" s="183" t="s">
        <v>79</v>
      </c>
      <c r="AY512" s="184" t="s">
        <v>138</v>
      </c>
    </row>
    <row r="513" spans="2:65" s="9" customFormat="1" ht="24.2" customHeight="1" x14ac:dyDescent="0.2">
      <c r="B513" s="10"/>
      <c r="C513" s="61" t="s">
        <v>570</v>
      </c>
      <c r="D513" s="61" t="s">
        <v>140</v>
      </c>
      <c r="E513" s="62" t="s">
        <v>571</v>
      </c>
      <c r="F513" s="63" t="s">
        <v>572</v>
      </c>
      <c r="G513" s="64" t="s">
        <v>221</v>
      </c>
      <c r="H513" s="65">
        <v>116.334</v>
      </c>
      <c r="I513" s="192"/>
      <c r="J513" s="105">
        <f>ROUND(I513*H513,2)</f>
        <v>0</v>
      </c>
      <c r="K513" s="106"/>
      <c r="L513" s="10"/>
      <c r="M513" s="107" t="s">
        <v>1</v>
      </c>
      <c r="N513" s="108" t="s">
        <v>39</v>
      </c>
      <c r="P513" s="98">
        <f>O513*H513</f>
        <v>0</v>
      </c>
      <c r="Q513" s="98">
        <v>0</v>
      </c>
      <c r="R513" s="98">
        <f>Q513*H513</f>
        <v>0</v>
      </c>
      <c r="S513" s="98">
        <v>6.8000000000000005E-2</v>
      </c>
      <c r="T513" s="99">
        <f>S513*H513</f>
        <v>7.9107120000000011</v>
      </c>
      <c r="AR513" s="100" t="s">
        <v>89</v>
      </c>
      <c r="AT513" s="100" t="s">
        <v>140</v>
      </c>
      <c r="AU513" s="100" t="s">
        <v>83</v>
      </c>
      <c r="AY513" s="66" t="s">
        <v>138</v>
      </c>
      <c r="BE513" s="101">
        <f>IF(N513="základní",J513,0)</f>
        <v>0</v>
      </c>
      <c r="BF513" s="101">
        <f>IF(N513="snížená",J513,0)</f>
        <v>0</v>
      </c>
      <c r="BG513" s="101">
        <f>IF(N513="zákl. přenesená",J513,0)</f>
        <v>0</v>
      </c>
      <c r="BH513" s="101">
        <f>IF(N513="sníž. přenesená",J513,0)</f>
        <v>0</v>
      </c>
      <c r="BI513" s="101">
        <f>IF(N513="nulová",J513,0)</f>
        <v>0</v>
      </c>
      <c r="BJ513" s="66" t="s">
        <v>79</v>
      </c>
      <c r="BK513" s="101">
        <f>ROUND(I513*H513,2)</f>
        <v>0</v>
      </c>
      <c r="BL513" s="66" t="s">
        <v>89</v>
      </c>
      <c r="BM513" s="100" t="s">
        <v>573</v>
      </c>
    </row>
    <row r="514" spans="2:65" s="163" customFormat="1" x14ac:dyDescent="0.2">
      <c r="B514" s="162"/>
      <c r="D514" s="58" t="s">
        <v>145</v>
      </c>
      <c r="E514" s="164" t="s">
        <v>1</v>
      </c>
      <c r="F514" s="165" t="s">
        <v>223</v>
      </c>
      <c r="H514" s="164" t="s">
        <v>1</v>
      </c>
      <c r="L514" s="162"/>
      <c r="M514" s="166"/>
      <c r="T514" s="167"/>
      <c r="AT514" s="164" t="s">
        <v>145</v>
      </c>
      <c r="AU514" s="164" t="s">
        <v>83</v>
      </c>
      <c r="AV514" s="163" t="s">
        <v>79</v>
      </c>
      <c r="AW514" s="163" t="s">
        <v>31</v>
      </c>
      <c r="AX514" s="163" t="s">
        <v>74</v>
      </c>
      <c r="AY514" s="164" t="s">
        <v>138</v>
      </c>
    </row>
    <row r="515" spans="2:65" s="163" customFormat="1" x14ac:dyDescent="0.2">
      <c r="B515" s="162"/>
      <c r="D515" s="58" t="s">
        <v>145</v>
      </c>
      <c r="E515" s="164" t="s">
        <v>1</v>
      </c>
      <c r="F515" s="165" t="s">
        <v>148</v>
      </c>
      <c r="H515" s="164" t="s">
        <v>1</v>
      </c>
      <c r="L515" s="162"/>
      <c r="M515" s="166"/>
      <c r="T515" s="167"/>
      <c r="AT515" s="164" t="s">
        <v>145</v>
      </c>
      <c r="AU515" s="164" t="s">
        <v>83</v>
      </c>
      <c r="AV515" s="163" t="s">
        <v>79</v>
      </c>
      <c r="AW515" s="163" t="s">
        <v>31</v>
      </c>
      <c r="AX515" s="163" t="s">
        <v>74</v>
      </c>
      <c r="AY515" s="164" t="s">
        <v>138</v>
      </c>
    </row>
    <row r="516" spans="2:65" s="169" customFormat="1" x14ac:dyDescent="0.2">
      <c r="B516" s="168"/>
      <c r="D516" s="58" t="s">
        <v>145</v>
      </c>
      <c r="E516" s="170" t="s">
        <v>1</v>
      </c>
      <c r="F516" s="171" t="s">
        <v>574</v>
      </c>
      <c r="H516" s="172">
        <v>7.157</v>
      </c>
      <c r="L516" s="168"/>
      <c r="M516" s="173"/>
      <c r="T516" s="174"/>
      <c r="AT516" s="170" t="s">
        <v>145</v>
      </c>
      <c r="AU516" s="170" t="s">
        <v>83</v>
      </c>
      <c r="AV516" s="169" t="s">
        <v>83</v>
      </c>
      <c r="AW516" s="169" t="s">
        <v>31</v>
      </c>
      <c r="AX516" s="169" t="s">
        <v>74</v>
      </c>
      <c r="AY516" s="170" t="s">
        <v>138</v>
      </c>
    </row>
    <row r="517" spans="2:65" s="169" customFormat="1" x14ac:dyDescent="0.2">
      <c r="B517" s="168"/>
      <c r="D517" s="58" t="s">
        <v>145</v>
      </c>
      <c r="E517" s="170" t="s">
        <v>1</v>
      </c>
      <c r="F517" s="171" t="s">
        <v>575</v>
      </c>
      <c r="H517" s="172">
        <v>7.056</v>
      </c>
      <c r="L517" s="168"/>
      <c r="M517" s="173"/>
      <c r="T517" s="174"/>
      <c r="AT517" s="170" t="s">
        <v>145</v>
      </c>
      <c r="AU517" s="170" t="s">
        <v>83</v>
      </c>
      <c r="AV517" s="169" t="s">
        <v>83</v>
      </c>
      <c r="AW517" s="169" t="s">
        <v>31</v>
      </c>
      <c r="AX517" s="169" t="s">
        <v>74</v>
      </c>
      <c r="AY517" s="170" t="s">
        <v>138</v>
      </c>
    </row>
    <row r="518" spans="2:65" s="169" customFormat="1" x14ac:dyDescent="0.2">
      <c r="B518" s="168"/>
      <c r="D518" s="58" t="s">
        <v>145</v>
      </c>
      <c r="E518" s="170" t="s">
        <v>1</v>
      </c>
      <c r="F518" s="171" t="s">
        <v>576</v>
      </c>
      <c r="H518" s="172">
        <v>21.033999999999999</v>
      </c>
      <c r="L518" s="168"/>
      <c r="M518" s="173"/>
      <c r="T518" s="174"/>
      <c r="AT518" s="170" t="s">
        <v>145</v>
      </c>
      <c r="AU518" s="170" t="s">
        <v>83</v>
      </c>
      <c r="AV518" s="169" t="s">
        <v>83</v>
      </c>
      <c r="AW518" s="169" t="s">
        <v>31</v>
      </c>
      <c r="AX518" s="169" t="s">
        <v>74</v>
      </c>
      <c r="AY518" s="170" t="s">
        <v>138</v>
      </c>
    </row>
    <row r="519" spans="2:65" s="169" customFormat="1" ht="22.5" x14ac:dyDescent="0.2">
      <c r="B519" s="168"/>
      <c r="D519" s="58" t="s">
        <v>145</v>
      </c>
      <c r="E519" s="170" t="s">
        <v>1</v>
      </c>
      <c r="F519" s="171" t="s">
        <v>577</v>
      </c>
      <c r="H519" s="172">
        <v>22.523</v>
      </c>
      <c r="L519" s="168"/>
      <c r="M519" s="173"/>
      <c r="T519" s="174"/>
      <c r="AT519" s="170" t="s">
        <v>145</v>
      </c>
      <c r="AU519" s="170" t="s">
        <v>83</v>
      </c>
      <c r="AV519" s="169" t="s">
        <v>83</v>
      </c>
      <c r="AW519" s="169" t="s">
        <v>31</v>
      </c>
      <c r="AX519" s="169" t="s">
        <v>74</v>
      </c>
      <c r="AY519" s="170" t="s">
        <v>138</v>
      </c>
    </row>
    <row r="520" spans="2:65" s="163" customFormat="1" x14ac:dyDescent="0.2">
      <c r="B520" s="162"/>
      <c r="D520" s="58" t="s">
        <v>145</v>
      </c>
      <c r="E520" s="164" t="s">
        <v>1</v>
      </c>
      <c r="F520" s="165" t="s">
        <v>150</v>
      </c>
      <c r="H520" s="164" t="s">
        <v>1</v>
      </c>
      <c r="L520" s="162"/>
      <c r="M520" s="166"/>
      <c r="T520" s="167"/>
      <c r="AT520" s="164" t="s">
        <v>145</v>
      </c>
      <c r="AU520" s="164" t="s">
        <v>83</v>
      </c>
      <c r="AV520" s="163" t="s">
        <v>79</v>
      </c>
      <c r="AW520" s="163" t="s">
        <v>31</v>
      </c>
      <c r="AX520" s="163" t="s">
        <v>74</v>
      </c>
      <c r="AY520" s="164" t="s">
        <v>138</v>
      </c>
    </row>
    <row r="521" spans="2:65" s="169" customFormat="1" ht="22.5" x14ac:dyDescent="0.2">
      <c r="B521" s="168"/>
      <c r="D521" s="58" t="s">
        <v>145</v>
      </c>
      <c r="E521" s="170" t="s">
        <v>1</v>
      </c>
      <c r="F521" s="171" t="s">
        <v>578</v>
      </c>
      <c r="H521" s="172">
        <v>27.946999999999999</v>
      </c>
      <c r="L521" s="168"/>
      <c r="M521" s="173"/>
      <c r="T521" s="174"/>
      <c r="AT521" s="170" t="s">
        <v>145</v>
      </c>
      <c r="AU521" s="170" t="s">
        <v>83</v>
      </c>
      <c r="AV521" s="169" t="s">
        <v>83</v>
      </c>
      <c r="AW521" s="169" t="s">
        <v>31</v>
      </c>
      <c r="AX521" s="169" t="s">
        <v>74</v>
      </c>
      <c r="AY521" s="170" t="s">
        <v>138</v>
      </c>
    </row>
    <row r="522" spans="2:65" s="169" customFormat="1" x14ac:dyDescent="0.2">
      <c r="B522" s="168"/>
      <c r="D522" s="58" t="s">
        <v>145</v>
      </c>
      <c r="E522" s="170" t="s">
        <v>1</v>
      </c>
      <c r="F522" s="171" t="s">
        <v>579</v>
      </c>
      <c r="H522" s="172">
        <v>22.742000000000001</v>
      </c>
      <c r="L522" s="168"/>
      <c r="M522" s="173"/>
      <c r="T522" s="174"/>
      <c r="AT522" s="170" t="s">
        <v>145</v>
      </c>
      <c r="AU522" s="170" t="s">
        <v>83</v>
      </c>
      <c r="AV522" s="169" t="s">
        <v>83</v>
      </c>
      <c r="AW522" s="169" t="s">
        <v>31</v>
      </c>
      <c r="AX522" s="169" t="s">
        <v>74</v>
      </c>
      <c r="AY522" s="170" t="s">
        <v>138</v>
      </c>
    </row>
    <row r="523" spans="2:65" s="169" customFormat="1" x14ac:dyDescent="0.2">
      <c r="B523" s="168"/>
      <c r="D523" s="58" t="s">
        <v>145</v>
      </c>
      <c r="E523" s="170" t="s">
        <v>1</v>
      </c>
      <c r="F523" s="171" t="s">
        <v>580</v>
      </c>
      <c r="H523" s="172">
        <v>7.875</v>
      </c>
      <c r="L523" s="168"/>
      <c r="M523" s="173"/>
      <c r="T523" s="174"/>
      <c r="AT523" s="170" t="s">
        <v>145</v>
      </c>
      <c r="AU523" s="170" t="s">
        <v>83</v>
      </c>
      <c r="AV523" s="169" t="s">
        <v>83</v>
      </c>
      <c r="AW523" s="169" t="s">
        <v>31</v>
      </c>
      <c r="AX523" s="169" t="s">
        <v>74</v>
      </c>
      <c r="AY523" s="170" t="s">
        <v>138</v>
      </c>
    </row>
    <row r="524" spans="2:65" s="183" customFormat="1" x14ac:dyDescent="0.2">
      <c r="B524" s="182"/>
      <c r="D524" s="58" t="s">
        <v>145</v>
      </c>
      <c r="E524" s="184" t="s">
        <v>1</v>
      </c>
      <c r="F524" s="185" t="s">
        <v>157</v>
      </c>
      <c r="H524" s="186">
        <v>116.334</v>
      </c>
      <c r="L524" s="182"/>
      <c r="M524" s="187"/>
      <c r="T524" s="188"/>
      <c r="AT524" s="184" t="s">
        <v>145</v>
      </c>
      <c r="AU524" s="184" t="s">
        <v>83</v>
      </c>
      <c r="AV524" s="183" t="s">
        <v>89</v>
      </c>
      <c r="AW524" s="183" t="s">
        <v>31</v>
      </c>
      <c r="AX524" s="183" t="s">
        <v>79</v>
      </c>
      <c r="AY524" s="184" t="s">
        <v>138</v>
      </c>
    </row>
    <row r="525" spans="2:65" s="49" customFormat="1" ht="22.7" customHeight="1" x14ac:dyDescent="0.2">
      <c r="B525" s="50"/>
      <c r="D525" s="51" t="s">
        <v>73</v>
      </c>
      <c r="E525" s="60" t="s">
        <v>581</v>
      </c>
      <c r="F525" s="60" t="s">
        <v>582</v>
      </c>
      <c r="J525" s="104">
        <f>BK525</f>
        <v>0</v>
      </c>
      <c r="L525" s="50"/>
      <c r="M525" s="88"/>
      <c r="P525" s="89">
        <f>SUM(P526:P531)</f>
        <v>0</v>
      </c>
      <c r="R525" s="89">
        <f>SUM(R526:R531)</f>
        <v>0</v>
      </c>
      <c r="T525" s="90">
        <f>SUM(T526:T531)</f>
        <v>0</v>
      </c>
      <c r="AR525" s="51" t="s">
        <v>79</v>
      </c>
      <c r="AT525" s="91" t="s">
        <v>73</v>
      </c>
      <c r="AU525" s="91" t="s">
        <v>79</v>
      </c>
      <c r="AY525" s="51" t="s">
        <v>138</v>
      </c>
      <c r="BK525" s="92">
        <f>SUM(BK526:BK531)</f>
        <v>0</v>
      </c>
    </row>
    <row r="526" spans="2:65" s="9" customFormat="1" ht="24.2" customHeight="1" x14ac:dyDescent="0.2">
      <c r="B526" s="10"/>
      <c r="C526" s="61" t="s">
        <v>583</v>
      </c>
      <c r="D526" s="61" t="s">
        <v>140</v>
      </c>
      <c r="E526" s="62" t="s">
        <v>584</v>
      </c>
      <c r="F526" s="63" t="s">
        <v>585</v>
      </c>
      <c r="G526" s="64" t="s">
        <v>179</v>
      </c>
      <c r="H526" s="65">
        <v>28.971</v>
      </c>
      <c r="I526" s="192"/>
      <c r="J526" s="105">
        <f>ROUND(I526*H526,2)</f>
        <v>0</v>
      </c>
      <c r="K526" s="106"/>
      <c r="L526" s="10"/>
      <c r="M526" s="107" t="s">
        <v>1</v>
      </c>
      <c r="N526" s="108" t="s">
        <v>39</v>
      </c>
      <c r="P526" s="98">
        <f>O526*H526</f>
        <v>0</v>
      </c>
      <c r="Q526" s="98">
        <v>0</v>
      </c>
      <c r="R526" s="98">
        <f>Q526*H526</f>
        <v>0</v>
      </c>
      <c r="S526" s="98">
        <v>0</v>
      </c>
      <c r="T526" s="99">
        <f>S526*H526</f>
        <v>0</v>
      </c>
      <c r="AR526" s="100" t="s">
        <v>89</v>
      </c>
      <c r="AT526" s="100" t="s">
        <v>140</v>
      </c>
      <c r="AU526" s="100" t="s">
        <v>83</v>
      </c>
      <c r="AY526" s="66" t="s">
        <v>138</v>
      </c>
      <c r="BE526" s="101">
        <f>IF(N526="základní",J526,0)</f>
        <v>0</v>
      </c>
      <c r="BF526" s="101">
        <f>IF(N526="snížená",J526,0)</f>
        <v>0</v>
      </c>
      <c r="BG526" s="101">
        <f>IF(N526="zákl. přenesená",J526,0)</f>
        <v>0</v>
      </c>
      <c r="BH526" s="101">
        <f>IF(N526="sníž. přenesená",J526,0)</f>
        <v>0</v>
      </c>
      <c r="BI526" s="101">
        <f>IF(N526="nulová",J526,0)</f>
        <v>0</v>
      </c>
      <c r="BJ526" s="66" t="s">
        <v>79</v>
      </c>
      <c r="BK526" s="101">
        <f>ROUND(I526*H526,2)</f>
        <v>0</v>
      </c>
      <c r="BL526" s="66" t="s">
        <v>89</v>
      </c>
      <c r="BM526" s="100" t="s">
        <v>586</v>
      </c>
    </row>
    <row r="527" spans="2:65" s="9" customFormat="1" ht="24.2" customHeight="1" x14ac:dyDescent="0.2">
      <c r="B527" s="10"/>
      <c r="C527" s="61" t="s">
        <v>587</v>
      </c>
      <c r="D527" s="61" t="s">
        <v>140</v>
      </c>
      <c r="E527" s="62" t="s">
        <v>588</v>
      </c>
      <c r="F527" s="63" t="s">
        <v>589</v>
      </c>
      <c r="G527" s="64" t="s">
        <v>179</v>
      </c>
      <c r="H527" s="65">
        <v>28.971</v>
      </c>
      <c r="I527" s="192"/>
      <c r="J527" s="105">
        <f>ROUND(I527*H527,2)</f>
        <v>0</v>
      </c>
      <c r="K527" s="106"/>
      <c r="L527" s="10"/>
      <c r="M527" s="107" t="s">
        <v>1</v>
      </c>
      <c r="N527" s="108" t="s">
        <v>39</v>
      </c>
      <c r="P527" s="98">
        <f>O527*H527</f>
        <v>0</v>
      </c>
      <c r="Q527" s="98">
        <v>0</v>
      </c>
      <c r="R527" s="98">
        <f>Q527*H527</f>
        <v>0</v>
      </c>
      <c r="S527" s="98">
        <v>0</v>
      </c>
      <c r="T527" s="99">
        <f>S527*H527</f>
        <v>0</v>
      </c>
      <c r="AR527" s="100" t="s">
        <v>89</v>
      </c>
      <c r="AT527" s="100" t="s">
        <v>140</v>
      </c>
      <c r="AU527" s="100" t="s">
        <v>83</v>
      </c>
      <c r="AY527" s="66" t="s">
        <v>138</v>
      </c>
      <c r="BE527" s="101">
        <f>IF(N527="základní",J527,0)</f>
        <v>0</v>
      </c>
      <c r="BF527" s="101">
        <f>IF(N527="snížená",J527,0)</f>
        <v>0</v>
      </c>
      <c r="BG527" s="101">
        <f>IF(N527="zákl. přenesená",J527,0)</f>
        <v>0</v>
      </c>
      <c r="BH527" s="101">
        <f>IF(N527="sníž. přenesená",J527,0)</f>
        <v>0</v>
      </c>
      <c r="BI527" s="101">
        <f>IF(N527="nulová",J527,0)</f>
        <v>0</v>
      </c>
      <c r="BJ527" s="66" t="s">
        <v>79</v>
      </c>
      <c r="BK527" s="101">
        <f>ROUND(I527*H527,2)</f>
        <v>0</v>
      </c>
      <c r="BL527" s="66" t="s">
        <v>89</v>
      </c>
      <c r="BM527" s="100" t="s">
        <v>590</v>
      </c>
    </row>
    <row r="528" spans="2:65" s="9" customFormat="1" ht="24.2" customHeight="1" x14ac:dyDescent="0.2">
      <c r="B528" s="10"/>
      <c r="C528" s="61" t="s">
        <v>591</v>
      </c>
      <c r="D528" s="61" t="s">
        <v>140</v>
      </c>
      <c r="E528" s="62" t="s">
        <v>592</v>
      </c>
      <c r="F528" s="63" t="s">
        <v>593</v>
      </c>
      <c r="G528" s="64" t="s">
        <v>179</v>
      </c>
      <c r="H528" s="65">
        <v>550.44899999999996</v>
      </c>
      <c r="I528" s="192"/>
      <c r="J528" s="105">
        <f>ROUND(I528*H528,2)</f>
        <v>0</v>
      </c>
      <c r="K528" s="106"/>
      <c r="L528" s="10"/>
      <c r="M528" s="107" t="s">
        <v>1</v>
      </c>
      <c r="N528" s="108" t="s">
        <v>39</v>
      </c>
      <c r="P528" s="98">
        <f>O528*H528</f>
        <v>0</v>
      </c>
      <c r="Q528" s="98">
        <v>0</v>
      </c>
      <c r="R528" s="98">
        <f>Q528*H528</f>
        <v>0</v>
      </c>
      <c r="S528" s="98">
        <v>0</v>
      </c>
      <c r="T528" s="99">
        <f>S528*H528</f>
        <v>0</v>
      </c>
      <c r="AR528" s="100" t="s">
        <v>89</v>
      </c>
      <c r="AT528" s="100" t="s">
        <v>140</v>
      </c>
      <c r="AU528" s="100" t="s">
        <v>83</v>
      </c>
      <c r="AY528" s="66" t="s">
        <v>138</v>
      </c>
      <c r="BE528" s="101">
        <f>IF(N528="základní",J528,0)</f>
        <v>0</v>
      </c>
      <c r="BF528" s="101">
        <f>IF(N528="snížená",J528,0)</f>
        <v>0</v>
      </c>
      <c r="BG528" s="101">
        <f>IF(N528="zákl. přenesená",J528,0)</f>
        <v>0</v>
      </c>
      <c r="BH528" s="101">
        <f>IF(N528="sníž. přenesená",J528,0)</f>
        <v>0</v>
      </c>
      <c r="BI528" s="101">
        <f>IF(N528="nulová",J528,0)</f>
        <v>0</v>
      </c>
      <c r="BJ528" s="66" t="s">
        <v>79</v>
      </c>
      <c r="BK528" s="101">
        <f>ROUND(I528*H528,2)</f>
        <v>0</v>
      </c>
      <c r="BL528" s="66" t="s">
        <v>89</v>
      </c>
      <c r="BM528" s="100" t="s">
        <v>594</v>
      </c>
    </row>
    <row r="529" spans="2:65" s="169" customFormat="1" x14ac:dyDescent="0.2">
      <c r="B529" s="168"/>
      <c r="D529" s="58" t="s">
        <v>145</v>
      </c>
      <c r="F529" s="171" t="s">
        <v>595</v>
      </c>
      <c r="H529" s="172">
        <v>550.44899999999996</v>
      </c>
      <c r="L529" s="168"/>
      <c r="M529" s="173"/>
      <c r="T529" s="174"/>
      <c r="AT529" s="170" t="s">
        <v>145</v>
      </c>
      <c r="AU529" s="170" t="s">
        <v>83</v>
      </c>
      <c r="AV529" s="169" t="s">
        <v>83</v>
      </c>
      <c r="AW529" s="169" t="s">
        <v>3</v>
      </c>
      <c r="AX529" s="169" t="s">
        <v>79</v>
      </c>
      <c r="AY529" s="170" t="s">
        <v>138</v>
      </c>
    </row>
    <row r="530" spans="2:65" s="9" customFormat="1" ht="33" customHeight="1" x14ac:dyDescent="0.2">
      <c r="B530" s="10"/>
      <c r="C530" s="61" t="s">
        <v>596</v>
      </c>
      <c r="D530" s="61" t="s">
        <v>140</v>
      </c>
      <c r="E530" s="62" t="s">
        <v>597</v>
      </c>
      <c r="F530" s="63" t="s">
        <v>598</v>
      </c>
      <c r="G530" s="64" t="s">
        <v>179</v>
      </c>
      <c r="H530" s="65">
        <v>28.960999999999999</v>
      </c>
      <c r="I530" s="192"/>
      <c r="J530" s="105">
        <f>ROUND(I530*H530,2)</f>
        <v>0</v>
      </c>
      <c r="K530" s="106"/>
      <c r="L530" s="10"/>
      <c r="M530" s="107" t="s">
        <v>1</v>
      </c>
      <c r="N530" s="108" t="s">
        <v>39</v>
      </c>
      <c r="P530" s="98">
        <f>O530*H530</f>
        <v>0</v>
      </c>
      <c r="Q530" s="98">
        <v>0</v>
      </c>
      <c r="R530" s="98">
        <f>Q530*H530</f>
        <v>0</v>
      </c>
      <c r="S530" s="98">
        <v>0</v>
      </c>
      <c r="T530" s="99">
        <f>S530*H530</f>
        <v>0</v>
      </c>
      <c r="AR530" s="100" t="s">
        <v>89</v>
      </c>
      <c r="AT530" s="100" t="s">
        <v>140</v>
      </c>
      <c r="AU530" s="100" t="s">
        <v>83</v>
      </c>
      <c r="AY530" s="66" t="s">
        <v>138</v>
      </c>
      <c r="BE530" s="101">
        <f>IF(N530="základní",J530,0)</f>
        <v>0</v>
      </c>
      <c r="BF530" s="101">
        <f>IF(N530="snížená",J530,0)</f>
        <v>0</v>
      </c>
      <c r="BG530" s="101">
        <f>IF(N530="zákl. přenesená",J530,0)</f>
        <v>0</v>
      </c>
      <c r="BH530" s="101">
        <f>IF(N530="sníž. přenesená",J530,0)</f>
        <v>0</v>
      </c>
      <c r="BI530" s="101">
        <f>IF(N530="nulová",J530,0)</f>
        <v>0</v>
      </c>
      <c r="BJ530" s="66" t="s">
        <v>79</v>
      </c>
      <c r="BK530" s="101">
        <f>ROUND(I530*H530,2)</f>
        <v>0</v>
      </c>
      <c r="BL530" s="66" t="s">
        <v>89</v>
      </c>
      <c r="BM530" s="100" t="s">
        <v>599</v>
      </c>
    </row>
    <row r="531" spans="2:65" s="9" customFormat="1" ht="33" customHeight="1" x14ac:dyDescent="0.2">
      <c r="B531" s="10"/>
      <c r="C531" s="61" t="s">
        <v>600</v>
      </c>
      <c r="D531" s="61" t="s">
        <v>140</v>
      </c>
      <c r="E531" s="62" t="s">
        <v>601</v>
      </c>
      <c r="F531" s="63" t="s">
        <v>602</v>
      </c>
      <c r="G531" s="64" t="s">
        <v>179</v>
      </c>
      <c r="H531" s="65">
        <v>0.01</v>
      </c>
      <c r="I531" s="192"/>
      <c r="J531" s="105">
        <f>ROUND(I531*H531,2)</f>
        <v>0</v>
      </c>
      <c r="K531" s="106"/>
      <c r="L531" s="10"/>
      <c r="M531" s="107" t="s">
        <v>1</v>
      </c>
      <c r="N531" s="108" t="s">
        <v>39</v>
      </c>
      <c r="P531" s="98">
        <f>O531*H531</f>
        <v>0</v>
      </c>
      <c r="Q531" s="98">
        <v>0</v>
      </c>
      <c r="R531" s="98">
        <f>Q531*H531</f>
        <v>0</v>
      </c>
      <c r="S531" s="98">
        <v>0</v>
      </c>
      <c r="T531" s="99">
        <f>S531*H531</f>
        <v>0</v>
      </c>
      <c r="AR531" s="100" t="s">
        <v>89</v>
      </c>
      <c r="AT531" s="100" t="s">
        <v>140</v>
      </c>
      <c r="AU531" s="100" t="s">
        <v>83</v>
      </c>
      <c r="AY531" s="66" t="s">
        <v>138</v>
      </c>
      <c r="BE531" s="101">
        <f>IF(N531="základní",J531,0)</f>
        <v>0</v>
      </c>
      <c r="BF531" s="101">
        <f>IF(N531="snížená",J531,0)</f>
        <v>0</v>
      </c>
      <c r="BG531" s="101">
        <f>IF(N531="zákl. přenesená",J531,0)</f>
        <v>0</v>
      </c>
      <c r="BH531" s="101">
        <f>IF(N531="sníž. přenesená",J531,0)</f>
        <v>0</v>
      </c>
      <c r="BI531" s="101">
        <f>IF(N531="nulová",J531,0)</f>
        <v>0</v>
      </c>
      <c r="BJ531" s="66" t="s">
        <v>79</v>
      </c>
      <c r="BK531" s="101">
        <f>ROUND(I531*H531,2)</f>
        <v>0</v>
      </c>
      <c r="BL531" s="66" t="s">
        <v>89</v>
      </c>
      <c r="BM531" s="100" t="s">
        <v>603</v>
      </c>
    </row>
    <row r="532" spans="2:65" s="49" customFormat="1" ht="22.7" customHeight="1" x14ac:dyDescent="0.2">
      <c r="B532" s="50"/>
      <c r="D532" s="51" t="s">
        <v>73</v>
      </c>
      <c r="E532" s="60" t="s">
        <v>604</v>
      </c>
      <c r="F532" s="60" t="s">
        <v>605</v>
      </c>
      <c r="J532" s="104">
        <f>BK532</f>
        <v>0</v>
      </c>
      <c r="L532" s="50"/>
      <c r="M532" s="88"/>
      <c r="P532" s="89">
        <f>P533</f>
        <v>0</v>
      </c>
      <c r="R532" s="89">
        <f>R533</f>
        <v>0</v>
      </c>
      <c r="T532" s="90">
        <f>T533</f>
        <v>0</v>
      </c>
      <c r="AR532" s="51" t="s">
        <v>79</v>
      </c>
      <c r="AT532" s="91" t="s">
        <v>73</v>
      </c>
      <c r="AU532" s="91" t="s">
        <v>79</v>
      </c>
      <c r="AY532" s="51" t="s">
        <v>138</v>
      </c>
      <c r="BK532" s="92">
        <f>BK533</f>
        <v>0</v>
      </c>
    </row>
    <row r="533" spans="2:65" s="9" customFormat="1" ht="16.5" customHeight="1" x14ac:dyDescent="0.2">
      <c r="B533" s="10"/>
      <c r="C533" s="61" t="s">
        <v>606</v>
      </c>
      <c r="D533" s="61" t="s">
        <v>140</v>
      </c>
      <c r="E533" s="62" t="s">
        <v>607</v>
      </c>
      <c r="F533" s="63" t="s">
        <v>608</v>
      </c>
      <c r="G533" s="64" t="s">
        <v>179</v>
      </c>
      <c r="H533" s="65">
        <v>41.44</v>
      </c>
      <c r="I533" s="192"/>
      <c r="J533" s="105">
        <f>ROUND(I533*H533,2)</f>
        <v>0</v>
      </c>
      <c r="K533" s="106"/>
      <c r="L533" s="10"/>
      <c r="M533" s="107" t="s">
        <v>1</v>
      </c>
      <c r="N533" s="108" t="s">
        <v>39</v>
      </c>
      <c r="P533" s="98">
        <f>O533*H533</f>
        <v>0</v>
      </c>
      <c r="Q533" s="98">
        <v>0</v>
      </c>
      <c r="R533" s="98">
        <f>Q533*H533</f>
        <v>0</v>
      </c>
      <c r="S533" s="98">
        <v>0</v>
      </c>
      <c r="T533" s="99">
        <f>S533*H533</f>
        <v>0</v>
      </c>
      <c r="AR533" s="100" t="s">
        <v>89</v>
      </c>
      <c r="AT533" s="100" t="s">
        <v>140</v>
      </c>
      <c r="AU533" s="100" t="s">
        <v>83</v>
      </c>
      <c r="AY533" s="66" t="s">
        <v>138</v>
      </c>
      <c r="BE533" s="101">
        <f>IF(N533="základní",J533,0)</f>
        <v>0</v>
      </c>
      <c r="BF533" s="101">
        <f>IF(N533="snížená",J533,0)</f>
        <v>0</v>
      </c>
      <c r="BG533" s="101">
        <f>IF(N533="zákl. přenesená",J533,0)</f>
        <v>0</v>
      </c>
      <c r="BH533" s="101">
        <f>IF(N533="sníž. přenesená",J533,0)</f>
        <v>0</v>
      </c>
      <c r="BI533" s="101">
        <f>IF(N533="nulová",J533,0)</f>
        <v>0</v>
      </c>
      <c r="BJ533" s="66" t="s">
        <v>79</v>
      </c>
      <c r="BK533" s="101">
        <f>ROUND(I533*H533,2)</f>
        <v>0</v>
      </c>
      <c r="BL533" s="66" t="s">
        <v>89</v>
      </c>
      <c r="BM533" s="100" t="s">
        <v>609</v>
      </c>
    </row>
    <row r="534" spans="2:65" s="49" customFormat="1" ht="25.9" customHeight="1" x14ac:dyDescent="0.2">
      <c r="B534" s="50"/>
      <c r="D534" s="51" t="s">
        <v>73</v>
      </c>
      <c r="E534" s="52" t="s">
        <v>610</v>
      </c>
      <c r="F534" s="52" t="s">
        <v>611</v>
      </c>
      <c r="J534" s="87">
        <f>BK534</f>
        <v>0</v>
      </c>
      <c r="L534" s="50"/>
      <c r="M534" s="88"/>
      <c r="P534" s="89">
        <f>P535+P573+P584+P642+P644+P673+P681+P738+P817+P826</f>
        <v>0</v>
      </c>
      <c r="R534" s="89">
        <f>R535+R573+R584+R642+R644+R673+R681+R738+R817+R826</f>
        <v>6.7920205400000002</v>
      </c>
      <c r="T534" s="90">
        <f>T535+T573+T584+T642+T644+T673+T681+T738+T817+T826</f>
        <v>0.50086721000000001</v>
      </c>
      <c r="AR534" s="51" t="s">
        <v>83</v>
      </c>
      <c r="AT534" s="91" t="s">
        <v>73</v>
      </c>
      <c r="AU534" s="91" t="s">
        <v>74</v>
      </c>
      <c r="AY534" s="51" t="s">
        <v>138</v>
      </c>
      <c r="BK534" s="92">
        <f>BK535+BK573+BK584+BK642+BK644+BK673+BK681+BK738+BK817+BK826</f>
        <v>0</v>
      </c>
    </row>
    <row r="535" spans="2:65" s="49" customFormat="1" ht="22.7" customHeight="1" x14ac:dyDescent="0.2">
      <c r="B535" s="50"/>
      <c r="D535" s="51" t="s">
        <v>73</v>
      </c>
      <c r="E535" s="60" t="s">
        <v>612</v>
      </c>
      <c r="F535" s="60" t="s">
        <v>613</v>
      </c>
      <c r="J535" s="104">
        <f>BK535</f>
        <v>0</v>
      </c>
      <c r="L535" s="50"/>
      <c r="M535" s="88"/>
      <c r="P535" s="89">
        <f>SUM(P536:P572)</f>
        <v>0</v>
      </c>
      <c r="R535" s="89">
        <f>SUM(R536:R572)</f>
        <v>0.20595400000000003</v>
      </c>
      <c r="T535" s="90">
        <f>SUM(T536:T572)</f>
        <v>8.4159999999999999E-3</v>
      </c>
      <c r="AR535" s="51" t="s">
        <v>83</v>
      </c>
      <c r="AT535" s="91" t="s">
        <v>73</v>
      </c>
      <c r="AU535" s="91" t="s">
        <v>79</v>
      </c>
      <c r="AY535" s="51" t="s">
        <v>138</v>
      </c>
      <c r="BK535" s="92">
        <f>SUM(BK536:BK572)</f>
        <v>0</v>
      </c>
    </row>
    <row r="536" spans="2:65" s="9" customFormat="1" ht="24.2" customHeight="1" x14ac:dyDescent="0.2">
      <c r="B536" s="10"/>
      <c r="C536" s="61" t="s">
        <v>614</v>
      </c>
      <c r="D536" s="61" t="s">
        <v>140</v>
      </c>
      <c r="E536" s="62" t="s">
        <v>615</v>
      </c>
      <c r="F536" s="63" t="s">
        <v>616</v>
      </c>
      <c r="G536" s="64" t="s">
        <v>221</v>
      </c>
      <c r="H536" s="65">
        <v>14.025</v>
      </c>
      <c r="I536" s="192"/>
      <c r="J536" s="105">
        <f>ROUND(I536*H536,2)</f>
        <v>0</v>
      </c>
      <c r="K536" s="106"/>
      <c r="L536" s="10"/>
      <c r="M536" s="107" t="s">
        <v>1</v>
      </c>
      <c r="N536" s="108" t="s">
        <v>39</v>
      </c>
      <c r="P536" s="98">
        <f>O536*H536</f>
        <v>0</v>
      </c>
      <c r="Q536" s="98">
        <v>0</v>
      </c>
      <c r="R536" s="98">
        <f>Q536*H536</f>
        <v>0</v>
      </c>
      <c r="S536" s="98">
        <v>0</v>
      </c>
      <c r="T536" s="99">
        <f>S536*H536</f>
        <v>0</v>
      </c>
      <c r="AR536" s="100" t="s">
        <v>229</v>
      </c>
      <c r="AT536" s="100" t="s">
        <v>140</v>
      </c>
      <c r="AU536" s="100" t="s">
        <v>83</v>
      </c>
      <c r="AY536" s="66" t="s">
        <v>138</v>
      </c>
      <c r="BE536" s="101">
        <f>IF(N536="základní",J536,0)</f>
        <v>0</v>
      </c>
      <c r="BF536" s="101">
        <f>IF(N536="snížená",J536,0)</f>
        <v>0</v>
      </c>
      <c r="BG536" s="101">
        <f>IF(N536="zákl. přenesená",J536,0)</f>
        <v>0</v>
      </c>
      <c r="BH536" s="101">
        <f>IF(N536="sníž. přenesená",J536,0)</f>
        <v>0</v>
      </c>
      <c r="BI536" s="101">
        <f>IF(N536="nulová",J536,0)</f>
        <v>0</v>
      </c>
      <c r="BJ536" s="66" t="s">
        <v>79</v>
      </c>
      <c r="BK536" s="101">
        <f>ROUND(I536*H536,2)</f>
        <v>0</v>
      </c>
      <c r="BL536" s="66" t="s">
        <v>229</v>
      </c>
      <c r="BM536" s="100" t="s">
        <v>617</v>
      </c>
    </row>
    <row r="537" spans="2:65" s="163" customFormat="1" x14ac:dyDescent="0.2">
      <c r="B537" s="162"/>
      <c r="D537" s="58" t="s">
        <v>145</v>
      </c>
      <c r="E537" s="164" t="s">
        <v>1</v>
      </c>
      <c r="F537" s="165" t="s">
        <v>311</v>
      </c>
      <c r="H537" s="164" t="s">
        <v>1</v>
      </c>
      <c r="L537" s="162"/>
      <c r="M537" s="166"/>
      <c r="T537" s="167"/>
      <c r="AT537" s="164" t="s">
        <v>145</v>
      </c>
      <c r="AU537" s="164" t="s">
        <v>83</v>
      </c>
      <c r="AV537" s="163" t="s">
        <v>79</v>
      </c>
      <c r="AW537" s="163" t="s">
        <v>31</v>
      </c>
      <c r="AX537" s="163" t="s">
        <v>74</v>
      </c>
      <c r="AY537" s="164" t="s">
        <v>138</v>
      </c>
    </row>
    <row r="538" spans="2:65" s="163" customFormat="1" x14ac:dyDescent="0.2">
      <c r="B538" s="162"/>
      <c r="D538" s="58" t="s">
        <v>145</v>
      </c>
      <c r="E538" s="164" t="s">
        <v>1</v>
      </c>
      <c r="F538" s="165" t="s">
        <v>618</v>
      </c>
      <c r="H538" s="164" t="s">
        <v>1</v>
      </c>
      <c r="L538" s="162"/>
      <c r="M538" s="166"/>
      <c r="T538" s="167"/>
      <c r="AT538" s="164" t="s">
        <v>145</v>
      </c>
      <c r="AU538" s="164" t="s">
        <v>83</v>
      </c>
      <c r="AV538" s="163" t="s">
        <v>79</v>
      </c>
      <c r="AW538" s="163" t="s">
        <v>31</v>
      </c>
      <c r="AX538" s="163" t="s">
        <v>74</v>
      </c>
      <c r="AY538" s="164" t="s">
        <v>138</v>
      </c>
    </row>
    <row r="539" spans="2:65" s="163" customFormat="1" x14ac:dyDescent="0.2">
      <c r="B539" s="162"/>
      <c r="D539" s="58" t="s">
        <v>145</v>
      </c>
      <c r="E539" s="164" t="s">
        <v>1</v>
      </c>
      <c r="F539" s="165" t="s">
        <v>148</v>
      </c>
      <c r="H539" s="164" t="s">
        <v>1</v>
      </c>
      <c r="L539" s="162"/>
      <c r="M539" s="166"/>
      <c r="T539" s="167"/>
      <c r="AT539" s="164" t="s">
        <v>145</v>
      </c>
      <c r="AU539" s="164" t="s">
        <v>83</v>
      </c>
      <c r="AV539" s="163" t="s">
        <v>79</v>
      </c>
      <c r="AW539" s="163" t="s">
        <v>31</v>
      </c>
      <c r="AX539" s="163" t="s">
        <v>74</v>
      </c>
      <c r="AY539" s="164" t="s">
        <v>138</v>
      </c>
    </row>
    <row r="540" spans="2:65" s="169" customFormat="1" x14ac:dyDescent="0.2">
      <c r="B540" s="168"/>
      <c r="D540" s="58" t="s">
        <v>145</v>
      </c>
      <c r="E540" s="170" t="s">
        <v>1</v>
      </c>
      <c r="F540" s="171" t="s">
        <v>417</v>
      </c>
      <c r="H540" s="172">
        <v>8.5250000000000004</v>
      </c>
      <c r="L540" s="168"/>
      <c r="M540" s="173"/>
      <c r="T540" s="174"/>
      <c r="AT540" s="170" t="s">
        <v>145</v>
      </c>
      <c r="AU540" s="170" t="s">
        <v>83</v>
      </c>
      <c r="AV540" s="169" t="s">
        <v>83</v>
      </c>
      <c r="AW540" s="169" t="s">
        <v>31</v>
      </c>
      <c r="AX540" s="169" t="s">
        <v>74</v>
      </c>
      <c r="AY540" s="170" t="s">
        <v>138</v>
      </c>
    </row>
    <row r="541" spans="2:65" s="163" customFormat="1" x14ac:dyDescent="0.2">
      <c r="B541" s="162"/>
      <c r="D541" s="58" t="s">
        <v>145</v>
      </c>
      <c r="E541" s="164" t="s">
        <v>1</v>
      </c>
      <c r="F541" s="165" t="s">
        <v>150</v>
      </c>
      <c r="H541" s="164" t="s">
        <v>1</v>
      </c>
      <c r="L541" s="162"/>
      <c r="M541" s="166"/>
      <c r="T541" s="167"/>
      <c r="AT541" s="164" t="s">
        <v>145</v>
      </c>
      <c r="AU541" s="164" t="s">
        <v>83</v>
      </c>
      <c r="AV541" s="163" t="s">
        <v>79</v>
      </c>
      <c r="AW541" s="163" t="s">
        <v>31</v>
      </c>
      <c r="AX541" s="163" t="s">
        <v>74</v>
      </c>
      <c r="AY541" s="164" t="s">
        <v>138</v>
      </c>
    </row>
    <row r="542" spans="2:65" s="169" customFormat="1" x14ac:dyDescent="0.2">
      <c r="B542" s="168"/>
      <c r="D542" s="58" t="s">
        <v>145</v>
      </c>
      <c r="E542" s="170" t="s">
        <v>1</v>
      </c>
      <c r="F542" s="171" t="s">
        <v>418</v>
      </c>
      <c r="H542" s="172">
        <v>5.5</v>
      </c>
      <c r="L542" s="168"/>
      <c r="M542" s="173"/>
      <c r="T542" s="174"/>
      <c r="AT542" s="170" t="s">
        <v>145</v>
      </c>
      <c r="AU542" s="170" t="s">
        <v>83</v>
      </c>
      <c r="AV542" s="169" t="s">
        <v>83</v>
      </c>
      <c r="AW542" s="169" t="s">
        <v>31</v>
      </c>
      <c r="AX542" s="169" t="s">
        <v>74</v>
      </c>
      <c r="AY542" s="170" t="s">
        <v>138</v>
      </c>
    </row>
    <row r="543" spans="2:65" s="183" customFormat="1" x14ac:dyDescent="0.2">
      <c r="B543" s="182"/>
      <c r="D543" s="58" t="s">
        <v>145</v>
      </c>
      <c r="E543" s="184" t="s">
        <v>1</v>
      </c>
      <c r="F543" s="185" t="s">
        <v>157</v>
      </c>
      <c r="H543" s="186">
        <v>14.025</v>
      </c>
      <c r="L543" s="182"/>
      <c r="M543" s="187"/>
      <c r="T543" s="188"/>
      <c r="AT543" s="184" t="s">
        <v>145</v>
      </c>
      <c r="AU543" s="184" t="s">
        <v>83</v>
      </c>
      <c r="AV543" s="183" t="s">
        <v>89</v>
      </c>
      <c r="AW543" s="183" t="s">
        <v>31</v>
      </c>
      <c r="AX543" s="183" t="s">
        <v>79</v>
      </c>
      <c r="AY543" s="184" t="s">
        <v>138</v>
      </c>
    </row>
    <row r="544" spans="2:65" s="9" customFormat="1" ht="16.5" customHeight="1" x14ac:dyDescent="0.2">
      <c r="B544" s="10"/>
      <c r="C544" s="53" t="s">
        <v>619</v>
      </c>
      <c r="D544" s="53" t="s">
        <v>196</v>
      </c>
      <c r="E544" s="54" t="s">
        <v>620</v>
      </c>
      <c r="F544" s="55" t="s">
        <v>621</v>
      </c>
      <c r="G544" s="56" t="s">
        <v>179</v>
      </c>
      <c r="H544" s="57">
        <v>4.0000000000000001E-3</v>
      </c>
      <c r="I544" s="115"/>
      <c r="J544" s="93">
        <f>ROUND(I544*H544,2)</f>
        <v>0</v>
      </c>
      <c r="K544" s="94"/>
      <c r="L544" s="95"/>
      <c r="M544" s="96" t="s">
        <v>1</v>
      </c>
      <c r="N544" s="97" t="s">
        <v>39</v>
      </c>
      <c r="P544" s="98">
        <f>O544*H544</f>
        <v>0</v>
      </c>
      <c r="Q544" s="98">
        <v>1</v>
      </c>
      <c r="R544" s="98">
        <f>Q544*H544</f>
        <v>4.0000000000000001E-3</v>
      </c>
      <c r="S544" s="98">
        <v>0</v>
      </c>
      <c r="T544" s="99">
        <f>S544*H544</f>
        <v>0</v>
      </c>
      <c r="AR544" s="100" t="s">
        <v>333</v>
      </c>
      <c r="AT544" s="100" t="s">
        <v>196</v>
      </c>
      <c r="AU544" s="100" t="s">
        <v>83</v>
      </c>
      <c r="AY544" s="66" t="s">
        <v>138</v>
      </c>
      <c r="BE544" s="101">
        <f>IF(N544="základní",J544,0)</f>
        <v>0</v>
      </c>
      <c r="BF544" s="101">
        <f>IF(N544="snížená",J544,0)</f>
        <v>0</v>
      </c>
      <c r="BG544" s="101">
        <f>IF(N544="zákl. přenesená",J544,0)</f>
        <v>0</v>
      </c>
      <c r="BH544" s="101">
        <f>IF(N544="sníž. přenesená",J544,0)</f>
        <v>0</v>
      </c>
      <c r="BI544" s="101">
        <f>IF(N544="nulová",J544,0)</f>
        <v>0</v>
      </c>
      <c r="BJ544" s="66" t="s">
        <v>79</v>
      </c>
      <c r="BK544" s="101">
        <f>ROUND(I544*H544,2)</f>
        <v>0</v>
      </c>
      <c r="BL544" s="66" t="s">
        <v>229</v>
      </c>
      <c r="BM544" s="100" t="s">
        <v>622</v>
      </c>
    </row>
    <row r="545" spans="2:65" s="9" customFormat="1" ht="19.5" x14ac:dyDescent="0.2">
      <c r="B545" s="10"/>
      <c r="D545" s="58" t="s">
        <v>447</v>
      </c>
      <c r="F545" s="59" t="s">
        <v>623</v>
      </c>
      <c r="L545" s="10"/>
      <c r="M545" s="102"/>
      <c r="T545" s="103"/>
      <c r="AT545" s="66" t="s">
        <v>447</v>
      </c>
      <c r="AU545" s="66" t="s">
        <v>83</v>
      </c>
    </row>
    <row r="546" spans="2:65" s="169" customFormat="1" x14ac:dyDescent="0.2">
      <c r="B546" s="168"/>
      <c r="D546" s="58" t="s">
        <v>145</v>
      </c>
      <c r="F546" s="171" t="s">
        <v>624</v>
      </c>
      <c r="H546" s="172">
        <v>4.0000000000000001E-3</v>
      </c>
      <c r="L546" s="168"/>
      <c r="M546" s="173"/>
      <c r="T546" s="174"/>
      <c r="AT546" s="170" t="s">
        <v>145</v>
      </c>
      <c r="AU546" s="170" t="s">
        <v>83</v>
      </c>
      <c r="AV546" s="169" t="s">
        <v>83</v>
      </c>
      <c r="AW546" s="169" t="s">
        <v>3</v>
      </c>
      <c r="AX546" s="169" t="s">
        <v>79</v>
      </c>
      <c r="AY546" s="170" t="s">
        <v>138</v>
      </c>
    </row>
    <row r="547" spans="2:65" s="9" customFormat="1" ht="16.5" customHeight="1" x14ac:dyDescent="0.2">
      <c r="B547" s="10"/>
      <c r="C547" s="61" t="s">
        <v>625</v>
      </c>
      <c r="D547" s="61" t="s">
        <v>140</v>
      </c>
      <c r="E547" s="62" t="s">
        <v>626</v>
      </c>
      <c r="F547" s="63" t="s">
        <v>627</v>
      </c>
      <c r="G547" s="64" t="s">
        <v>221</v>
      </c>
      <c r="H547" s="65">
        <v>2.1040000000000001</v>
      </c>
      <c r="I547" s="192"/>
      <c r="J547" s="105">
        <f>ROUND(I547*H547,2)</f>
        <v>0</v>
      </c>
      <c r="K547" s="106"/>
      <c r="L547" s="10"/>
      <c r="M547" s="107" t="s">
        <v>1</v>
      </c>
      <c r="N547" s="108" t="s">
        <v>39</v>
      </c>
      <c r="P547" s="98">
        <f>O547*H547</f>
        <v>0</v>
      </c>
      <c r="Q547" s="98">
        <v>0</v>
      </c>
      <c r="R547" s="98">
        <f>Q547*H547</f>
        <v>0</v>
      </c>
      <c r="S547" s="98">
        <v>4.0000000000000001E-3</v>
      </c>
      <c r="T547" s="99">
        <f>S547*H547</f>
        <v>8.4159999999999999E-3</v>
      </c>
      <c r="AR547" s="100" t="s">
        <v>229</v>
      </c>
      <c r="AT547" s="100" t="s">
        <v>140</v>
      </c>
      <c r="AU547" s="100" t="s">
        <v>83</v>
      </c>
      <c r="AY547" s="66" t="s">
        <v>138</v>
      </c>
      <c r="BE547" s="101">
        <f>IF(N547="základní",J547,0)</f>
        <v>0</v>
      </c>
      <c r="BF547" s="101">
        <f>IF(N547="snížená",J547,0)</f>
        <v>0</v>
      </c>
      <c r="BG547" s="101">
        <f>IF(N547="zákl. přenesená",J547,0)</f>
        <v>0</v>
      </c>
      <c r="BH547" s="101">
        <f>IF(N547="sníž. přenesená",J547,0)</f>
        <v>0</v>
      </c>
      <c r="BI547" s="101">
        <f>IF(N547="nulová",J547,0)</f>
        <v>0</v>
      </c>
      <c r="BJ547" s="66" t="s">
        <v>79</v>
      </c>
      <c r="BK547" s="101">
        <f>ROUND(I547*H547,2)</f>
        <v>0</v>
      </c>
      <c r="BL547" s="66" t="s">
        <v>229</v>
      </c>
      <c r="BM547" s="100" t="s">
        <v>628</v>
      </c>
    </row>
    <row r="548" spans="2:65" s="163" customFormat="1" x14ac:dyDescent="0.2">
      <c r="B548" s="162"/>
      <c r="D548" s="58" t="s">
        <v>145</v>
      </c>
      <c r="E548" s="164" t="s">
        <v>1</v>
      </c>
      <c r="F548" s="165" t="s">
        <v>223</v>
      </c>
      <c r="H548" s="164" t="s">
        <v>1</v>
      </c>
      <c r="L548" s="162"/>
      <c r="M548" s="166"/>
      <c r="T548" s="167"/>
      <c r="AT548" s="164" t="s">
        <v>145</v>
      </c>
      <c r="AU548" s="164" t="s">
        <v>83</v>
      </c>
      <c r="AV548" s="163" t="s">
        <v>79</v>
      </c>
      <c r="AW548" s="163" t="s">
        <v>31</v>
      </c>
      <c r="AX548" s="163" t="s">
        <v>74</v>
      </c>
      <c r="AY548" s="164" t="s">
        <v>138</v>
      </c>
    </row>
    <row r="549" spans="2:65" s="163" customFormat="1" x14ac:dyDescent="0.2">
      <c r="B549" s="162"/>
      <c r="D549" s="58" t="s">
        <v>145</v>
      </c>
      <c r="E549" s="164" t="s">
        <v>1</v>
      </c>
      <c r="F549" s="165" t="s">
        <v>629</v>
      </c>
      <c r="H549" s="164" t="s">
        <v>1</v>
      </c>
      <c r="L549" s="162"/>
      <c r="M549" s="166"/>
      <c r="T549" s="167"/>
      <c r="AT549" s="164" t="s">
        <v>145</v>
      </c>
      <c r="AU549" s="164" t="s">
        <v>83</v>
      </c>
      <c r="AV549" s="163" t="s">
        <v>79</v>
      </c>
      <c r="AW549" s="163" t="s">
        <v>31</v>
      </c>
      <c r="AX549" s="163" t="s">
        <v>74</v>
      </c>
      <c r="AY549" s="164" t="s">
        <v>138</v>
      </c>
    </row>
    <row r="550" spans="2:65" s="163" customFormat="1" x14ac:dyDescent="0.2">
      <c r="B550" s="162"/>
      <c r="D550" s="58" t="s">
        <v>145</v>
      </c>
      <c r="E550" s="164" t="s">
        <v>1</v>
      </c>
      <c r="F550" s="165" t="s">
        <v>148</v>
      </c>
      <c r="H550" s="164" t="s">
        <v>1</v>
      </c>
      <c r="L550" s="162"/>
      <c r="M550" s="166"/>
      <c r="T550" s="167"/>
      <c r="AT550" s="164" t="s">
        <v>145</v>
      </c>
      <c r="AU550" s="164" t="s">
        <v>83</v>
      </c>
      <c r="AV550" s="163" t="s">
        <v>79</v>
      </c>
      <c r="AW550" s="163" t="s">
        <v>31</v>
      </c>
      <c r="AX550" s="163" t="s">
        <v>74</v>
      </c>
      <c r="AY550" s="164" t="s">
        <v>138</v>
      </c>
    </row>
    <row r="551" spans="2:65" s="169" customFormat="1" x14ac:dyDescent="0.2">
      <c r="B551" s="168"/>
      <c r="D551" s="58" t="s">
        <v>145</v>
      </c>
      <c r="E551" s="170" t="s">
        <v>1</v>
      </c>
      <c r="F551" s="171" t="s">
        <v>399</v>
      </c>
      <c r="H551" s="172">
        <v>1.2789999999999999</v>
      </c>
      <c r="L551" s="168"/>
      <c r="M551" s="173"/>
      <c r="T551" s="174"/>
      <c r="AT551" s="170" t="s">
        <v>145</v>
      </c>
      <c r="AU551" s="170" t="s">
        <v>83</v>
      </c>
      <c r="AV551" s="169" t="s">
        <v>83</v>
      </c>
      <c r="AW551" s="169" t="s">
        <v>31</v>
      </c>
      <c r="AX551" s="169" t="s">
        <v>74</v>
      </c>
      <c r="AY551" s="170" t="s">
        <v>138</v>
      </c>
    </row>
    <row r="552" spans="2:65" s="163" customFormat="1" x14ac:dyDescent="0.2">
      <c r="B552" s="162"/>
      <c r="D552" s="58" t="s">
        <v>145</v>
      </c>
      <c r="E552" s="164" t="s">
        <v>1</v>
      </c>
      <c r="F552" s="165" t="s">
        <v>150</v>
      </c>
      <c r="H552" s="164" t="s">
        <v>1</v>
      </c>
      <c r="L552" s="162"/>
      <c r="M552" s="166"/>
      <c r="T552" s="167"/>
      <c r="AT552" s="164" t="s">
        <v>145</v>
      </c>
      <c r="AU552" s="164" t="s">
        <v>83</v>
      </c>
      <c r="AV552" s="163" t="s">
        <v>79</v>
      </c>
      <c r="AW552" s="163" t="s">
        <v>31</v>
      </c>
      <c r="AX552" s="163" t="s">
        <v>74</v>
      </c>
      <c r="AY552" s="164" t="s">
        <v>138</v>
      </c>
    </row>
    <row r="553" spans="2:65" s="169" customFormat="1" x14ac:dyDescent="0.2">
      <c r="B553" s="168"/>
      <c r="D553" s="58" t="s">
        <v>145</v>
      </c>
      <c r="E553" s="170" t="s">
        <v>1</v>
      </c>
      <c r="F553" s="171" t="s">
        <v>400</v>
      </c>
      <c r="H553" s="172">
        <v>0.82499999999999996</v>
      </c>
      <c r="L553" s="168"/>
      <c r="M553" s="173"/>
      <c r="T553" s="174"/>
      <c r="AT553" s="170" t="s">
        <v>145</v>
      </c>
      <c r="AU553" s="170" t="s">
        <v>83</v>
      </c>
      <c r="AV553" s="169" t="s">
        <v>83</v>
      </c>
      <c r="AW553" s="169" t="s">
        <v>31</v>
      </c>
      <c r="AX553" s="169" t="s">
        <v>74</v>
      </c>
      <c r="AY553" s="170" t="s">
        <v>138</v>
      </c>
    </row>
    <row r="554" spans="2:65" s="183" customFormat="1" x14ac:dyDescent="0.2">
      <c r="B554" s="182"/>
      <c r="D554" s="58" t="s">
        <v>145</v>
      </c>
      <c r="E554" s="184" t="s">
        <v>1</v>
      </c>
      <c r="F554" s="185" t="s">
        <v>157</v>
      </c>
      <c r="H554" s="186">
        <v>2.1040000000000001</v>
      </c>
      <c r="L554" s="182"/>
      <c r="M554" s="187"/>
      <c r="T554" s="188"/>
      <c r="AT554" s="184" t="s">
        <v>145</v>
      </c>
      <c r="AU554" s="184" t="s">
        <v>83</v>
      </c>
      <c r="AV554" s="183" t="s">
        <v>89</v>
      </c>
      <c r="AW554" s="183" t="s">
        <v>31</v>
      </c>
      <c r="AX554" s="183" t="s">
        <v>79</v>
      </c>
      <c r="AY554" s="184" t="s">
        <v>138</v>
      </c>
    </row>
    <row r="555" spans="2:65" s="9" customFormat="1" ht="24.2" customHeight="1" x14ac:dyDescent="0.2">
      <c r="B555" s="10"/>
      <c r="C555" s="61" t="s">
        <v>630</v>
      </c>
      <c r="D555" s="61" t="s">
        <v>140</v>
      </c>
      <c r="E555" s="62" t="s">
        <v>631</v>
      </c>
      <c r="F555" s="63" t="s">
        <v>632</v>
      </c>
      <c r="G555" s="64" t="s">
        <v>221</v>
      </c>
      <c r="H555" s="65">
        <v>30.170999999999999</v>
      </c>
      <c r="I555" s="192"/>
      <c r="J555" s="105">
        <f>ROUND(I555*H555,2)</f>
        <v>0</v>
      </c>
      <c r="K555" s="106"/>
      <c r="L555" s="10"/>
      <c r="M555" s="107" t="s">
        <v>1</v>
      </c>
      <c r="N555" s="108" t="s">
        <v>39</v>
      </c>
      <c r="P555" s="98">
        <f>O555*H555</f>
        <v>0</v>
      </c>
      <c r="Q555" s="98">
        <v>4.0000000000000002E-4</v>
      </c>
      <c r="R555" s="98">
        <f>Q555*H555</f>
        <v>1.20684E-2</v>
      </c>
      <c r="S555" s="98">
        <v>0</v>
      </c>
      <c r="T555" s="99">
        <f>S555*H555</f>
        <v>0</v>
      </c>
      <c r="AR555" s="100" t="s">
        <v>229</v>
      </c>
      <c r="AT555" s="100" t="s">
        <v>140</v>
      </c>
      <c r="AU555" s="100" t="s">
        <v>83</v>
      </c>
      <c r="AY555" s="66" t="s">
        <v>138</v>
      </c>
      <c r="BE555" s="101">
        <f>IF(N555="základní",J555,0)</f>
        <v>0</v>
      </c>
      <c r="BF555" s="101">
        <f>IF(N555="snížená",J555,0)</f>
        <v>0</v>
      </c>
      <c r="BG555" s="101">
        <f>IF(N555="zákl. přenesená",J555,0)</f>
        <v>0</v>
      </c>
      <c r="BH555" s="101">
        <f>IF(N555="sníž. přenesená",J555,0)</f>
        <v>0</v>
      </c>
      <c r="BI555" s="101">
        <f>IF(N555="nulová",J555,0)</f>
        <v>0</v>
      </c>
      <c r="BJ555" s="66" t="s">
        <v>79</v>
      </c>
      <c r="BK555" s="101">
        <f>ROUND(I555*H555,2)</f>
        <v>0</v>
      </c>
      <c r="BL555" s="66" t="s">
        <v>229</v>
      </c>
      <c r="BM555" s="100" t="s">
        <v>633</v>
      </c>
    </row>
    <row r="556" spans="2:65" s="163" customFormat="1" x14ac:dyDescent="0.2">
      <c r="B556" s="162"/>
      <c r="D556" s="58" t="s">
        <v>145</v>
      </c>
      <c r="E556" s="164" t="s">
        <v>1</v>
      </c>
      <c r="F556" s="165" t="s">
        <v>311</v>
      </c>
      <c r="H556" s="164" t="s">
        <v>1</v>
      </c>
      <c r="L556" s="162"/>
      <c r="M556" s="166"/>
      <c r="T556" s="167"/>
      <c r="AT556" s="164" t="s">
        <v>145</v>
      </c>
      <c r="AU556" s="164" t="s">
        <v>83</v>
      </c>
      <c r="AV556" s="163" t="s">
        <v>79</v>
      </c>
      <c r="AW556" s="163" t="s">
        <v>31</v>
      </c>
      <c r="AX556" s="163" t="s">
        <v>74</v>
      </c>
      <c r="AY556" s="164" t="s">
        <v>138</v>
      </c>
    </row>
    <row r="557" spans="2:65" s="163" customFormat="1" ht="22.5" x14ac:dyDescent="0.2">
      <c r="B557" s="162"/>
      <c r="D557" s="58" t="s">
        <v>145</v>
      </c>
      <c r="E557" s="164" t="s">
        <v>1</v>
      </c>
      <c r="F557" s="165" t="s">
        <v>634</v>
      </c>
      <c r="H557" s="164" t="s">
        <v>1</v>
      </c>
      <c r="L557" s="162"/>
      <c r="M557" s="166"/>
      <c r="T557" s="167"/>
      <c r="AT557" s="164" t="s">
        <v>145</v>
      </c>
      <c r="AU557" s="164" t="s">
        <v>83</v>
      </c>
      <c r="AV557" s="163" t="s">
        <v>79</v>
      </c>
      <c r="AW557" s="163" t="s">
        <v>31</v>
      </c>
      <c r="AX557" s="163" t="s">
        <v>74</v>
      </c>
      <c r="AY557" s="164" t="s">
        <v>138</v>
      </c>
    </row>
    <row r="558" spans="2:65" s="163" customFormat="1" x14ac:dyDescent="0.2">
      <c r="B558" s="162"/>
      <c r="D558" s="58" t="s">
        <v>145</v>
      </c>
      <c r="E558" s="164" t="s">
        <v>1</v>
      </c>
      <c r="F558" s="165" t="s">
        <v>148</v>
      </c>
      <c r="H558" s="164" t="s">
        <v>1</v>
      </c>
      <c r="L558" s="162"/>
      <c r="M558" s="166"/>
      <c r="T558" s="167"/>
      <c r="AT558" s="164" t="s">
        <v>145</v>
      </c>
      <c r="AU558" s="164" t="s">
        <v>83</v>
      </c>
      <c r="AV558" s="163" t="s">
        <v>79</v>
      </c>
      <c r="AW558" s="163" t="s">
        <v>31</v>
      </c>
      <c r="AX558" s="163" t="s">
        <v>74</v>
      </c>
      <c r="AY558" s="164" t="s">
        <v>138</v>
      </c>
    </row>
    <row r="559" spans="2:65" s="169" customFormat="1" x14ac:dyDescent="0.2">
      <c r="B559" s="168"/>
      <c r="D559" s="58" t="s">
        <v>145</v>
      </c>
      <c r="E559" s="170" t="s">
        <v>1</v>
      </c>
      <c r="F559" s="171" t="s">
        <v>635</v>
      </c>
      <c r="H559" s="172">
        <v>11.935</v>
      </c>
      <c r="L559" s="168"/>
      <c r="M559" s="173"/>
      <c r="T559" s="174"/>
      <c r="AT559" s="170" t="s">
        <v>145</v>
      </c>
      <c r="AU559" s="170" t="s">
        <v>83</v>
      </c>
      <c r="AV559" s="169" t="s">
        <v>83</v>
      </c>
      <c r="AW559" s="169" t="s">
        <v>31</v>
      </c>
      <c r="AX559" s="169" t="s">
        <v>74</v>
      </c>
      <c r="AY559" s="170" t="s">
        <v>138</v>
      </c>
    </row>
    <row r="560" spans="2:65" s="163" customFormat="1" x14ac:dyDescent="0.2">
      <c r="B560" s="162"/>
      <c r="D560" s="58" t="s">
        <v>145</v>
      </c>
      <c r="E560" s="164" t="s">
        <v>1</v>
      </c>
      <c r="F560" s="165" t="s">
        <v>150</v>
      </c>
      <c r="H560" s="164" t="s">
        <v>1</v>
      </c>
      <c r="L560" s="162"/>
      <c r="M560" s="166"/>
      <c r="T560" s="167"/>
      <c r="AT560" s="164" t="s">
        <v>145</v>
      </c>
      <c r="AU560" s="164" t="s">
        <v>83</v>
      </c>
      <c r="AV560" s="163" t="s">
        <v>79</v>
      </c>
      <c r="AW560" s="163" t="s">
        <v>31</v>
      </c>
      <c r="AX560" s="163" t="s">
        <v>74</v>
      </c>
      <c r="AY560" s="164" t="s">
        <v>138</v>
      </c>
    </row>
    <row r="561" spans="2:65" s="169" customFormat="1" x14ac:dyDescent="0.2">
      <c r="B561" s="168"/>
      <c r="D561" s="58" t="s">
        <v>145</v>
      </c>
      <c r="E561" s="170" t="s">
        <v>1</v>
      </c>
      <c r="F561" s="171" t="s">
        <v>636</v>
      </c>
      <c r="H561" s="172">
        <v>7.7</v>
      </c>
      <c r="L561" s="168"/>
      <c r="M561" s="173"/>
      <c r="T561" s="174"/>
      <c r="AT561" s="170" t="s">
        <v>145</v>
      </c>
      <c r="AU561" s="170" t="s">
        <v>83</v>
      </c>
      <c r="AV561" s="169" t="s">
        <v>83</v>
      </c>
      <c r="AW561" s="169" t="s">
        <v>31</v>
      </c>
      <c r="AX561" s="169" t="s">
        <v>74</v>
      </c>
      <c r="AY561" s="170" t="s">
        <v>138</v>
      </c>
    </row>
    <row r="562" spans="2:65" s="176" customFormat="1" x14ac:dyDescent="0.2">
      <c r="B562" s="175"/>
      <c r="D562" s="58" t="s">
        <v>145</v>
      </c>
      <c r="E562" s="177" t="s">
        <v>1</v>
      </c>
      <c r="F562" s="178" t="s">
        <v>152</v>
      </c>
      <c r="H562" s="179">
        <v>19.635000000000002</v>
      </c>
      <c r="L562" s="175"/>
      <c r="M562" s="180"/>
      <c r="T562" s="181"/>
      <c r="AT562" s="177" t="s">
        <v>145</v>
      </c>
      <c r="AU562" s="177" t="s">
        <v>83</v>
      </c>
      <c r="AV562" s="176" t="s">
        <v>86</v>
      </c>
      <c r="AW562" s="176" t="s">
        <v>31</v>
      </c>
      <c r="AX562" s="176" t="s">
        <v>74</v>
      </c>
      <c r="AY562" s="177" t="s">
        <v>138</v>
      </c>
    </row>
    <row r="563" spans="2:65" s="163" customFormat="1" x14ac:dyDescent="0.2">
      <c r="B563" s="162"/>
      <c r="D563" s="58" t="s">
        <v>145</v>
      </c>
      <c r="E563" s="164" t="s">
        <v>1</v>
      </c>
      <c r="F563" s="165" t="s">
        <v>637</v>
      </c>
      <c r="H563" s="164" t="s">
        <v>1</v>
      </c>
      <c r="L563" s="162"/>
      <c r="M563" s="166"/>
      <c r="T563" s="167"/>
      <c r="AT563" s="164" t="s">
        <v>145</v>
      </c>
      <c r="AU563" s="164" t="s">
        <v>83</v>
      </c>
      <c r="AV563" s="163" t="s">
        <v>79</v>
      </c>
      <c r="AW563" s="163" t="s">
        <v>31</v>
      </c>
      <c r="AX563" s="163" t="s">
        <v>74</v>
      </c>
      <c r="AY563" s="164" t="s">
        <v>138</v>
      </c>
    </row>
    <row r="564" spans="2:65" s="163" customFormat="1" x14ac:dyDescent="0.2">
      <c r="B564" s="162"/>
      <c r="D564" s="58" t="s">
        <v>145</v>
      </c>
      <c r="E564" s="164" t="s">
        <v>1</v>
      </c>
      <c r="F564" s="165" t="s">
        <v>148</v>
      </c>
      <c r="H564" s="164" t="s">
        <v>1</v>
      </c>
      <c r="L564" s="162"/>
      <c r="M564" s="166"/>
      <c r="T564" s="167"/>
      <c r="AT564" s="164" t="s">
        <v>145</v>
      </c>
      <c r="AU564" s="164" t="s">
        <v>83</v>
      </c>
      <c r="AV564" s="163" t="s">
        <v>79</v>
      </c>
      <c r="AW564" s="163" t="s">
        <v>31</v>
      </c>
      <c r="AX564" s="163" t="s">
        <v>74</v>
      </c>
      <c r="AY564" s="164" t="s">
        <v>138</v>
      </c>
    </row>
    <row r="565" spans="2:65" s="169" customFormat="1" x14ac:dyDescent="0.2">
      <c r="B565" s="168"/>
      <c r="D565" s="58" t="s">
        <v>145</v>
      </c>
      <c r="E565" s="170" t="s">
        <v>1</v>
      </c>
      <c r="F565" s="171" t="s">
        <v>638</v>
      </c>
      <c r="H565" s="172">
        <v>5.9820000000000002</v>
      </c>
      <c r="L565" s="168"/>
      <c r="M565" s="173"/>
      <c r="T565" s="174"/>
      <c r="AT565" s="170" t="s">
        <v>145</v>
      </c>
      <c r="AU565" s="170" t="s">
        <v>83</v>
      </c>
      <c r="AV565" s="169" t="s">
        <v>83</v>
      </c>
      <c r="AW565" s="169" t="s">
        <v>31</v>
      </c>
      <c r="AX565" s="169" t="s">
        <v>74</v>
      </c>
      <c r="AY565" s="170" t="s">
        <v>138</v>
      </c>
    </row>
    <row r="566" spans="2:65" s="163" customFormat="1" x14ac:dyDescent="0.2">
      <c r="B566" s="162"/>
      <c r="D566" s="58" t="s">
        <v>145</v>
      </c>
      <c r="E566" s="164" t="s">
        <v>1</v>
      </c>
      <c r="F566" s="165" t="s">
        <v>150</v>
      </c>
      <c r="H566" s="164" t="s">
        <v>1</v>
      </c>
      <c r="L566" s="162"/>
      <c r="M566" s="166"/>
      <c r="T566" s="167"/>
      <c r="AT566" s="164" t="s">
        <v>145</v>
      </c>
      <c r="AU566" s="164" t="s">
        <v>83</v>
      </c>
      <c r="AV566" s="163" t="s">
        <v>79</v>
      </c>
      <c r="AW566" s="163" t="s">
        <v>31</v>
      </c>
      <c r="AX566" s="163" t="s">
        <v>74</v>
      </c>
      <c r="AY566" s="164" t="s">
        <v>138</v>
      </c>
    </row>
    <row r="567" spans="2:65" s="169" customFormat="1" x14ac:dyDescent="0.2">
      <c r="B567" s="168"/>
      <c r="D567" s="58" t="s">
        <v>145</v>
      </c>
      <c r="E567" s="170" t="s">
        <v>1</v>
      </c>
      <c r="F567" s="171" t="s">
        <v>639</v>
      </c>
      <c r="H567" s="172">
        <v>4.5540000000000003</v>
      </c>
      <c r="L567" s="168"/>
      <c r="M567" s="173"/>
      <c r="T567" s="174"/>
      <c r="AT567" s="170" t="s">
        <v>145</v>
      </c>
      <c r="AU567" s="170" t="s">
        <v>83</v>
      </c>
      <c r="AV567" s="169" t="s">
        <v>83</v>
      </c>
      <c r="AW567" s="169" t="s">
        <v>31</v>
      </c>
      <c r="AX567" s="169" t="s">
        <v>74</v>
      </c>
      <c r="AY567" s="170" t="s">
        <v>138</v>
      </c>
    </row>
    <row r="568" spans="2:65" s="176" customFormat="1" x14ac:dyDescent="0.2">
      <c r="B568" s="175"/>
      <c r="D568" s="58" t="s">
        <v>145</v>
      </c>
      <c r="E568" s="177" t="s">
        <v>1</v>
      </c>
      <c r="F568" s="178" t="s">
        <v>152</v>
      </c>
      <c r="H568" s="179">
        <v>10.536000000000001</v>
      </c>
      <c r="L568" s="175"/>
      <c r="M568" s="180"/>
      <c r="T568" s="181"/>
      <c r="AT568" s="177" t="s">
        <v>145</v>
      </c>
      <c r="AU568" s="177" t="s">
        <v>83</v>
      </c>
      <c r="AV568" s="176" t="s">
        <v>86</v>
      </c>
      <c r="AW568" s="176" t="s">
        <v>31</v>
      </c>
      <c r="AX568" s="176" t="s">
        <v>74</v>
      </c>
      <c r="AY568" s="177" t="s">
        <v>138</v>
      </c>
    </row>
    <row r="569" spans="2:65" s="183" customFormat="1" x14ac:dyDescent="0.2">
      <c r="B569" s="182"/>
      <c r="D569" s="58" t="s">
        <v>145</v>
      </c>
      <c r="E569" s="184" t="s">
        <v>1</v>
      </c>
      <c r="F569" s="185" t="s">
        <v>157</v>
      </c>
      <c r="H569" s="186">
        <v>30.170999999999999</v>
      </c>
      <c r="L569" s="182"/>
      <c r="M569" s="187"/>
      <c r="T569" s="188"/>
      <c r="AT569" s="184" t="s">
        <v>145</v>
      </c>
      <c r="AU569" s="184" t="s">
        <v>83</v>
      </c>
      <c r="AV569" s="183" t="s">
        <v>89</v>
      </c>
      <c r="AW569" s="183" t="s">
        <v>31</v>
      </c>
      <c r="AX569" s="183" t="s">
        <v>79</v>
      </c>
      <c r="AY569" s="184" t="s">
        <v>138</v>
      </c>
    </row>
    <row r="570" spans="2:65" s="9" customFormat="1" ht="48.95" customHeight="1" x14ac:dyDescent="0.2">
      <c r="B570" s="10"/>
      <c r="C570" s="53" t="s">
        <v>640</v>
      </c>
      <c r="D570" s="53" t="s">
        <v>196</v>
      </c>
      <c r="E570" s="54" t="s">
        <v>641</v>
      </c>
      <c r="F570" s="55" t="s">
        <v>642</v>
      </c>
      <c r="G570" s="56" t="s">
        <v>221</v>
      </c>
      <c r="H570" s="57">
        <v>35.164000000000001</v>
      </c>
      <c r="I570" s="115"/>
      <c r="J570" s="93">
        <f>ROUND(I570*H570,2)</f>
        <v>0</v>
      </c>
      <c r="K570" s="94"/>
      <c r="L570" s="95"/>
      <c r="M570" s="96" t="s">
        <v>1</v>
      </c>
      <c r="N570" s="97" t="s">
        <v>39</v>
      </c>
      <c r="P570" s="98">
        <f>O570*H570</f>
        <v>0</v>
      </c>
      <c r="Q570" s="98">
        <v>5.4000000000000003E-3</v>
      </c>
      <c r="R570" s="98">
        <f>Q570*H570</f>
        <v>0.18988560000000002</v>
      </c>
      <c r="S570" s="98">
        <v>0</v>
      </c>
      <c r="T570" s="99">
        <f>S570*H570</f>
        <v>0</v>
      </c>
      <c r="AR570" s="100" t="s">
        <v>333</v>
      </c>
      <c r="AT570" s="100" t="s">
        <v>196</v>
      </c>
      <c r="AU570" s="100" t="s">
        <v>83</v>
      </c>
      <c r="AY570" s="66" t="s">
        <v>138</v>
      </c>
      <c r="BE570" s="101">
        <f>IF(N570="základní",J570,0)</f>
        <v>0</v>
      </c>
      <c r="BF570" s="101">
        <f>IF(N570="snížená",J570,0)</f>
        <v>0</v>
      </c>
      <c r="BG570" s="101">
        <f>IF(N570="zákl. přenesená",J570,0)</f>
        <v>0</v>
      </c>
      <c r="BH570" s="101">
        <f>IF(N570="sníž. přenesená",J570,0)</f>
        <v>0</v>
      </c>
      <c r="BI570" s="101">
        <f>IF(N570="nulová",J570,0)</f>
        <v>0</v>
      </c>
      <c r="BJ570" s="66" t="s">
        <v>79</v>
      </c>
      <c r="BK570" s="101">
        <f>ROUND(I570*H570,2)</f>
        <v>0</v>
      </c>
      <c r="BL570" s="66" t="s">
        <v>229</v>
      </c>
      <c r="BM570" s="100" t="s">
        <v>643</v>
      </c>
    </row>
    <row r="571" spans="2:65" s="169" customFormat="1" x14ac:dyDescent="0.2">
      <c r="B571" s="168"/>
      <c r="D571" s="58" t="s">
        <v>145</v>
      </c>
      <c r="F571" s="171" t="s">
        <v>644</v>
      </c>
      <c r="H571" s="172">
        <v>35.164000000000001</v>
      </c>
      <c r="L571" s="168"/>
      <c r="M571" s="173"/>
      <c r="T571" s="174"/>
      <c r="AT571" s="170" t="s">
        <v>145</v>
      </c>
      <c r="AU571" s="170" t="s">
        <v>83</v>
      </c>
      <c r="AV571" s="169" t="s">
        <v>83</v>
      </c>
      <c r="AW571" s="169" t="s">
        <v>3</v>
      </c>
      <c r="AX571" s="169" t="s">
        <v>79</v>
      </c>
      <c r="AY571" s="170" t="s">
        <v>138</v>
      </c>
    </row>
    <row r="572" spans="2:65" s="9" customFormat="1" ht="24.2" customHeight="1" x14ac:dyDescent="0.2">
      <c r="B572" s="10"/>
      <c r="C572" s="61" t="s">
        <v>645</v>
      </c>
      <c r="D572" s="61" t="s">
        <v>140</v>
      </c>
      <c r="E572" s="62" t="s">
        <v>646</v>
      </c>
      <c r="F572" s="63" t="s">
        <v>647</v>
      </c>
      <c r="G572" s="64" t="s">
        <v>648</v>
      </c>
      <c r="H572" s="193"/>
      <c r="I572" s="192"/>
      <c r="J572" s="105">
        <f>ROUND(I572*H572,2)</f>
        <v>0</v>
      </c>
      <c r="K572" s="106"/>
      <c r="L572" s="10"/>
      <c r="M572" s="107" t="s">
        <v>1</v>
      </c>
      <c r="N572" s="108" t="s">
        <v>39</v>
      </c>
      <c r="P572" s="98">
        <f>O572*H572</f>
        <v>0</v>
      </c>
      <c r="Q572" s="98">
        <v>0</v>
      </c>
      <c r="R572" s="98">
        <f>Q572*H572</f>
        <v>0</v>
      </c>
      <c r="S572" s="98">
        <v>0</v>
      </c>
      <c r="T572" s="99">
        <f>S572*H572</f>
        <v>0</v>
      </c>
      <c r="AR572" s="100" t="s">
        <v>229</v>
      </c>
      <c r="AT572" s="100" t="s">
        <v>140</v>
      </c>
      <c r="AU572" s="100" t="s">
        <v>83</v>
      </c>
      <c r="AY572" s="66" t="s">
        <v>138</v>
      </c>
      <c r="BE572" s="101">
        <f>IF(N572="základní",J572,0)</f>
        <v>0</v>
      </c>
      <c r="BF572" s="101">
        <f>IF(N572="snížená",J572,0)</f>
        <v>0</v>
      </c>
      <c r="BG572" s="101">
        <f>IF(N572="zákl. přenesená",J572,0)</f>
        <v>0</v>
      </c>
      <c r="BH572" s="101">
        <f>IF(N572="sníž. přenesená",J572,0)</f>
        <v>0</v>
      </c>
      <c r="BI572" s="101">
        <f>IF(N572="nulová",J572,0)</f>
        <v>0</v>
      </c>
      <c r="BJ572" s="66" t="s">
        <v>79</v>
      </c>
      <c r="BK572" s="101">
        <f>ROUND(I572*H572,2)</f>
        <v>0</v>
      </c>
      <c r="BL572" s="66" t="s">
        <v>229</v>
      </c>
      <c r="BM572" s="100" t="s">
        <v>649</v>
      </c>
    </row>
    <row r="573" spans="2:65" s="49" customFormat="1" ht="22.7" customHeight="1" x14ac:dyDescent="0.2">
      <c r="B573" s="50"/>
      <c r="D573" s="51" t="s">
        <v>73</v>
      </c>
      <c r="E573" s="60" t="s">
        <v>650</v>
      </c>
      <c r="F573" s="60" t="s">
        <v>651</v>
      </c>
      <c r="J573" s="104">
        <f>BK573</f>
        <v>0</v>
      </c>
      <c r="L573" s="50"/>
      <c r="M573" s="88"/>
      <c r="P573" s="89">
        <f>SUM(P574:P583)</f>
        <v>0</v>
      </c>
      <c r="R573" s="89">
        <f>SUM(R574:R583)</f>
        <v>4.4251199999999991E-2</v>
      </c>
      <c r="T573" s="90">
        <f>SUM(T574:T583)</f>
        <v>0</v>
      </c>
      <c r="AR573" s="51" t="s">
        <v>83</v>
      </c>
      <c r="AT573" s="91" t="s">
        <v>73</v>
      </c>
      <c r="AU573" s="91" t="s">
        <v>79</v>
      </c>
      <c r="AY573" s="51" t="s">
        <v>138</v>
      </c>
      <c r="BK573" s="92">
        <f>SUM(BK574:BK583)</f>
        <v>0</v>
      </c>
    </row>
    <row r="574" spans="2:65" s="9" customFormat="1" ht="24.2" customHeight="1" x14ac:dyDescent="0.2">
      <c r="B574" s="10"/>
      <c r="C574" s="61" t="s">
        <v>652</v>
      </c>
      <c r="D574" s="61" t="s">
        <v>140</v>
      </c>
      <c r="E574" s="62" t="s">
        <v>653</v>
      </c>
      <c r="F574" s="63" t="s">
        <v>654</v>
      </c>
      <c r="G574" s="64" t="s">
        <v>221</v>
      </c>
      <c r="H574" s="65">
        <v>35.119999999999997</v>
      </c>
      <c r="I574" s="192"/>
      <c r="J574" s="105">
        <f>ROUND(I574*H574,2)</f>
        <v>0</v>
      </c>
      <c r="K574" s="106"/>
      <c r="L574" s="10"/>
      <c r="M574" s="107" t="s">
        <v>1</v>
      </c>
      <c r="N574" s="108" t="s">
        <v>39</v>
      </c>
      <c r="P574" s="98">
        <f>O574*H574</f>
        <v>0</v>
      </c>
      <c r="Q574" s="98">
        <v>0</v>
      </c>
      <c r="R574" s="98">
        <f>Q574*H574</f>
        <v>0</v>
      </c>
      <c r="S574" s="98">
        <v>0</v>
      </c>
      <c r="T574" s="99">
        <f>S574*H574</f>
        <v>0</v>
      </c>
      <c r="AR574" s="100" t="s">
        <v>229</v>
      </c>
      <c r="AT574" s="100" t="s">
        <v>140</v>
      </c>
      <c r="AU574" s="100" t="s">
        <v>83</v>
      </c>
      <c r="AY574" s="66" t="s">
        <v>138</v>
      </c>
      <c r="BE574" s="101">
        <f>IF(N574="základní",J574,0)</f>
        <v>0</v>
      </c>
      <c r="BF574" s="101">
        <f>IF(N574="snížená",J574,0)</f>
        <v>0</v>
      </c>
      <c r="BG574" s="101">
        <f>IF(N574="zákl. přenesená",J574,0)</f>
        <v>0</v>
      </c>
      <c r="BH574" s="101">
        <f>IF(N574="sníž. přenesená",J574,0)</f>
        <v>0</v>
      </c>
      <c r="BI574" s="101">
        <f>IF(N574="nulová",J574,0)</f>
        <v>0</v>
      </c>
      <c r="BJ574" s="66" t="s">
        <v>79</v>
      </c>
      <c r="BK574" s="101">
        <f>ROUND(I574*H574,2)</f>
        <v>0</v>
      </c>
      <c r="BL574" s="66" t="s">
        <v>229</v>
      </c>
      <c r="BM574" s="100" t="s">
        <v>655</v>
      </c>
    </row>
    <row r="575" spans="2:65" s="163" customFormat="1" x14ac:dyDescent="0.2">
      <c r="B575" s="162"/>
      <c r="D575" s="58" t="s">
        <v>145</v>
      </c>
      <c r="E575" s="164" t="s">
        <v>1</v>
      </c>
      <c r="F575" s="165" t="s">
        <v>311</v>
      </c>
      <c r="H575" s="164" t="s">
        <v>1</v>
      </c>
      <c r="L575" s="162"/>
      <c r="M575" s="166"/>
      <c r="T575" s="167"/>
      <c r="AT575" s="164" t="s">
        <v>145</v>
      </c>
      <c r="AU575" s="164" t="s">
        <v>83</v>
      </c>
      <c r="AV575" s="163" t="s">
        <v>79</v>
      </c>
      <c r="AW575" s="163" t="s">
        <v>31</v>
      </c>
      <c r="AX575" s="163" t="s">
        <v>74</v>
      </c>
      <c r="AY575" s="164" t="s">
        <v>138</v>
      </c>
    </row>
    <row r="576" spans="2:65" s="163" customFormat="1" x14ac:dyDescent="0.2">
      <c r="B576" s="162"/>
      <c r="D576" s="58" t="s">
        <v>145</v>
      </c>
      <c r="E576" s="164" t="s">
        <v>1</v>
      </c>
      <c r="F576" s="165" t="s">
        <v>148</v>
      </c>
      <c r="H576" s="164" t="s">
        <v>1</v>
      </c>
      <c r="L576" s="162"/>
      <c r="M576" s="166"/>
      <c r="T576" s="167"/>
      <c r="AT576" s="164" t="s">
        <v>145</v>
      </c>
      <c r="AU576" s="164" t="s">
        <v>83</v>
      </c>
      <c r="AV576" s="163" t="s">
        <v>79</v>
      </c>
      <c r="AW576" s="163" t="s">
        <v>31</v>
      </c>
      <c r="AX576" s="163" t="s">
        <v>74</v>
      </c>
      <c r="AY576" s="164" t="s">
        <v>138</v>
      </c>
    </row>
    <row r="577" spans="2:65" s="169" customFormat="1" x14ac:dyDescent="0.2">
      <c r="B577" s="168"/>
      <c r="D577" s="58" t="s">
        <v>145</v>
      </c>
      <c r="E577" s="170" t="s">
        <v>1</v>
      </c>
      <c r="F577" s="171" t="s">
        <v>656</v>
      </c>
      <c r="H577" s="172">
        <v>19.940000000000001</v>
      </c>
      <c r="L577" s="168"/>
      <c r="M577" s="173"/>
      <c r="T577" s="174"/>
      <c r="AT577" s="170" t="s">
        <v>145</v>
      </c>
      <c r="AU577" s="170" t="s">
        <v>83</v>
      </c>
      <c r="AV577" s="169" t="s">
        <v>83</v>
      </c>
      <c r="AW577" s="169" t="s">
        <v>31</v>
      </c>
      <c r="AX577" s="169" t="s">
        <v>74</v>
      </c>
      <c r="AY577" s="170" t="s">
        <v>138</v>
      </c>
    </row>
    <row r="578" spans="2:65" s="163" customFormat="1" x14ac:dyDescent="0.2">
      <c r="B578" s="162"/>
      <c r="D578" s="58" t="s">
        <v>145</v>
      </c>
      <c r="E578" s="164" t="s">
        <v>1</v>
      </c>
      <c r="F578" s="165" t="s">
        <v>150</v>
      </c>
      <c r="H578" s="164" t="s">
        <v>1</v>
      </c>
      <c r="L578" s="162"/>
      <c r="M578" s="166"/>
      <c r="T578" s="167"/>
      <c r="AT578" s="164" t="s">
        <v>145</v>
      </c>
      <c r="AU578" s="164" t="s">
        <v>83</v>
      </c>
      <c r="AV578" s="163" t="s">
        <v>79</v>
      </c>
      <c r="AW578" s="163" t="s">
        <v>31</v>
      </c>
      <c r="AX578" s="163" t="s">
        <v>74</v>
      </c>
      <c r="AY578" s="164" t="s">
        <v>138</v>
      </c>
    </row>
    <row r="579" spans="2:65" s="169" customFormat="1" x14ac:dyDescent="0.2">
      <c r="B579" s="168"/>
      <c r="D579" s="58" t="s">
        <v>145</v>
      </c>
      <c r="E579" s="170" t="s">
        <v>1</v>
      </c>
      <c r="F579" s="171" t="s">
        <v>415</v>
      </c>
      <c r="H579" s="172">
        <v>15.18</v>
      </c>
      <c r="L579" s="168"/>
      <c r="M579" s="173"/>
      <c r="T579" s="174"/>
      <c r="AT579" s="170" t="s">
        <v>145</v>
      </c>
      <c r="AU579" s="170" t="s">
        <v>83</v>
      </c>
      <c r="AV579" s="169" t="s">
        <v>83</v>
      </c>
      <c r="AW579" s="169" t="s">
        <v>31</v>
      </c>
      <c r="AX579" s="169" t="s">
        <v>74</v>
      </c>
      <c r="AY579" s="170" t="s">
        <v>138</v>
      </c>
    </row>
    <row r="580" spans="2:65" s="183" customFormat="1" x14ac:dyDescent="0.2">
      <c r="B580" s="182"/>
      <c r="D580" s="58" t="s">
        <v>145</v>
      </c>
      <c r="E580" s="184" t="s">
        <v>1</v>
      </c>
      <c r="F580" s="185" t="s">
        <v>157</v>
      </c>
      <c r="H580" s="186">
        <v>35.120000000000005</v>
      </c>
      <c r="L580" s="182"/>
      <c r="M580" s="187"/>
      <c r="T580" s="188"/>
      <c r="AT580" s="184" t="s">
        <v>145</v>
      </c>
      <c r="AU580" s="184" t="s">
        <v>83</v>
      </c>
      <c r="AV580" s="183" t="s">
        <v>89</v>
      </c>
      <c r="AW580" s="183" t="s">
        <v>31</v>
      </c>
      <c r="AX580" s="183" t="s">
        <v>79</v>
      </c>
      <c r="AY580" s="184" t="s">
        <v>138</v>
      </c>
    </row>
    <row r="581" spans="2:65" s="9" customFormat="1" ht="24.2" customHeight="1" x14ac:dyDescent="0.2">
      <c r="B581" s="10"/>
      <c r="C581" s="53" t="s">
        <v>657</v>
      </c>
      <c r="D581" s="53" t="s">
        <v>196</v>
      </c>
      <c r="E581" s="54" t="s">
        <v>658</v>
      </c>
      <c r="F581" s="55" t="s">
        <v>659</v>
      </c>
      <c r="G581" s="56" t="s">
        <v>221</v>
      </c>
      <c r="H581" s="57">
        <v>36.875999999999998</v>
      </c>
      <c r="I581" s="115"/>
      <c r="J581" s="93">
        <f>ROUND(I581*H581,2)</f>
        <v>0</v>
      </c>
      <c r="K581" s="94"/>
      <c r="L581" s="95"/>
      <c r="M581" s="96" t="s">
        <v>1</v>
      </c>
      <c r="N581" s="97" t="s">
        <v>39</v>
      </c>
      <c r="P581" s="98">
        <f>O581*H581</f>
        <v>0</v>
      </c>
      <c r="Q581" s="98">
        <v>1.1999999999999999E-3</v>
      </c>
      <c r="R581" s="98">
        <f>Q581*H581</f>
        <v>4.4251199999999991E-2</v>
      </c>
      <c r="S581" s="98">
        <v>0</v>
      </c>
      <c r="T581" s="99">
        <f>S581*H581</f>
        <v>0</v>
      </c>
      <c r="AR581" s="100" t="s">
        <v>333</v>
      </c>
      <c r="AT581" s="100" t="s">
        <v>196</v>
      </c>
      <c r="AU581" s="100" t="s">
        <v>83</v>
      </c>
      <c r="AY581" s="66" t="s">
        <v>138</v>
      </c>
      <c r="BE581" s="101">
        <f>IF(N581="základní",J581,0)</f>
        <v>0</v>
      </c>
      <c r="BF581" s="101">
        <f>IF(N581="snížená",J581,0)</f>
        <v>0</v>
      </c>
      <c r="BG581" s="101">
        <f>IF(N581="zákl. přenesená",J581,0)</f>
        <v>0</v>
      </c>
      <c r="BH581" s="101">
        <f>IF(N581="sníž. přenesená",J581,0)</f>
        <v>0</v>
      </c>
      <c r="BI581" s="101">
        <f>IF(N581="nulová",J581,0)</f>
        <v>0</v>
      </c>
      <c r="BJ581" s="66" t="s">
        <v>79</v>
      </c>
      <c r="BK581" s="101">
        <f>ROUND(I581*H581,2)</f>
        <v>0</v>
      </c>
      <c r="BL581" s="66" t="s">
        <v>229</v>
      </c>
      <c r="BM581" s="100" t="s">
        <v>660</v>
      </c>
    </row>
    <row r="582" spans="2:65" s="169" customFormat="1" x14ac:dyDescent="0.2">
      <c r="B582" s="168"/>
      <c r="D582" s="58" t="s">
        <v>145</v>
      </c>
      <c r="F582" s="171" t="s">
        <v>661</v>
      </c>
      <c r="H582" s="172">
        <v>36.875999999999998</v>
      </c>
      <c r="L582" s="168"/>
      <c r="M582" s="173"/>
      <c r="T582" s="174"/>
      <c r="AT582" s="170" t="s">
        <v>145</v>
      </c>
      <c r="AU582" s="170" t="s">
        <v>83</v>
      </c>
      <c r="AV582" s="169" t="s">
        <v>83</v>
      </c>
      <c r="AW582" s="169" t="s">
        <v>3</v>
      </c>
      <c r="AX582" s="169" t="s">
        <v>79</v>
      </c>
      <c r="AY582" s="170" t="s">
        <v>138</v>
      </c>
    </row>
    <row r="583" spans="2:65" s="9" customFormat="1" ht="24.2" customHeight="1" x14ac:dyDescent="0.2">
      <c r="B583" s="10"/>
      <c r="C583" s="61" t="s">
        <v>662</v>
      </c>
      <c r="D583" s="61" t="s">
        <v>140</v>
      </c>
      <c r="E583" s="62" t="s">
        <v>663</v>
      </c>
      <c r="F583" s="63" t="s">
        <v>664</v>
      </c>
      <c r="G583" s="64" t="s">
        <v>648</v>
      </c>
      <c r="H583" s="193"/>
      <c r="I583" s="192"/>
      <c r="J583" s="105">
        <f>ROUND(I583*H583,2)</f>
        <v>0</v>
      </c>
      <c r="K583" s="106"/>
      <c r="L583" s="10"/>
      <c r="M583" s="107" t="s">
        <v>1</v>
      </c>
      <c r="N583" s="108" t="s">
        <v>39</v>
      </c>
      <c r="P583" s="98">
        <f>O583*H583</f>
        <v>0</v>
      </c>
      <c r="Q583" s="98">
        <v>0</v>
      </c>
      <c r="R583" s="98">
        <f>Q583*H583</f>
        <v>0</v>
      </c>
      <c r="S583" s="98">
        <v>0</v>
      </c>
      <c r="T583" s="99">
        <f>S583*H583</f>
        <v>0</v>
      </c>
      <c r="AR583" s="100" t="s">
        <v>229</v>
      </c>
      <c r="AT583" s="100" t="s">
        <v>140</v>
      </c>
      <c r="AU583" s="100" t="s">
        <v>83</v>
      </c>
      <c r="AY583" s="66" t="s">
        <v>138</v>
      </c>
      <c r="BE583" s="101">
        <f>IF(N583="základní",J583,0)</f>
        <v>0</v>
      </c>
      <c r="BF583" s="101">
        <f>IF(N583="snížená",J583,0)</f>
        <v>0</v>
      </c>
      <c r="BG583" s="101">
        <f>IF(N583="zákl. přenesená",J583,0)</f>
        <v>0</v>
      </c>
      <c r="BH583" s="101">
        <f>IF(N583="sníž. přenesená",J583,0)</f>
        <v>0</v>
      </c>
      <c r="BI583" s="101">
        <f>IF(N583="nulová",J583,0)</f>
        <v>0</v>
      </c>
      <c r="BJ583" s="66" t="s">
        <v>79</v>
      </c>
      <c r="BK583" s="101">
        <f>ROUND(I583*H583,2)</f>
        <v>0</v>
      </c>
      <c r="BL583" s="66" t="s">
        <v>229</v>
      </c>
      <c r="BM583" s="100" t="s">
        <v>665</v>
      </c>
    </row>
    <row r="584" spans="2:65" s="49" customFormat="1" ht="22.7" customHeight="1" x14ac:dyDescent="0.2">
      <c r="B584" s="50"/>
      <c r="D584" s="51" t="s">
        <v>73</v>
      </c>
      <c r="E584" s="60" t="s">
        <v>666</v>
      </c>
      <c r="F584" s="60" t="s">
        <v>667</v>
      </c>
      <c r="J584" s="104">
        <f>BK584</f>
        <v>0</v>
      </c>
      <c r="L584" s="50"/>
      <c r="M584" s="88"/>
      <c r="P584" s="89">
        <f>SUM(P585:P641)</f>
        <v>0</v>
      </c>
      <c r="R584" s="89">
        <f>SUM(R585:R641)</f>
        <v>6.7600000000000004E-3</v>
      </c>
      <c r="T584" s="90">
        <f>SUM(T585:T641)</f>
        <v>0.45047999999999999</v>
      </c>
      <c r="AR584" s="51" t="s">
        <v>83</v>
      </c>
      <c r="AT584" s="91" t="s">
        <v>73</v>
      </c>
      <c r="AU584" s="91" t="s">
        <v>79</v>
      </c>
      <c r="AY584" s="51" t="s">
        <v>138</v>
      </c>
      <c r="BK584" s="92">
        <f>SUM(BK585:BK641)</f>
        <v>0</v>
      </c>
    </row>
    <row r="585" spans="2:65" s="9" customFormat="1" ht="33" customHeight="1" x14ac:dyDescent="0.2">
      <c r="B585" s="10"/>
      <c r="C585" s="61" t="s">
        <v>668</v>
      </c>
      <c r="D585" s="61" t="s">
        <v>140</v>
      </c>
      <c r="E585" s="62" t="s">
        <v>669</v>
      </c>
      <c r="F585" s="63" t="s">
        <v>670</v>
      </c>
      <c r="G585" s="64" t="s">
        <v>671</v>
      </c>
      <c r="H585" s="65">
        <v>5</v>
      </c>
      <c r="I585" s="192"/>
      <c r="J585" s="105">
        <f>ROUND(I585*H585,2)</f>
        <v>0</v>
      </c>
      <c r="K585" s="106"/>
      <c r="L585" s="10"/>
      <c r="M585" s="107" t="s">
        <v>1</v>
      </c>
      <c r="N585" s="108" t="s">
        <v>39</v>
      </c>
      <c r="P585" s="98">
        <f>O585*H585</f>
        <v>0</v>
      </c>
      <c r="Q585" s="98">
        <v>5.1999999999999995E-4</v>
      </c>
      <c r="R585" s="98">
        <f>Q585*H585</f>
        <v>2.5999999999999999E-3</v>
      </c>
      <c r="S585" s="98">
        <v>0</v>
      </c>
      <c r="T585" s="99">
        <f>S585*H585</f>
        <v>0</v>
      </c>
      <c r="AR585" s="100" t="s">
        <v>229</v>
      </c>
      <c r="AT585" s="100" t="s">
        <v>140</v>
      </c>
      <c r="AU585" s="100" t="s">
        <v>83</v>
      </c>
      <c r="AY585" s="66" t="s">
        <v>138</v>
      </c>
      <c r="BE585" s="101">
        <f>IF(N585="základní",J585,0)</f>
        <v>0</v>
      </c>
      <c r="BF585" s="101">
        <f>IF(N585="snížená",J585,0)</f>
        <v>0</v>
      </c>
      <c r="BG585" s="101">
        <f>IF(N585="zákl. přenesená",J585,0)</f>
        <v>0</v>
      </c>
      <c r="BH585" s="101">
        <f>IF(N585="sníž. přenesená",J585,0)</f>
        <v>0</v>
      </c>
      <c r="BI585" s="101">
        <f>IF(N585="nulová",J585,0)</f>
        <v>0</v>
      </c>
      <c r="BJ585" s="66" t="s">
        <v>79</v>
      </c>
      <c r="BK585" s="101">
        <f>ROUND(I585*H585,2)</f>
        <v>0</v>
      </c>
      <c r="BL585" s="66" t="s">
        <v>229</v>
      </c>
      <c r="BM585" s="100" t="s">
        <v>672</v>
      </c>
    </row>
    <row r="586" spans="2:65" s="9" customFormat="1" ht="37.700000000000003" customHeight="1" x14ac:dyDescent="0.2">
      <c r="B586" s="10"/>
      <c r="C586" s="61" t="s">
        <v>673</v>
      </c>
      <c r="D586" s="61" t="s">
        <v>140</v>
      </c>
      <c r="E586" s="62" t="s">
        <v>674</v>
      </c>
      <c r="F586" s="63" t="s">
        <v>675</v>
      </c>
      <c r="G586" s="64" t="s">
        <v>671</v>
      </c>
      <c r="H586" s="65">
        <v>4</v>
      </c>
      <c r="I586" s="192"/>
      <c r="J586" s="105">
        <f>ROUND(I586*H586,2)</f>
        <v>0</v>
      </c>
      <c r="K586" s="106"/>
      <c r="L586" s="10"/>
      <c r="M586" s="107" t="s">
        <v>1</v>
      </c>
      <c r="N586" s="108" t="s">
        <v>39</v>
      </c>
      <c r="P586" s="98">
        <f>O586*H586</f>
        <v>0</v>
      </c>
      <c r="Q586" s="98">
        <v>5.1999999999999995E-4</v>
      </c>
      <c r="R586" s="98">
        <f>Q586*H586</f>
        <v>2.0799999999999998E-3</v>
      </c>
      <c r="S586" s="98">
        <v>0</v>
      </c>
      <c r="T586" s="99">
        <f>S586*H586</f>
        <v>0</v>
      </c>
      <c r="AR586" s="100" t="s">
        <v>229</v>
      </c>
      <c r="AT586" s="100" t="s">
        <v>140</v>
      </c>
      <c r="AU586" s="100" t="s">
        <v>83</v>
      </c>
      <c r="AY586" s="66" t="s">
        <v>138</v>
      </c>
      <c r="BE586" s="101">
        <f>IF(N586="základní",J586,0)</f>
        <v>0</v>
      </c>
      <c r="BF586" s="101">
        <f>IF(N586="snížená",J586,0)</f>
        <v>0</v>
      </c>
      <c r="BG586" s="101">
        <f>IF(N586="zákl. přenesená",J586,0)</f>
        <v>0</v>
      </c>
      <c r="BH586" s="101">
        <f>IF(N586="sníž. přenesená",J586,0)</f>
        <v>0</v>
      </c>
      <c r="BI586" s="101">
        <f>IF(N586="nulová",J586,0)</f>
        <v>0</v>
      </c>
      <c r="BJ586" s="66" t="s">
        <v>79</v>
      </c>
      <c r="BK586" s="101">
        <f>ROUND(I586*H586,2)</f>
        <v>0</v>
      </c>
      <c r="BL586" s="66" t="s">
        <v>229</v>
      </c>
      <c r="BM586" s="100" t="s">
        <v>676</v>
      </c>
    </row>
    <row r="587" spans="2:65" s="9" customFormat="1" ht="24.2" customHeight="1" x14ac:dyDescent="0.2">
      <c r="B587" s="10"/>
      <c r="C587" s="61" t="s">
        <v>677</v>
      </c>
      <c r="D587" s="61" t="s">
        <v>140</v>
      </c>
      <c r="E587" s="62" t="s">
        <v>678</v>
      </c>
      <c r="F587" s="63" t="s">
        <v>679</v>
      </c>
      <c r="G587" s="64" t="s">
        <v>671</v>
      </c>
      <c r="H587" s="65">
        <v>4</v>
      </c>
      <c r="I587" s="192"/>
      <c r="J587" s="105">
        <f>ROUND(I587*H587,2)</f>
        <v>0</v>
      </c>
      <c r="K587" s="106"/>
      <c r="L587" s="10"/>
      <c r="M587" s="107" t="s">
        <v>1</v>
      </c>
      <c r="N587" s="108" t="s">
        <v>39</v>
      </c>
      <c r="P587" s="98">
        <f>O587*H587</f>
        <v>0</v>
      </c>
      <c r="Q587" s="98">
        <v>5.1999999999999995E-4</v>
      </c>
      <c r="R587" s="98">
        <f>Q587*H587</f>
        <v>2.0799999999999998E-3</v>
      </c>
      <c r="S587" s="98">
        <v>0</v>
      </c>
      <c r="T587" s="99">
        <f>S587*H587</f>
        <v>0</v>
      </c>
      <c r="AR587" s="100" t="s">
        <v>229</v>
      </c>
      <c r="AT587" s="100" t="s">
        <v>140</v>
      </c>
      <c r="AU587" s="100" t="s">
        <v>83</v>
      </c>
      <c r="AY587" s="66" t="s">
        <v>138</v>
      </c>
      <c r="BE587" s="101">
        <f>IF(N587="základní",J587,0)</f>
        <v>0</v>
      </c>
      <c r="BF587" s="101">
        <f>IF(N587="snížená",J587,0)</f>
        <v>0</v>
      </c>
      <c r="BG587" s="101">
        <f>IF(N587="zákl. přenesená",J587,0)</f>
        <v>0</v>
      </c>
      <c r="BH587" s="101">
        <f>IF(N587="sníž. přenesená",J587,0)</f>
        <v>0</v>
      </c>
      <c r="BI587" s="101">
        <f>IF(N587="nulová",J587,0)</f>
        <v>0</v>
      </c>
      <c r="BJ587" s="66" t="s">
        <v>79</v>
      </c>
      <c r="BK587" s="101">
        <f>ROUND(I587*H587,2)</f>
        <v>0</v>
      </c>
      <c r="BL587" s="66" t="s">
        <v>229</v>
      </c>
      <c r="BM587" s="100" t="s">
        <v>680</v>
      </c>
    </row>
    <row r="588" spans="2:65" s="9" customFormat="1" ht="16.5" customHeight="1" x14ac:dyDescent="0.2">
      <c r="B588" s="10"/>
      <c r="C588" s="61" t="s">
        <v>681</v>
      </c>
      <c r="D588" s="61" t="s">
        <v>140</v>
      </c>
      <c r="E588" s="62" t="s">
        <v>682</v>
      </c>
      <c r="F588" s="63" t="s">
        <v>683</v>
      </c>
      <c r="G588" s="64" t="s">
        <v>671</v>
      </c>
      <c r="H588" s="65">
        <v>5</v>
      </c>
      <c r="I588" s="192"/>
      <c r="J588" s="105">
        <f>ROUND(I588*H588,2)</f>
        <v>0</v>
      </c>
      <c r="K588" s="106"/>
      <c r="L588" s="10"/>
      <c r="M588" s="107" t="s">
        <v>1</v>
      </c>
      <c r="N588" s="108" t="s">
        <v>39</v>
      </c>
      <c r="P588" s="98">
        <f>O588*H588</f>
        <v>0</v>
      </c>
      <c r="Q588" s="98">
        <v>0</v>
      </c>
      <c r="R588" s="98">
        <f>Q588*H588</f>
        <v>0</v>
      </c>
      <c r="S588" s="98">
        <v>1.933E-2</v>
      </c>
      <c r="T588" s="99">
        <f>S588*H588</f>
        <v>9.665E-2</v>
      </c>
      <c r="AR588" s="100" t="s">
        <v>229</v>
      </c>
      <c r="AT588" s="100" t="s">
        <v>140</v>
      </c>
      <c r="AU588" s="100" t="s">
        <v>83</v>
      </c>
      <c r="AY588" s="66" t="s">
        <v>138</v>
      </c>
      <c r="BE588" s="101">
        <f>IF(N588="základní",J588,0)</f>
        <v>0</v>
      </c>
      <c r="BF588" s="101">
        <f>IF(N588="snížená",J588,0)</f>
        <v>0</v>
      </c>
      <c r="BG588" s="101">
        <f>IF(N588="zákl. přenesená",J588,0)</f>
        <v>0</v>
      </c>
      <c r="BH588" s="101">
        <f>IF(N588="sníž. přenesená",J588,0)</f>
        <v>0</v>
      </c>
      <c r="BI588" s="101">
        <f>IF(N588="nulová",J588,0)</f>
        <v>0</v>
      </c>
      <c r="BJ588" s="66" t="s">
        <v>79</v>
      </c>
      <c r="BK588" s="101">
        <f>ROUND(I588*H588,2)</f>
        <v>0</v>
      </c>
      <c r="BL588" s="66" t="s">
        <v>229</v>
      </c>
      <c r="BM588" s="100" t="s">
        <v>684</v>
      </c>
    </row>
    <row r="589" spans="2:65" s="163" customFormat="1" x14ac:dyDescent="0.2">
      <c r="B589" s="162"/>
      <c r="D589" s="58" t="s">
        <v>145</v>
      </c>
      <c r="E589" s="164" t="s">
        <v>1</v>
      </c>
      <c r="F589" s="165" t="s">
        <v>223</v>
      </c>
      <c r="H589" s="164" t="s">
        <v>1</v>
      </c>
      <c r="L589" s="162"/>
      <c r="M589" s="166"/>
      <c r="T589" s="167"/>
      <c r="AT589" s="164" t="s">
        <v>145</v>
      </c>
      <c r="AU589" s="164" t="s">
        <v>83</v>
      </c>
      <c r="AV589" s="163" t="s">
        <v>79</v>
      </c>
      <c r="AW589" s="163" t="s">
        <v>31</v>
      </c>
      <c r="AX589" s="163" t="s">
        <v>74</v>
      </c>
      <c r="AY589" s="164" t="s">
        <v>138</v>
      </c>
    </row>
    <row r="590" spans="2:65" s="163" customFormat="1" x14ac:dyDescent="0.2">
      <c r="B590" s="162"/>
      <c r="D590" s="58" t="s">
        <v>145</v>
      </c>
      <c r="E590" s="164" t="s">
        <v>1</v>
      </c>
      <c r="F590" s="165" t="s">
        <v>148</v>
      </c>
      <c r="H590" s="164" t="s">
        <v>1</v>
      </c>
      <c r="L590" s="162"/>
      <c r="M590" s="166"/>
      <c r="T590" s="167"/>
      <c r="AT590" s="164" t="s">
        <v>145</v>
      </c>
      <c r="AU590" s="164" t="s">
        <v>83</v>
      </c>
      <c r="AV590" s="163" t="s">
        <v>79</v>
      </c>
      <c r="AW590" s="163" t="s">
        <v>31</v>
      </c>
      <c r="AX590" s="163" t="s">
        <v>74</v>
      </c>
      <c r="AY590" s="164" t="s">
        <v>138</v>
      </c>
    </row>
    <row r="591" spans="2:65" s="169" customFormat="1" x14ac:dyDescent="0.2">
      <c r="B591" s="168"/>
      <c r="D591" s="58" t="s">
        <v>145</v>
      </c>
      <c r="E591" s="170" t="s">
        <v>1</v>
      </c>
      <c r="F591" s="171" t="s">
        <v>86</v>
      </c>
      <c r="H591" s="172">
        <v>3</v>
      </c>
      <c r="L591" s="168"/>
      <c r="M591" s="173"/>
      <c r="T591" s="174"/>
      <c r="AT591" s="170" t="s">
        <v>145</v>
      </c>
      <c r="AU591" s="170" t="s">
        <v>83</v>
      </c>
      <c r="AV591" s="169" t="s">
        <v>83</v>
      </c>
      <c r="AW591" s="169" t="s">
        <v>31</v>
      </c>
      <c r="AX591" s="169" t="s">
        <v>74</v>
      </c>
      <c r="AY591" s="170" t="s">
        <v>138</v>
      </c>
    </row>
    <row r="592" spans="2:65" s="163" customFormat="1" x14ac:dyDescent="0.2">
      <c r="B592" s="162"/>
      <c r="D592" s="58" t="s">
        <v>145</v>
      </c>
      <c r="E592" s="164" t="s">
        <v>1</v>
      </c>
      <c r="F592" s="165" t="s">
        <v>150</v>
      </c>
      <c r="H592" s="164" t="s">
        <v>1</v>
      </c>
      <c r="L592" s="162"/>
      <c r="M592" s="166"/>
      <c r="T592" s="167"/>
      <c r="AT592" s="164" t="s">
        <v>145</v>
      </c>
      <c r="AU592" s="164" t="s">
        <v>83</v>
      </c>
      <c r="AV592" s="163" t="s">
        <v>79</v>
      </c>
      <c r="AW592" s="163" t="s">
        <v>31</v>
      </c>
      <c r="AX592" s="163" t="s">
        <v>74</v>
      </c>
      <c r="AY592" s="164" t="s">
        <v>138</v>
      </c>
    </row>
    <row r="593" spans="2:65" s="169" customFormat="1" x14ac:dyDescent="0.2">
      <c r="B593" s="168"/>
      <c r="D593" s="58" t="s">
        <v>145</v>
      </c>
      <c r="E593" s="170" t="s">
        <v>1</v>
      </c>
      <c r="F593" s="171" t="s">
        <v>83</v>
      </c>
      <c r="H593" s="172">
        <v>2</v>
      </c>
      <c r="L593" s="168"/>
      <c r="M593" s="173"/>
      <c r="T593" s="174"/>
      <c r="AT593" s="170" t="s">
        <v>145</v>
      </c>
      <c r="AU593" s="170" t="s">
        <v>83</v>
      </c>
      <c r="AV593" s="169" t="s">
        <v>83</v>
      </c>
      <c r="AW593" s="169" t="s">
        <v>31</v>
      </c>
      <c r="AX593" s="169" t="s">
        <v>74</v>
      </c>
      <c r="AY593" s="170" t="s">
        <v>138</v>
      </c>
    </row>
    <row r="594" spans="2:65" s="183" customFormat="1" x14ac:dyDescent="0.2">
      <c r="B594" s="182"/>
      <c r="D594" s="58" t="s">
        <v>145</v>
      </c>
      <c r="E594" s="184" t="s">
        <v>1</v>
      </c>
      <c r="F594" s="185" t="s">
        <v>157</v>
      </c>
      <c r="H594" s="186">
        <v>5</v>
      </c>
      <c r="L594" s="182"/>
      <c r="M594" s="187"/>
      <c r="T594" s="188"/>
      <c r="AT594" s="184" t="s">
        <v>145</v>
      </c>
      <c r="AU594" s="184" t="s">
        <v>83</v>
      </c>
      <c r="AV594" s="183" t="s">
        <v>89</v>
      </c>
      <c r="AW594" s="183" t="s">
        <v>31</v>
      </c>
      <c r="AX594" s="183" t="s">
        <v>79</v>
      </c>
      <c r="AY594" s="184" t="s">
        <v>138</v>
      </c>
    </row>
    <row r="595" spans="2:65" s="9" customFormat="1" ht="24.2" customHeight="1" x14ac:dyDescent="0.2">
      <c r="B595" s="10"/>
      <c r="C595" s="61" t="s">
        <v>685</v>
      </c>
      <c r="D595" s="61" t="s">
        <v>140</v>
      </c>
      <c r="E595" s="62" t="s">
        <v>686</v>
      </c>
      <c r="F595" s="63" t="s">
        <v>687</v>
      </c>
      <c r="G595" s="64" t="s">
        <v>671</v>
      </c>
      <c r="H595" s="65">
        <v>5</v>
      </c>
      <c r="I595" s="192"/>
      <c r="J595" s="105">
        <f>ROUND(I595*H595,2)</f>
        <v>0</v>
      </c>
      <c r="K595" s="106"/>
      <c r="L595" s="10"/>
      <c r="M595" s="107" t="s">
        <v>1</v>
      </c>
      <c r="N595" s="108" t="s">
        <v>39</v>
      </c>
      <c r="P595" s="98">
        <f>O595*H595</f>
        <v>0</v>
      </c>
      <c r="Q595" s="98">
        <v>0</v>
      </c>
      <c r="R595" s="98">
        <f>Q595*H595</f>
        <v>0</v>
      </c>
      <c r="S595" s="98">
        <v>1.72E-2</v>
      </c>
      <c r="T595" s="99">
        <f>S595*H595</f>
        <v>8.5999999999999993E-2</v>
      </c>
      <c r="AR595" s="100" t="s">
        <v>229</v>
      </c>
      <c r="AT595" s="100" t="s">
        <v>140</v>
      </c>
      <c r="AU595" s="100" t="s">
        <v>83</v>
      </c>
      <c r="AY595" s="66" t="s">
        <v>138</v>
      </c>
      <c r="BE595" s="101">
        <f>IF(N595="základní",J595,0)</f>
        <v>0</v>
      </c>
      <c r="BF595" s="101">
        <f>IF(N595="snížená",J595,0)</f>
        <v>0</v>
      </c>
      <c r="BG595" s="101">
        <f>IF(N595="zákl. přenesená",J595,0)</f>
        <v>0</v>
      </c>
      <c r="BH595" s="101">
        <f>IF(N595="sníž. přenesená",J595,0)</f>
        <v>0</v>
      </c>
      <c r="BI595" s="101">
        <f>IF(N595="nulová",J595,0)</f>
        <v>0</v>
      </c>
      <c r="BJ595" s="66" t="s">
        <v>79</v>
      </c>
      <c r="BK595" s="101">
        <f>ROUND(I595*H595,2)</f>
        <v>0</v>
      </c>
      <c r="BL595" s="66" t="s">
        <v>229</v>
      </c>
      <c r="BM595" s="100" t="s">
        <v>688</v>
      </c>
    </row>
    <row r="596" spans="2:65" s="163" customFormat="1" x14ac:dyDescent="0.2">
      <c r="B596" s="162"/>
      <c r="D596" s="58" t="s">
        <v>145</v>
      </c>
      <c r="E596" s="164" t="s">
        <v>1</v>
      </c>
      <c r="F596" s="165" t="s">
        <v>223</v>
      </c>
      <c r="H596" s="164" t="s">
        <v>1</v>
      </c>
      <c r="L596" s="162"/>
      <c r="M596" s="166"/>
      <c r="T596" s="167"/>
      <c r="AT596" s="164" t="s">
        <v>145</v>
      </c>
      <c r="AU596" s="164" t="s">
        <v>83</v>
      </c>
      <c r="AV596" s="163" t="s">
        <v>79</v>
      </c>
      <c r="AW596" s="163" t="s">
        <v>31</v>
      </c>
      <c r="AX596" s="163" t="s">
        <v>74</v>
      </c>
      <c r="AY596" s="164" t="s">
        <v>138</v>
      </c>
    </row>
    <row r="597" spans="2:65" s="163" customFormat="1" x14ac:dyDescent="0.2">
      <c r="B597" s="162"/>
      <c r="D597" s="58" t="s">
        <v>145</v>
      </c>
      <c r="E597" s="164" t="s">
        <v>1</v>
      </c>
      <c r="F597" s="165" t="s">
        <v>148</v>
      </c>
      <c r="H597" s="164" t="s">
        <v>1</v>
      </c>
      <c r="L597" s="162"/>
      <c r="M597" s="166"/>
      <c r="T597" s="167"/>
      <c r="AT597" s="164" t="s">
        <v>145</v>
      </c>
      <c r="AU597" s="164" t="s">
        <v>83</v>
      </c>
      <c r="AV597" s="163" t="s">
        <v>79</v>
      </c>
      <c r="AW597" s="163" t="s">
        <v>31</v>
      </c>
      <c r="AX597" s="163" t="s">
        <v>74</v>
      </c>
      <c r="AY597" s="164" t="s">
        <v>138</v>
      </c>
    </row>
    <row r="598" spans="2:65" s="169" customFormat="1" x14ac:dyDescent="0.2">
      <c r="B598" s="168"/>
      <c r="D598" s="58" t="s">
        <v>145</v>
      </c>
      <c r="E598" s="170" t="s">
        <v>1</v>
      </c>
      <c r="F598" s="171" t="s">
        <v>83</v>
      </c>
      <c r="H598" s="172">
        <v>2</v>
      </c>
      <c r="L598" s="168"/>
      <c r="M598" s="173"/>
      <c r="T598" s="174"/>
      <c r="AT598" s="170" t="s">
        <v>145</v>
      </c>
      <c r="AU598" s="170" t="s">
        <v>83</v>
      </c>
      <c r="AV598" s="169" t="s">
        <v>83</v>
      </c>
      <c r="AW598" s="169" t="s">
        <v>31</v>
      </c>
      <c r="AX598" s="169" t="s">
        <v>74</v>
      </c>
      <c r="AY598" s="170" t="s">
        <v>138</v>
      </c>
    </row>
    <row r="599" spans="2:65" s="163" customFormat="1" x14ac:dyDescent="0.2">
      <c r="B599" s="162"/>
      <c r="D599" s="58" t="s">
        <v>145</v>
      </c>
      <c r="E599" s="164" t="s">
        <v>1</v>
      </c>
      <c r="F599" s="165" t="s">
        <v>150</v>
      </c>
      <c r="H599" s="164" t="s">
        <v>1</v>
      </c>
      <c r="L599" s="162"/>
      <c r="M599" s="166"/>
      <c r="T599" s="167"/>
      <c r="AT599" s="164" t="s">
        <v>145</v>
      </c>
      <c r="AU599" s="164" t="s">
        <v>83</v>
      </c>
      <c r="AV599" s="163" t="s">
        <v>79</v>
      </c>
      <c r="AW599" s="163" t="s">
        <v>31</v>
      </c>
      <c r="AX599" s="163" t="s">
        <v>74</v>
      </c>
      <c r="AY599" s="164" t="s">
        <v>138</v>
      </c>
    </row>
    <row r="600" spans="2:65" s="169" customFormat="1" x14ac:dyDescent="0.2">
      <c r="B600" s="168"/>
      <c r="D600" s="58" t="s">
        <v>145</v>
      </c>
      <c r="E600" s="170" t="s">
        <v>1</v>
      </c>
      <c r="F600" s="171" t="s">
        <v>86</v>
      </c>
      <c r="H600" s="172">
        <v>3</v>
      </c>
      <c r="L600" s="168"/>
      <c r="M600" s="173"/>
      <c r="T600" s="174"/>
      <c r="AT600" s="170" t="s">
        <v>145</v>
      </c>
      <c r="AU600" s="170" t="s">
        <v>83</v>
      </c>
      <c r="AV600" s="169" t="s">
        <v>83</v>
      </c>
      <c r="AW600" s="169" t="s">
        <v>31</v>
      </c>
      <c r="AX600" s="169" t="s">
        <v>74</v>
      </c>
      <c r="AY600" s="170" t="s">
        <v>138</v>
      </c>
    </row>
    <row r="601" spans="2:65" s="183" customFormat="1" x14ac:dyDescent="0.2">
      <c r="B601" s="182"/>
      <c r="D601" s="58" t="s">
        <v>145</v>
      </c>
      <c r="E601" s="184" t="s">
        <v>1</v>
      </c>
      <c r="F601" s="185" t="s">
        <v>157</v>
      </c>
      <c r="H601" s="186">
        <v>5</v>
      </c>
      <c r="L601" s="182"/>
      <c r="M601" s="187"/>
      <c r="T601" s="188"/>
      <c r="AT601" s="184" t="s">
        <v>145</v>
      </c>
      <c r="AU601" s="184" t="s">
        <v>83</v>
      </c>
      <c r="AV601" s="183" t="s">
        <v>89</v>
      </c>
      <c r="AW601" s="183" t="s">
        <v>31</v>
      </c>
      <c r="AX601" s="183" t="s">
        <v>79</v>
      </c>
      <c r="AY601" s="184" t="s">
        <v>138</v>
      </c>
    </row>
    <row r="602" spans="2:65" s="9" customFormat="1" ht="16.5" customHeight="1" x14ac:dyDescent="0.2">
      <c r="B602" s="10"/>
      <c r="C602" s="61" t="s">
        <v>689</v>
      </c>
      <c r="D602" s="61" t="s">
        <v>140</v>
      </c>
      <c r="E602" s="62" t="s">
        <v>690</v>
      </c>
      <c r="F602" s="63" t="s">
        <v>691</v>
      </c>
      <c r="G602" s="64" t="s">
        <v>671</v>
      </c>
      <c r="H602" s="65">
        <v>9</v>
      </c>
      <c r="I602" s="192"/>
      <c r="J602" s="105">
        <f>ROUND(I602*H602,2)</f>
        <v>0</v>
      </c>
      <c r="K602" s="106"/>
      <c r="L602" s="10"/>
      <c r="M602" s="107" t="s">
        <v>1</v>
      </c>
      <c r="N602" s="108" t="s">
        <v>39</v>
      </c>
      <c r="P602" s="98">
        <f>O602*H602</f>
        <v>0</v>
      </c>
      <c r="Q602" s="98">
        <v>0</v>
      </c>
      <c r="R602" s="98">
        <f>Q602*H602</f>
        <v>0</v>
      </c>
      <c r="S602" s="98">
        <v>1.9460000000000002E-2</v>
      </c>
      <c r="T602" s="99">
        <f>S602*H602</f>
        <v>0.17514000000000002</v>
      </c>
      <c r="AR602" s="100" t="s">
        <v>229</v>
      </c>
      <c r="AT602" s="100" t="s">
        <v>140</v>
      </c>
      <c r="AU602" s="100" t="s">
        <v>83</v>
      </c>
      <c r="AY602" s="66" t="s">
        <v>138</v>
      </c>
      <c r="BE602" s="101">
        <f>IF(N602="základní",J602,0)</f>
        <v>0</v>
      </c>
      <c r="BF602" s="101">
        <f>IF(N602="snížená",J602,0)</f>
        <v>0</v>
      </c>
      <c r="BG602" s="101">
        <f>IF(N602="zákl. přenesená",J602,0)</f>
        <v>0</v>
      </c>
      <c r="BH602" s="101">
        <f>IF(N602="sníž. přenesená",J602,0)</f>
        <v>0</v>
      </c>
      <c r="BI602" s="101">
        <f>IF(N602="nulová",J602,0)</f>
        <v>0</v>
      </c>
      <c r="BJ602" s="66" t="s">
        <v>79</v>
      </c>
      <c r="BK602" s="101">
        <f>ROUND(I602*H602,2)</f>
        <v>0</v>
      </c>
      <c r="BL602" s="66" t="s">
        <v>229</v>
      </c>
      <c r="BM602" s="100" t="s">
        <v>692</v>
      </c>
    </row>
    <row r="603" spans="2:65" s="163" customFormat="1" x14ac:dyDescent="0.2">
      <c r="B603" s="162"/>
      <c r="D603" s="58" t="s">
        <v>145</v>
      </c>
      <c r="E603" s="164" t="s">
        <v>1</v>
      </c>
      <c r="F603" s="165" t="s">
        <v>223</v>
      </c>
      <c r="H603" s="164" t="s">
        <v>1</v>
      </c>
      <c r="L603" s="162"/>
      <c r="M603" s="166"/>
      <c r="T603" s="167"/>
      <c r="AT603" s="164" t="s">
        <v>145</v>
      </c>
      <c r="AU603" s="164" t="s">
        <v>83</v>
      </c>
      <c r="AV603" s="163" t="s">
        <v>79</v>
      </c>
      <c r="AW603" s="163" t="s">
        <v>31</v>
      </c>
      <c r="AX603" s="163" t="s">
        <v>74</v>
      </c>
      <c r="AY603" s="164" t="s">
        <v>138</v>
      </c>
    </row>
    <row r="604" spans="2:65" s="163" customFormat="1" x14ac:dyDescent="0.2">
      <c r="B604" s="162"/>
      <c r="D604" s="58" t="s">
        <v>145</v>
      </c>
      <c r="E604" s="164" t="s">
        <v>1</v>
      </c>
      <c r="F604" s="165" t="s">
        <v>148</v>
      </c>
      <c r="H604" s="164" t="s">
        <v>1</v>
      </c>
      <c r="L604" s="162"/>
      <c r="M604" s="166"/>
      <c r="T604" s="167"/>
      <c r="AT604" s="164" t="s">
        <v>145</v>
      </c>
      <c r="AU604" s="164" t="s">
        <v>83</v>
      </c>
      <c r="AV604" s="163" t="s">
        <v>79</v>
      </c>
      <c r="AW604" s="163" t="s">
        <v>31</v>
      </c>
      <c r="AX604" s="163" t="s">
        <v>74</v>
      </c>
      <c r="AY604" s="164" t="s">
        <v>138</v>
      </c>
    </row>
    <row r="605" spans="2:65" s="169" customFormat="1" x14ac:dyDescent="0.2">
      <c r="B605" s="168"/>
      <c r="D605" s="58" t="s">
        <v>145</v>
      </c>
      <c r="E605" s="170" t="s">
        <v>1</v>
      </c>
      <c r="F605" s="171" t="s">
        <v>89</v>
      </c>
      <c r="H605" s="172">
        <v>4</v>
      </c>
      <c r="L605" s="168"/>
      <c r="M605" s="173"/>
      <c r="T605" s="174"/>
      <c r="AT605" s="170" t="s">
        <v>145</v>
      </c>
      <c r="AU605" s="170" t="s">
        <v>83</v>
      </c>
      <c r="AV605" s="169" t="s">
        <v>83</v>
      </c>
      <c r="AW605" s="169" t="s">
        <v>31</v>
      </c>
      <c r="AX605" s="169" t="s">
        <v>74</v>
      </c>
      <c r="AY605" s="170" t="s">
        <v>138</v>
      </c>
    </row>
    <row r="606" spans="2:65" s="163" customFormat="1" x14ac:dyDescent="0.2">
      <c r="B606" s="162"/>
      <c r="D606" s="58" t="s">
        <v>145</v>
      </c>
      <c r="E606" s="164" t="s">
        <v>1</v>
      </c>
      <c r="F606" s="165" t="s">
        <v>150</v>
      </c>
      <c r="H606" s="164" t="s">
        <v>1</v>
      </c>
      <c r="L606" s="162"/>
      <c r="M606" s="166"/>
      <c r="T606" s="167"/>
      <c r="AT606" s="164" t="s">
        <v>145</v>
      </c>
      <c r="AU606" s="164" t="s">
        <v>83</v>
      </c>
      <c r="AV606" s="163" t="s">
        <v>79</v>
      </c>
      <c r="AW606" s="163" t="s">
        <v>31</v>
      </c>
      <c r="AX606" s="163" t="s">
        <v>74</v>
      </c>
      <c r="AY606" s="164" t="s">
        <v>138</v>
      </c>
    </row>
    <row r="607" spans="2:65" s="169" customFormat="1" x14ac:dyDescent="0.2">
      <c r="B607" s="168"/>
      <c r="D607" s="58" t="s">
        <v>145</v>
      </c>
      <c r="E607" s="170" t="s">
        <v>1</v>
      </c>
      <c r="F607" s="171" t="s">
        <v>92</v>
      </c>
      <c r="H607" s="172">
        <v>5</v>
      </c>
      <c r="L607" s="168"/>
      <c r="M607" s="173"/>
      <c r="T607" s="174"/>
      <c r="AT607" s="170" t="s">
        <v>145</v>
      </c>
      <c r="AU607" s="170" t="s">
        <v>83</v>
      </c>
      <c r="AV607" s="169" t="s">
        <v>83</v>
      </c>
      <c r="AW607" s="169" t="s">
        <v>31</v>
      </c>
      <c r="AX607" s="169" t="s">
        <v>74</v>
      </c>
      <c r="AY607" s="170" t="s">
        <v>138</v>
      </c>
    </row>
    <row r="608" spans="2:65" s="183" customFormat="1" x14ac:dyDescent="0.2">
      <c r="B608" s="182"/>
      <c r="D608" s="58" t="s">
        <v>145</v>
      </c>
      <c r="E608" s="184" t="s">
        <v>1</v>
      </c>
      <c r="F608" s="185" t="s">
        <v>157</v>
      </c>
      <c r="H608" s="186">
        <v>9</v>
      </c>
      <c r="L608" s="182"/>
      <c r="M608" s="187"/>
      <c r="T608" s="188"/>
      <c r="AT608" s="184" t="s">
        <v>145</v>
      </c>
      <c r="AU608" s="184" t="s">
        <v>83</v>
      </c>
      <c r="AV608" s="183" t="s">
        <v>89</v>
      </c>
      <c r="AW608" s="183" t="s">
        <v>31</v>
      </c>
      <c r="AX608" s="183" t="s">
        <v>79</v>
      </c>
      <c r="AY608" s="184" t="s">
        <v>138</v>
      </c>
    </row>
    <row r="609" spans="2:65" s="9" customFormat="1" ht="16.5" customHeight="1" x14ac:dyDescent="0.2">
      <c r="B609" s="10"/>
      <c r="C609" s="61" t="s">
        <v>693</v>
      </c>
      <c r="D609" s="61" t="s">
        <v>140</v>
      </c>
      <c r="E609" s="62" t="s">
        <v>694</v>
      </c>
      <c r="F609" s="63" t="s">
        <v>695</v>
      </c>
      <c r="G609" s="64" t="s">
        <v>671</v>
      </c>
      <c r="H609" s="65">
        <v>1</v>
      </c>
      <c r="I609" s="192"/>
      <c r="J609" s="105">
        <f>ROUND(I609*H609,2)</f>
        <v>0</v>
      </c>
      <c r="K609" s="106"/>
      <c r="L609" s="10"/>
      <c r="M609" s="107" t="s">
        <v>1</v>
      </c>
      <c r="N609" s="108" t="s">
        <v>39</v>
      </c>
      <c r="P609" s="98">
        <f>O609*H609</f>
        <v>0</v>
      </c>
      <c r="Q609" s="98">
        <v>0</v>
      </c>
      <c r="R609" s="98">
        <f>Q609*H609</f>
        <v>0</v>
      </c>
      <c r="S609" s="98">
        <v>3.4700000000000002E-2</v>
      </c>
      <c r="T609" s="99">
        <f>S609*H609</f>
        <v>3.4700000000000002E-2</v>
      </c>
      <c r="AR609" s="100" t="s">
        <v>229</v>
      </c>
      <c r="AT609" s="100" t="s">
        <v>140</v>
      </c>
      <c r="AU609" s="100" t="s">
        <v>83</v>
      </c>
      <c r="AY609" s="66" t="s">
        <v>138</v>
      </c>
      <c r="BE609" s="101">
        <f>IF(N609="základní",J609,0)</f>
        <v>0</v>
      </c>
      <c r="BF609" s="101">
        <f>IF(N609="snížená",J609,0)</f>
        <v>0</v>
      </c>
      <c r="BG609" s="101">
        <f>IF(N609="zákl. přenesená",J609,0)</f>
        <v>0</v>
      </c>
      <c r="BH609" s="101">
        <f>IF(N609="sníž. přenesená",J609,0)</f>
        <v>0</v>
      </c>
      <c r="BI609" s="101">
        <f>IF(N609="nulová",J609,0)</f>
        <v>0</v>
      </c>
      <c r="BJ609" s="66" t="s">
        <v>79</v>
      </c>
      <c r="BK609" s="101">
        <f>ROUND(I609*H609,2)</f>
        <v>0</v>
      </c>
      <c r="BL609" s="66" t="s">
        <v>229</v>
      </c>
      <c r="BM609" s="100" t="s">
        <v>696</v>
      </c>
    </row>
    <row r="610" spans="2:65" s="163" customFormat="1" x14ac:dyDescent="0.2">
      <c r="B610" s="162"/>
      <c r="D610" s="58" t="s">
        <v>145</v>
      </c>
      <c r="E610" s="164" t="s">
        <v>1</v>
      </c>
      <c r="F610" s="165" t="s">
        <v>223</v>
      </c>
      <c r="H610" s="164" t="s">
        <v>1</v>
      </c>
      <c r="L610" s="162"/>
      <c r="M610" s="166"/>
      <c r="T610" s="167"/>
      <c r="AT610" s="164" t="s">
        <v>145</v>
      </c>
      <c r="AU610" s="164" t="s">
        <v>83</v>
      </c>
      <c r="AV610" s="163" t="s">
        <v>79</v>
      </c>
      <c r="AW610" s="163" t="s">
        <v>31</v>
      </c>
      <c r="AX610" s="163" t="s">
        <v>74</v>
      </c>
      <c r="AY610" s="164" t="s">
        <v>138</v>
      </c>
    </row>
    <row r="611" spans="2:65" s="163" customFormat="1" x14ac:dyDescent="0.2">
      <c r="B611" s="162"/>
      <c r="D611" s="58" t="s">
        <v>145</v>
      </c>
      <c r="E611" s="164" t="s">
        <v>1</v>
      </c>
      <c r="F611" s="165" t="s">
        <v>150</v>
      </c>
      <c r="H611" s="164" t="s">
        <v>1</v>
      </c>
      <c r="L611" s="162"/>
      <c r="M611" s="166"/>
      <c r="T611" s="167"/>
      <c r="AT611" s="164" t="s">
        <v>145</v>
      </c>
      <c r="AU611" s="164" t="s">
        <v>83</v>
      </c>
      <c r="AV611" s="163" t="s">
        <v>79</v>
      </c>
      <c r="AW611" s="163" t="s">
        <v>31</v>
      </c>
      <c r="AX611" s="163" t="s">
        <v>74</v>
      </c>
      <c r="AY611" s="164" t="s">
        <v>138</v>
      </c>
    </row>
    <row r="612" spans="2:65" s="169" customFormat="1" x14ac:dyDescent="0.2">
      <c r="B612" s="168"/>
      <c r="D612" s="58" t="s">
        <v>145</v>
      </c>
      <c r="E612" s="170" t="s">
        <v>1</v>
      </c>
      <c r="F612" s="171" t="s">
        <v>79</v>
      </c>
      <c r="H612" s="172">
        <v>1</v>
      </c>
      <c r="L612" s="168"/>
      <c r="M612" s="173"/>
      <c r="T612" s="174"/>
      <c r="AT612" s="170" t="s">
        <v>145</v>
      </c>
      <c r="AU612" s="170" t="s">
        <v>83</v>
      </c>
      <c r="AV612" s="169" t="s">
        <v>83</v>
      </c>
      <c r="AW612" s="169" t="s">
        <v>31</v>
      </c>
      <c r="AX612" s="169" t="s">
        <v>79</v>
      </c>
      <c r="AY612" s="170" t="s">
        <v>138</v>
      </c>
    </row>
    <row r="613" spans="2:65" s="9" customFormat="1" ht="16.5" customHeight="1" x14ac:dyDescent="0.2">
      <c r="B613" s="10"/>
      <c r="C613" s="61" t="s">
        <v>697</v>
      </c>
      <c r="D613" s="61" t="s">
        <v>140</v>
      </c>
      <c r="E613" s="62" t="s">
        <v>698</v>
      </c>
      <c r="F613" s="63" t="s">
        <v>699</v>
      </c>
      <c r="G613" s="64" t="s">
        <v>671</v>
      </c>
      <c r="H613" s="65">
        <v>10</v>
      </c>
      <c r="I613" s="192"/>
      <c r="J613" s="105">
        <f>ROUND(I613*H613,2)</f>
        <v>0</v>
      </c>
      <c r="K613" s="106"/>
      <c r="L613" s="10"/>
      <c r="M613" s="107" t="s">
        <v>1</v>
      </c>
      <c r="N613" s="108" t="s">
        <v>39</v>
      </c>
      <c r="P613" s="98">
        <f>O613*H613</f>
        <v>0</v>
      </c>
      <c r="Q613" s="98">
        <v>0</v>
      </c>
      <c r="R613" s="98">
        <f>Q613*H613</f>
        <v>0</v>
      </c>
      <c r="S613" s="98">
        <v>1.56E-3</v>
      </c>
      <c r="T613" s="99">
        <f>S613*H613</f>
        <v>1.5599999999999999E-2</v>
      </c>
      <c r="AR613" s="100" t="s">
        <v>229</v>
      </c>
      <c r="AT613" s="100" t="s">
        <v>140</v>
      </c>
      <c r="AU613" s="100" t="s">
        <v>83</v>
      </c>
      <c r="AY613" s="66" t="s">
        <v>138</v>
      </c>
      <c r="BE613" s="101">
        <f>IF(N613="základní",J613,0)</f>
        <v>0</v>
      </c>
      <c r="BF613" s="101">
        <f>IF(N613="snížená",J613,0)</f>
        <v>0</v>
      </c>
      <c r="BG613" s="101">
        <f>IF(N613="zákl. přenesená",J613,0)</f>
        <v>0</v>
      </c>
      <c r="BH613" s="101">
        <f>IF(N613="sníž. přenesená",J613,0)</f>
        <v>0</v>
      </c>
      <c r="BI613" s="101">
        <f>IF(N613="nulová",J613,0)</f>
        <v>0</v>
      </c>
      <c r="BJ613" s="66" t="s">
        <v>79</v>
      </c>
      <c r="BK613" s="101">
        <f>ROUND(I613*H613,2)</f>
        <v>0</v>
      </c>
      <c r="BL613" s="66" t="s">
        <v>229</v>
      </c>
      <c r="BM613" s="100" t="s">
        <v>700</v>
      </c>
    </row>
    <row r="614" spans="2:65" s="163" customFormat="1" x14ac:dyDescent="0.2">
      <c r="B614" s="162"/>
      <c r="D614" s="58" t="s">
        <v>145</v>
      </c>
      <c r="E614" s="164" t="s">
        <v>1</v>
      </c>
      <c r="F614" s="165" t="s">
        <v>223</v>
      </c>
      <c r="H614" s="164" t="s">
        <v>1</v>
      </c>
      <c r="L614" s="162"/>
      <c r="M614" s="166"/>
      <c r="T614" s="167"/>
      <c r="AT614" s="164" t="s">
        <v>145</v>
      </c>
      <c r="AU614" s="164" t="s">
        <v>83</v>
      </c>
      <c r="AV614" s="163" t="s">
        <v>79</v>
      </c>
      <c r="AW614" s="163" t="s">
        <v>31</v>
      </c>
      <c r="AX614" s="163" t="s">
        <v>74</v>
      </c>
      <c r="AY614" s="164" t="s">
        <v>138</v>
      </c>
    </row>
    <row r="615" spans="2:65" s="163" customFormat="1" x14ac:dyDescent="0.2">
      <c r="B615" s="162"/>
      <c r="D615" s="58" t="s">
        <v>145</v>
      </c>
      <c r="E615" s="164" t="s">
        <v>1</v>
      </c>
      <c r="F615" s="165" t="s">
        <v>148</v>
      </c>
      <c r="H615" s="164" t="s">
        <v>1</v>
      </c>
      <c r="L615" s="162"/>
      <c r="M615" s="166"/>
      <c r="T615" s="167"/>
      <c r="AT615" s="164" t="s">
        <v>145</v>
      </c>
      <c r="AU615" s="164" t="s">
        <v>83</v>
      </c>
      <c r="AV615" s="163" t="s">
        <v>79</v>
      </c>
      <c r="AW615" s="163" t="s">
        <v>31</v>
      </c>
      <c r="AX615" s="163" t="s">
        <v>74</v>
      </c>
      <c r="AY615" s="164" t="s">
        <v>138</v>
      </c>
    </row>
    <row r="616" spans="2:65" s="169" customFormat="1" x14ac:dyDescent="0.2">
      <c r="B616" s="168"/>
      <c r="D616" s="58" t="s">
        <v>145</v>
      </c>
      <c r="E616" s="170" t="s">
        <v>1</v>
      </c>
      <c r="F616" s="171" t="s">
        <v>89</v>
      </c>
      <c r="H616" s="172">
        <v>4</v>
      </c>
      <c r="L616" s="168"/>
      <c r="M616" s="173"/>
      <c r="T616" s="174"/>
      <c r="AT616" s="170" t="s">
        <v>145</v>
      </c>
      <c r="AU616" s="170" t="s">
        <v>83</v>
      </c>
      <c r="AV616" s="169" t="s">
        <v>83</v>
      </c>
      <c r="AW616" s="169" t="s">
        <v>31</v>
      </c>
      <c r="AX616" s="169" t="s">
        <v>74</v>
      </c>
      <c r="AY616" s="170" t="s">
        <v>138</v>
      </c>
    </row>
    <row r="617" spans="2:65" s="163" customFormat="1" x14ac:dyDescent="0.2">
      <c r="B617" s="162"/>
      <c r="D617" s="58" t="s">
        <v>145</v>
      </c>
      <c r="E617" s="164" t="s">
        <v>1</v>
      </c>
      <c r="F617" s="165" t="s">
        <v>150</v>
      </c>
      <c r="H617" s="164" t="s">
        <v>1</v>
      </c>
      <c r="L617" s="162"/>
      <c r="M617" s="166"/>
      <c r="T617" s="167"/>
      <c r="AT617" s="164" t="s">
        <v>145</v>
      </c>
      <c r="AU617" s="164" t="s">
        <v>83</v>
      </c>
      <c r="AV617" s="163" t="s">
        <v>79</v>
      </c>
      <c r="AW617" s="163" t="s">
        <v>31</v>
      </c>
      <c r="AX617" s="163" t="s">
        <v>74</v>
      </c>
      <c r="AY617" s="164" t="s">
        <v>138</v>
      </c>
    </row>
    <row r="618" spans="2:65" s="169" customFormat="1" x14ac:dyDescent="0.2">
      <c r="B618" s="168"/>
      <c r="D618" s="58" t="s">
        <v>145</v>
      </c>
      <c r="E618" s="170" t="s">
        <v>1</v>
      </c>
      <c r="F618" s="171" t="s">
        <v>172</v>
      </c>
      <c r="H618" s="172">
        <v>6</v>
      </c>
      <c r="L618" s="168"/>
      <c r="M618" s="173"/>
      <c r="T618" s="174"/>
      <c r="AT618" s="170" t="s">
        <v>145</v>
      </c>
      <c r="AU618" s="170" t="s">
        <v>83</v>
      </c>
      <c r="AV618" s="169" t="s">
        <v>83</v>
      </c>
      <c r="AW618" s="169" t="s">
        <v>31</v>
      </c>
      <c r="AX618" s="169" t="s">
        <v>74</v>
      </c>
      <c r="AY618" s="170" t="s">
        <v>138</v>
      </c>
    </row>
    <row r="619" spans="2:65" s="183" customFormat="1" x14ac:dyDescent="0.2">
      <c r="B619" s="182"/>
      <c r="D619" s="58" t="s">
        <v>145</v>
      </c>
      <c r="E619" s="184" t="s">
        <v>1</v>
      </c>
      <c r="F619" s="185" t="s">
        <v>157</v>
      </c>
      <c r="H619" s="186">
        <v>10</v>
      </c>
      <c r="L619" s="182"/>
      <c r="M619" s="187"/>
      <c r="T619" s="188"/>
      <c r="AT619" s="184" t="s">
        <v>145</v>
      </c>
      <c r="AU619" s="184" t="s">
        <v>83</v>
      </c>
      <c r="AV619" s="183" t="s">
        <v>89</v>
      </c>
      <c r="AW619" s="183" t="s">
        <v>31</v>
      </c>
      <c r="AX619" s="183" t="s">
        <v>79</v>
      </c>
      <c r="AY619" s="184" t="s">
        <v>138</v>
      </c>
    </row>
    <row r="620" spans="2:65" s="9" customFormat="1" ht="16.5" customHeight="1" x14ac:dyDescent="0.2">
      <c r="B620" s="10"/>
      <c r="C620" s="61" t="s">
        <v>701</v>
      </c>
      <c r="D620" s="61" t="s">
        <v>140</v>
      </c>
      <c r="E620" s="62" t="s">
        <v>702</v>
      </c>
      <c r="F620" s="63" t="s">
        <v>703</v>
      </c>
      <c r="G620" s="64" t="s">
        <v>205</v>
      </c>
      <c r="H620" s="65">
        <v>4</v>
      </c>
      <c r="I620" s="192"/>
      <c r="J620" s="105">
        <f>ROUND(I620*H620,2)</f>
        <v>0</v>
      </c>
      <c r="K620" s="106"/>
      <c r="L620" s="10"/>
      <c r="M620" s="107" t="s">
        <v>1</v>
      </c>
      <c r="N620" s="108" t="s">
        <v>39</v>
      </c>
      <c r="P620" s="98">
        <f>O620*H620</f>
        <v>0</v>
      </c>
      <c r="Q620" s="98">
        <v>0</v>
      </c>
      <c r="R620" s="98">
        <f>Q620*H620</f>
        <v>0</v>
      </c>
      <c r="S620" s="98">
        <v>2.2499999999999998E-3</v>
      </c>
      <c r="T620" s="99">
        <f>S620*H620</f>
        <v>8.9999999999999993E-3</v>
      </c>
      <c r="AR620" s="100" t="s">
        <v>229</v>
      </c>
      <c r="AT620" s="100" t="s">
        <v>140</v>
      </c>
      <c r="AU620" s="100" t="s">
        <v>83</v>
      </c>
      <c r="AY620" s="66" t="s">
        <v>138</v>
      </c>
      <c r="BE620" s="101">
        <f>IF(N620="základní",J620,0)</f>
        <v>0</v>
      </c>
      <c r="BF620" s="101">
        <f>IF(N620="snížená",J620,0)</f>
        <v>0</v>
      </c>
      <c r="BG620" s="101">
        <f>IF(N620="zákl. přenesená",J620,0)</f>
        <v>0</v>
      </c>
      <c r="BH620" s="101">
        <f>IF(N620="sníž. přenesená",J620,0)</f>
        <v>0</v>
      </c>
      <c r="BI620" s="101">
        <f>IF(N620="nulová",J620,0)</f>
        <v>0</v>
      </c>
      <c r="BJ620" s="66" t="s">
        <v>79</v>
      </c>
      <c r="BK620" s="101">
        <f>ROUND(I620*H620,2)</f>
        <v>0</v>
      </c>
      <c r="BL620" s="66" t="s">
        <v>229</v>
      </c>
      <c r="BM620" s="100" t="s">
        <v>704</v>
      </c>
    </row>
    <row r="621" spans="2:65" s="163" customFormat="1" x14ac:dyDescent="0.2">
      <c r="B621" s="162"/>
      <c r="D621" s="58" t="s">
        <v>145</v>
      </c>
      <c r="E621" s="164" t="s">
        <v>1</v>
      </c>
      <c r="F621" s="165" t="s">
        <v>223</v>
      </c>
      <c r="H621" s="164" t="s">
        <v>1</v>
      </c>
      <c r="L621" s="162"/>
      <c r="M621" s="166"/>
      <c r="T621" s="167"/>
      <c r="AT621" s="164" t="s">
        <v>145</v>
      </c>
      <c r="AU621" s="164" t="s">
        <v>83</v>
      </c>
      <c r="AV621" s="163" t="s">
        <v>79</v>
      </c>
      <c r="AW621" s="163" t="s">
        <v>31</v>
      </c>
      <c r="AX621" s="163" t="s">
        <v>74</v>
      </c>
      <c r="AY621" s="164" t="s">
        <v>138</v>
      </c>
    </row>
    <row r="622" spans="2:65" s="163" customFormat="1" x14ac:dyDescent="0.2">
      <c r="B622" s="162"/>
      <c r="D622" s="58" t="s">
        <v>145</v>
      </c>
      <c r="E622" s="164" t="s">
        <v>1</v>
      </c>
      <c r="F622" s="165" t="s">
        <v>148</v>
      </c>
      <c r="H622" s="164" t="s">
        <v>1</v>
      </c>
      <c r="L622" s="162"/>
      <c r="M622" s="166"/>
      <c r="T622" s="167"/>
      <c r="AT622" s="164" t="s">
        <v>145</v>
      </c>
      <c r="AU622" s="164" t="s">
        <v>83</v>
      </c>
      <c r="AV622" s="163" t="s">
        <v>79</v>
      </c>
      <c r="AW622" s="163" t="s">
        <v>31</v>
      </c>
      <c r="AX622" s="163" t="s">
        <v>74</v>
      </c>
      <c r="AY622" s="164" t="s">
        <v>138</v>
      </c>
    </row>
    <row r="623" spans="2:65" s="169" customFormat="1" x14ac:dyDescent="0.2">
      <c r="B623" s="168"/>
      <c r="D623" s="58" t="s">
        <v>145</v>
      </c>
      <c r="E623" s="170" t="s">
        <v>1</v>
      </c>
      <c r="F623" s="171" t="s">
        <v>83</v>
      </c>
      <c r="H623" s="172">
        <v>2</v>
      </c>
      <c r="L623" s="168"/>
      <c r="M623" s="173"/>
      <c r="T623" s="174"/>
      <c r="AT623" s="170" t="s">
        <v>145</v>
      </c>
      <c r="AU623" s="170" t="s">
        <v>83</v>
      </c>
      <c r="AV623" s="169" t="s">
        <v>83</v>
      </c>
      <c r="AW623" s="169" t="s">
        <v>31</v>
      </c>
      <c r="AX623" s="169" t="s">
        <v>74</v>
      </c>
      <c r="AY623" s="170" t="s">
        <v>138</v>
      </c>
    </row>
    <row r="624" spans="2:65" s="163" customFormat="1" x14ac:dyDescent="0.2">
      <c r="B624" s="162"/>
      <c r="D624" s="58" t="s">
        <v>145</v>
      </c>
      <c r="E624" s="164" t="s">
        <v>1</v>
      </c>
      <c r="F624" s="165" t="s">
        <v>150</v>
      </c>
      <c r="H624" s="164" t="s">
        <v>1</v>
      </c>
      <c r="L624" s="162"/>
      <c r="M624" s="166"/>
      <c r="T624" s="167"/>
      <c r="AT624" s="164" t="s">
        <v>145</v>
      </c>
      <c r="AU624" s="164" t="s">
        <v>83</v>
      </c>
      <c r="AV624" s="163" t="s">
        <v>79</v>
      </c>
      <c r="AW624" s="163" t="s">
        <v>31</v>
      </c>
      <c r="AX624" s="163" t="s">
        <v>74</v>
      </c>
      <c r="AY624" s="164" t="s">
        <v>138</v>
      </c>
    </row>
    <row r="625" spans="2:65" s="169" customFormat="1" x14ac:dyDescent="0.2">
      <c r="B625" s="168"/>
      <c r="D625" s="58" t="s">
        <v>145</v>
      </c>
      <c r="E625" s="170" t="s">
        <v>1</v>
      </c>
      <c r="F625" s="171" t="s">
        <v>83</v>
      </c>
      <c r="H625" s="172">
        <v>2</v>
      </c>
      <c r="L625" s="168"/>
      <c r="M625" s="173"/>
      <c r="T625" s="174"/>
      <c r="AT625" s="170" t="s">
        <v>145</v>
      </c>
      <c r="AU625" s="170" t="s">
        <v>83</v>
      </c>
      <c r="AV625" s="169" t="s">
        <v>83</v>
      </c>
      <c r="AW625" s="169" t="s">
        <v>31</v>
      </c>
      <c r="AX625" s="169" t="s">
        <v>74</v>
      </c>
      <c r="AY625" s="170" t="s">
        <v>138</v>
      </c>
    </row>
    <row r="626" spans="2:65" s="183" customFormat="1" x14ac:dyDescent="0.2">
      <c r="B626" s="182"/>
      <c r="D626" s="58" t="s">
        <v>145</v>
      </c>
      <c r="E626" s="184" t="s">
        <v>1</v>
      </c>
      <c r="F626" s="185" t="s">
        <v>157</v>
      </c>
      <c r="H626" s="186">
        <v>4</v>
      </c>
      <c r="L626" s="182"/>
      <c r="M626" s="187"/>
      <c r="T626" s="188"/>
      <c r="AT626" s="184" t="s">
        <v>145</v>
      </c>
      <c r="AU626" s="184" t="s">
        <v>83</v>
      </c>
      <c r="AV626" s="183" t="s">
        <v>89</v>
      </c>
      <c r="AW626" s="183" t="s">
        <v>31</v>
      </c>
      <c r="AX626" s="183" t="s">
        <v>79</v>
      </c>
      <c r="AY626" s="184" t="s">
        <v>138</v>
      </c>
    </row>
    <row r="627" spans="2:65" s="9" customFormat="1" ht="16.5" customHeight="1" x14ac:dyDescent="0.2">
      <c r="B627" s="10"/>
      <c r="C627" s="61" t="s">
        <v>705</v>
      </c>
      <c r="D627" s="61" t="s">
        <v>140</v>
      </c>
      <c r="E627" s="62" t="s">
        <v>706</v>
      </c>
      <c r="F627" s="63" t="s">
        <v>707</v>
      </c>
      <c r="G627" s="64" t="s">
        <v>205</v>
      </c>
      <c r="H627" s="65">
        <v>24</v>
      </c>
      <c r="I627" s="192"/>
      <c r="J627" s="105">
        <f>ROUND(I627*H627,2)</f>
        <v>0</v>
      </c>
      <c r="K627" s="106"/>
      <c r="L627" s="10"/>
      <c r="M627" s="107" t="s">
        <v>1</v>
      </c>
      <c r="N627" s="108" t="s">
        <v>39</v>
      </c>
      <c r="P627" s="98">
        <f>O627*H627</f>
        <v>0</v>
      </c>
      <c r="Q627" s="98">
        <v>0</v>
      </c>
      <c r="R627" s="98">
        <f>Q627*H627</f>
        <v>0</v>
      </c>
      <c r="S627" s="98">
        <v>8.5999999999999998E-4</v>
      </c>
      <c r="T627" s="99">
        <f>S627*H627</f>
        <v>2.0639999999999999E-2</v>
      </c>
      <c r="AR627" s="100" t="s">
        <v>229</v>
      </c>
      <c r="AT627" s="100" t="s">
        <v>140</v>
      </c>
      <c r="AU627" s="100" t="s">
        <v>83</v>
      </c>
      <c r="AY627" s="66" t="s">
        <v>138</v>
      </c>
      <c r="BE627" s="101">
        <f>IF(N627="základní",J627,0)</f>
        <v>0</v>
      </c>
      <c r="BF627" s="101">
        <f>IF(N627="snížená",J627,0)</f>
        <v>0</v>
      </c>
      <c r="BG627" s="101">
        <f>IF(N627="zákl. přenesená",J627,0)</f>
        <v>0</v>
      </c>
      <c r="BH627" s="101">
        <f>IF(N627="sníž. přenesená",J627,0)</f>
        <v>0</v>
      </c>
      <c r="BI627" s="101">
        <f>IF(N627="nulová",J627,0)</f>
        <v>0</v>
      </c>
      <c r="BJ627" s="66" t="s">
        <v>79</v>
      </c>
      <c r="BK627" s="101">
        <f>ROUND(I627*H627,2)</f>
        <v>0</v>
      </c>
      <c r="BL627" s="66" t="s">
        <v>229</v>
      </c>
      <c r="BM627" s="100" t="s">
        <v>708</v>
      </c>
    </row>
    <row r="628" spans="2:65" s="163" customFormat="1" x14ac:dyDescent="0.2">
      <c r="B628" s="162"/>
      <c r="D628" s="58" t="s">
        <v>145</v>
      </c>
      <c r="E628" s="164" t="s">
        <v>1</v>
      </c>
      <c r="F628" s="165" t="s">
        <v>223</v>
      </c>
      <c r="H628" s="164" t="s">
        <v>1</v>
      </c>
      <c r="L628" s="162"/>
      <c r="M628" s="166"/>
      <c r="T628" s="167"/>
      <c r="AT628" s="164" t="s">
        <v>145</v>
      </c>
      <c r="AU628" s="164" t="s">
        <v>83</v>
      </c>
      <c r="AV628" s="163" t="s">
        <v>79</v>
      </c>
      <c r="AW628" s="163" t="s">
        <v>31</v>
      </c>
      <c r="AX628" s="163" t="s">
        <v>74</v>
      </c>
      <c r="AY628" s="164" t="s">
        <v>138</v>
      </c>
    </row>
    <row r="629" spans="2:65" s="163" customFormat="1" x14ac:dyDescent="0.2">
      <c r="B629" s="162"/>
      <c r="D629" s="58" t="s">
        <v>145</v>
      </c>
      <c r="E629" s="164" t="s">
        <v>1</v>
      </c>
      <c r="F629" s="165" t="s">
        <v>148</v>
      </c>
      <c r="H629" s="164" t="s">
        <v>1</v>
      </c>
      <c r="L629" s="162"/>
      <c r="M629" s="166"/>
      <c r="T629" s="167"/>
      <c r="AT629" s="164" t="s">
        <v>145</v>
      </c>
      <c r="AU629" s="164" t="s">
        <v>83</v>
      </c>
      <c r="AV629" s="163" t="s">
        <v>79</v>
      </c>
      <c r="AW629" s="163" t="s">
        <v>31</v>
      </c>
      <c r="AX629" s="163" t="s">
        <v>74</v>
      </c>
      <c r="AY629" s="164" t="s">
        <v>138</v>
      </c>
    </row>
    <row r="630" spans="2:65" s="169" customFormat="1" x14ac:dyDescent="0.2">
      <c r="B630" s="168"/>
      <c r="D630" s="58" t="s">
        <v>145</v>
      </c>
      <c r="E630" s="170" t="s">
        <v>1</v>
      </c>
      <c r="F630" s="171" t="s">
        <v>202</v>
      </c>
      <c r="H630" s="172">
        <v>11</v>
      </c>
      <c r="L630" s="168"/>
      <c r="M630" s="173"/>
      <c r="T630" s="174"/>
      <c r="AT630" s="170" t="s">
        <v>145</v>
      </c>
      <c r="AU630" s="170" t="s">
        <v>83</v>
      </c>
      <c r="AV630" s="169" t="s">
        <v>83</v>
      </c>
      <c r="AW630" s="169" t="s">
        <v>31</v>
      </c>
      <c r="AX630" s="169" t="s">
        <v>74</v>
      </c>
      <c r="AY630" s="170" t="s">
        <v>138</v>
      </c>
    </row>
    <row r="631" spans="2:65" s="163" customFormat="1" x14ac:dyDescent="0.2">
      <c r="B631" s="162"/>
      <c r="D631" s="58" t="s">
        <v>145</v>
      </c>
      <c r="E631" s="164" t="s">
        <v>1</v>
      </c>
      <c r="F631" s="165" t="s">
        <v>150</v>
      </c>
      <c r="H631" s="164" t="s">
        <v>1</v>
      </c>
      <c r="L631" s="162"/>
      <c r="M631" s="166"/>
      <c r="T631" s="167"/>
      <c r="AT631" s="164" t="s">
        <v>145</v>
      </c>
      <c r="AU631" s="164" t="s">
        <v>83</v>
      </c>
      <c r="AV631" s="163" t="s">
        <v>79</v>
      </c>
      <c r="AW631" s="163" t="s">
        <v>31</v>
      </c>
      <c r="AX631" s="163" t="s">
        <v>74</v>
      </c>
      <c r="AY631" s="164" t="s">
        <v>138</v>
      </c>
    </row>
    <row r="632" spans="2:65" s="169" customFormat="1" x14ac:dyDescent="0.2">
      <c r="B632" s="168"/>
      <c r="D632" s="58" t="s">
        <v>145</v>
      </c>
      <c r="E632" s="170" t="s">
        <v>1</v>
      </c>
      <c r="F632" s="171" t="s">
        <v>212</v>
      </c>
      <c r="H632" s="172">
        <v>13</v>
      </c>
      <c r="L632" s="168"/>
      <c r="M632" s="173"/>
      <c r="T632" s="174"/>
      <c r="AT632" s="170" t="s">
        <v>145</v>
      </c>
      <c r="AU632" s="170" t="s">
        <v>83</v>
      </c>
      <c r="AV632" s="169" t="s">
        <v>83</v>
      </c>
      <c r="AW632" s="169" t="s">
        <v>31</v>
      </c>
      <c r="AX632" s="169" t="s">
        <v>74</v>
      </c>
      <c r="AY632" s="170" t="s">
        <v>138</v>
      </c>
    </row>
    <row r="633" spans="2:65" s="183" customFormat="1" x14ac:dyDescent="0.2">
      <c r="B633" s="182"/>
      <c r="D633" s="58" t="s">
        <v>145</v>
      </c>
      <c r="E633" s="184" t="s">
        <v>1</v>
      </c>
      <c r="F633" s="185" t="s">
        <v>157</v>
      </c>
      <c r="H633" s="186">
        <v>24</v>
      </c>
      <c r="L633" s="182"/>
      <c r="M633" s="187"/>
      <c r="T633" s="188"/>
      <c r="AT633" s="184" t="s">
        <v>145</v>
      </c>
      <c r="AU633" s="184" t="s">
        <v>83</v>
      </c>
      <c r="AV633" s="183" t="s">
        <v>89</v>
      </c>
      <c r="AW633" s="183" t="s">
        <v>31</v>
      </c>
      <c r="AX633" s="183" t="s">
        <v>79</v>
      </c>
      <c r="AY633" s="184" t="s">
        <v>138</v>
      </c>
    </row>
    <row r="634" spans="2:65" s="9" customFormat="1" ht="16.5" customHeight="1" x14ac:dyDescent="0.2">
      <c r="B634" s="10"/>
      <c r="C634" s="61" t="s">
        <v>709</v>
      </c>
      <c r="D634" s="61" t="s">
        <v>140</v>
      </c>
      <c r="E634" s="62" t="s">
        <v>710</v>
      </c>
      <c r="F634" s="63" t="s">
        <v>711</v>
      </c>
      <c r="G634" s="64" t="s">
        <v>205</v>
      </c>
      <c r="H634" s="65">
        <v>15</v>
      </c>
      <c r="I634" s="192"/>
      <c r="J634" s="105">
        <f>ROUND(I634*H634,2)</f>
        <v>0</v>
      </c>
      <c r="K634" s="106"/>
      <c r="L634" s="10"/>
      <c r="M634" s="107" t="s">
        <v>1</v>
      </c>
      <c r="N634" s="108" t="s">
        <v>39</v>
      </c>
      <c r="P634" s="98">
        <f>O634*H634</f>
        <v>0</v>
      </c>
      <c r="Q634" s="98">
        <v>0</v>
      </c>
      <c r="R634" s="98">
        <f>Q634*H634</f>
        <v>0</v>
      </c>
      <c r="S634" s="98">
        <v>8.4999999999999995E-4</v>
      </c>
      <c r="T634" s="99">
        <f>S634*H634</f>
        <v>1.2749999999999999E-2</v>
      </c>
      <c r="AR634" s="100" t="s">
        <v>229</v>
      </c>
      <c r="AT634" s="100" t="s">
        <v>140</v>
      </c>
      <c r="AU634" s="100" t="s">
        <v>83</v>
      </c>
      <c r="AY634" s="66" t="s">
        <v>138</v>
      </c>
      <c r="BE634" s="101">
        <f>IF(N634="základní",J634,0)</f>
        <v>0</v>
      </c>
      <c r="BF634" s="101">
        <f>IF(N634="snížená",J634,0)</f>
        <v>0</v>
      </c>
      <c r="BG634" s="101">
        <f>IF(N634="zákl. přenesená",J634,0)</f>
        <v>0</v>
      </c>
      <c r="BH634" s="101">
        <f>IF(N634="sníž. přenesená",J634,0)</f>
        <v>0</v>
      </c>
      <c r="BI634" s="101">
        <f>IF(N634="nulová",J634,0)</f>
        <v>0</v>
      </c>
      <c r="BJ634" s="66" t="s">
        <v>79</v>
      </c>
      <c r="BK634" s="101">
        <f>ROUND(I634*H634,2)</f>
        <v>0</v>
      </c>
      <c r="BL634" s="66" t="s">
        <v>229</v>
      </c>
      <c r="BM634" s="100" t="s">
        <v>712</v>
      </c>
    </row>
    <row r="635" spans="2:65" s="163" customFormat="1" x14ac:dyDescent="0.2">
      <c r="B635" s="162"/>
      <c r="D635" s="58" t="s">
        <v>145</v>
      </c>
      <c r="E635" s="164" t="s">
        <v>1</v>
      </c>
      <c r="F635" s="165" t="s">
        <v>223</v>
      </c>
      <c r="H635" s="164" t="s">
        <v>1</v>
      </c>
      <c r="L635" s="162"/>
      <c r="M635" s="166"/>
      <c r="T635" s="167"/>
      <c r="AT635" s="164" t="s">
        <v>145</v>
      </c>
      <c r="AU635" s="164" t="s">
        <v>83</v>
      </c>
      <c r="AV635" s="163" t="s">
        <v>79</v>
      </c>
      <c r="AW635" s="163" t="s">
        <v>31</v>
      </c>
      <c r="AX635" s="163" t="s">
        <v>74</v>
      </c>
      <c r="AY635" s="164" t="s">
        <v>138</v>
      </c>
    </row>
    <row r="636" spans="2:65" s="163" customFormat="1" x14ac:dyDescent="0.2">
      <c r="B636" s="162"/>
      <c r="D636" s="58" t="s">
        <v>145</v>
      </c>
      <c r="E636" s="164" t="s">
        <v>1</v>
      </c>
      <c r="F636" s="165" t="s">
        <v>148</v>
      </c>
      <c r="H636" s="164" t="s">
        <v>1</v>
      </c>
      <c r="L636" s="162"/>
      <c r="M636" s="166"/>
      <c r="T636" s="167"/>
      <c r="AT636" s="164" t="s">
        <v>145</v>
      </c>
      <c r="AU636" s="164" t="s">
        <v>83</v>
      </c>
      <c r="AV636" s="163" t="s">
        <v>79</v>
      </c>
      <c r="AW636" s="163" t="s">
        <v>31</v>
      </c>
      <c r="AX636" s="163" t="s">
        <v>74</v>
      </c>
      <c r="AY636" s="164" t="s">
        <v>138</v>
      </c>
    </row>
    <row r="637" spans="2:65" s="169" customFormat="1" x14ac:dyDescent="0.2">
      <c r="B637" s="168"/>
      <c r="D637" s="58" t="s">
        <v>145</v>
      </c>
      <c r="E637" s="170" t="s">
        <v>1</v>
      </c>
      <c r="F637" s="171" t="s">
        <v>172</v>
      </c>
      <c r="H637" s="172">
        <v>6</v>
      </c>
      <c r="L637" s="168"/>
      <c r="M637" s="173"/>
      <c r="T637" s="174"/>
      <c r="AT637" s="170" t="s">
        <v>145</v>
      </c>
      <c r="AU637" s="170" t="s">
        <v>83</v>
      </c>
      <c r="AV637" s="169" t="s">
        <v>83</v>
      </c>
      <c r="AW637" s="169" t="s">
        <v>31</v>
      </c>
      <c r="AX637" s="169" t="s">
        <v>74</v>
      </c>
      <c r="AY637" s="170" t="s">
        <v>138</v>
      </c>
    </row>
    <row r="638" spans="2:65" s="163" customFormat="1" x14ac:dyDescent="0.2">
      <c r="B638" s="162"/>
      <c r="D638" s="58" t="s">
        <v>145</v>
      </c>
      <c r="E638" s="164" t="s">
        <v>1</v>
      </c>
      <c r="F638" s="165" t="s">
        <v>150</v>
      </c>
      <c r="H638" s="164" t="s">
        <v>1</v>
      </c>
      <c r="L638" s="162"/>
      <c r="M638" s="166"/>
      <c r="T638" s="167"/>
      <c r="AT638" s="164" t="s">
        <v>145</v>
      </c>
      <c r="AU638" s="164" t="s">
        <v>83</v>
      </c>
      <c r="AV638" s="163" t="s">
        <v>79</v>
      </c>
      <c r="AW638" s="163" t="s">
        <v>31</v>
      </c>
      <c r="AX638" s="163" t="s">
        <v>74</v>
      </c>
      <c r="AY638" s="164" t="s">
        <v>138</v>
      </c>
    </row>
    <row r="639" spans="2:65" s="169" customFormat="1" x14ac:dyDescent="0.2">
      <c r="B639" s="168"/>
      <c r="D639" s="58" t="s">
        <v>145</v>
      </c>
      <c r="E639" s="170" t="s">
        <v>1</v>
      </c>
      <c r="F639" s="171" t="s">
        <v>187</v>
      </c>
      <c r="H639" s="172">
        <v>9</v>
      </c>
      <c r="L639" s="168"/>
      <c r="M639" s="173"/>
      <c r="T639" s="174"/>
      <c r="AT639" s="170" t="s">
        <v>145</v>
      </c>
      <c r="AU639" s="170" t="s">
        <v>83</v>
      </c>
      <c r="AV639" s="169" t="s">
        <v>83</v>
      </c>
      <c r="AW639" s="169" t="s">
        <v>31</v>
      </c>
      <c r="AX639" s="169" t="s">
        <v>74</v>
      </c>
      <c r="AY639" s="170" t="s">
        <v>138</v>
      </c>
    </row>
    <row r="640" spans="2:65" s="183" customFormat="1" x14ac:dyDescent="0.2">
      <c r="B640" s="182"/>
      <c r="D640" s="58" t="s">
        <v>145</v>
      </c>
      <c r="E640" s="184" t="s">
        <v>1</v>
      </c>
      <c r="F640" s="185" t="s">
        <v>157</v>
      </c>
      <c r="H640" s="186">
        <v>15</v>
      </c>
      <c r="L640" s="182"/>
      <c r="M640" s="187"/>
      <c r="T640" s="188"/>
      <c r="AT640" s="184" t="s">
        <v>145</v>
      </c>
      <c r="AU640" s="184" t="s">
        <v>83</v>
      </c>
      <c r="AV640" s="183" t="s">
        <v>89</v>
      </c>
      <c r="AW640" s="183" t="s">
        <v>31</v>
      </c>
      <c r="AX640" s="183" t="s">
        <v>79</v>
      </c>
      <c r="AY640" s="184" t="s">
        <v>138</v>
      </c>
    </row>
    <row r="641" spans="2:65" s="9" customFormat="1" ht="24.2" customHeight="1" x14ac:dyDescent="0.2">
      <c r="B641" s="10"/>
      <c r="C641" s="61" t="s">
        <v>713</v>
      </c>
      <c r="D641" s="61" t="s">
        <v>140</v>
      </c>
      <c r="E641" s="62" t="s">
        <v>714</v>
      </c>
      <c r="F641" s="63" t="s">
        <v>715</v>
      </c>
      <c r="G641" s="64" t="s">
        <v>648</v>
      </c>
      <c r="H641" s="193"/>
      <c r="I641" s="192"/>
      <c r="J641" s="105">
        <f>ROUND(I641*H641,2)</f>
        <v>0</v>
      </c>
      <c r="K641" s="106"/>
      <c r="L641" s="10"/>
      <c r="M641" s="107" t="s">
        <v>1</v>
      </c>
      <c r="N641" s="108" t="s">
        <v>39</v>
      </c>
      <c r="P641" s="98">
        <f>O641*H641</f>
        <v>0</v>
      </c>
      <c r="Q641" s="98">
        <v>0</v>
      </c>
      <c r="R641" s="98">
        <f>Q641*H641</f>
        <v>0</v>
      </c>
      <c r="S641" s="98">
        <v>0</v>
      </c>
      <c r="T641" s="99">
        <f>S641*H641</f>
        <v>0</v>
      </c>
      <c r="AR641" s="100" t="s">
        <v>229</v>
      </c>
      <c r="AT641" s="100" t="s">
        <v>140</v>
      </c>
      <c r="AU641" s="100" t="s">
        <v>83</v>
      </c>
      <c r="AY641" s="66" t="s">
        <v>138</v>
      </c>
      <c r="BE641" s="101">
        <f>IF(N641="základní",J641,0)</f>
        <v>0</v>
      </c>
      <c r="BF641" s="101">
        <f>IF(N641="snížená",J641,0)</f>
        <v>0</v>
      </c>
      <c r="BG641" s="101">
        <f>IF(N641="zákl. přenesená",J641,0)</f>
        <v>0</v>
      </c>
      <c r="BH641" s="101">
        <f>IF(N641="sníž. přenesená",J641,0)</f>
        <v>0</v>
      </c>
      <c r="BI641" s="101">
        <f>IF(N641="nulová",J641,0)</f>
        <v>0</v>
      </c>
      <c r="BJ641" s="66" t="s">
        <v>79</v>
      </c>
      <c r="BK641" s="101">
        <f>ROUND(I641*H641,2)</f>
        <v>0</v>
      </c>
      <c r="BL641" s="66" t="s">
        <v>229</v>
      </c>
      <c r="BM641" s="100" t="s">
        <v>716</v>
      </c>
    </row>
    <row r="642" spans="2:65" s="49" customFormat="1" ht="22.7" customHeight="1" x14ac:dyDescent="0.2">
      <c r="B642" s="50"/>
      <c r="D642" s="51" t="s">
        <v>73</v>
      </c>
      <c r="E642" s="60" t="s">
        <v>717</v>
      </c>
      <c r="F642" s="60" t="s">
        <v>718</v>
      </c>
      <c r="J642" s="104">
        <f>BK642</f>
        <v>0</v>
      </c>
      <c r="L642" s="50"/>
      <c r="M642" s="88"/>
      <c r="P642" s="89">
        <f>P643</f>
        <v>0</v>
      </c>
      <c r="R642" s="89">
        <f>R643</f>
        <v>0</v>
      </c>
      <c r="T642" s="90">
        <f>T643</f>
        <v>0</v>
      </c>
      <c r="AR642" s="51" t="s">
        <v>83</v>
      </c>
      <c r="AT642" s="91" t="s">
        <v>73</v>
      </c>
      <c r="AU642" s="91" t="s">
        <v>79</v>
      </c>
      <c r="AY642" s="51" t="s">
        <v>138</v>
      </c>
      <c r="BK642" s="92">
        <f>BK643</f>
        <v>0</v>
      </c>
    </row>
    <row r="643" spans="2:65" s="9" customFormat="1" ht="24.2" customHeight="1" x14ac:dyDescent="0.2">
      <c r="B643" s="10"/>
      <c r="C643" s="61" t="s">
        <v>719</v>
      </c>
      <c r="D643" s="61" t="s">
        <v>140</v>
      </c>
      <c r="E643" s="62" t="s">
        <v>720</v>
      </c>
      <c r="F643" s="63" t="s">
        <v>721</v>
      </c>
      <c r="G643" s="64" t="s">
        <v>722</v>
      </c>
      <c r="H643" s="65">
        <v>1</v>
      </c>
      <c r="I643" s="192"/>
      <c r="J643" s="105">
        <f>ROUND(I643*H643,2)</f>
        <v>0</v>
      </c>
      <c r="K643" s="106"/>
      <c r="L643" s="10"/>
      <c r="M643" s="107" t="s">
        <v>1</v>
      </c>
      <c r="N643" s="108" t="s">
        <v>39</v>
      </c>
      <c r="P643" s="98">
        <f>O643*H643</f>
        <v>0</v>
      </c>
      <c r="Q643" s="98">
        <v>0</v>
      </c>
      <c r="R643" s="98">
        <f>Q643*H643</f>
        <v>0</v>
      </c>
      <c r="S643" s="98">
        <v>0</v>
      </c>
      <c r="T643" s="99">
        <f>S643*H643</f>
        <v>0</v>
      </c>
      <c r="AR643" s="100" t="s">
        <v>229</v>
      </c>
      <c r="AT643" s="100" t="s">
        <v>140</v>
      </c>
      <c r="AU643" s="100" t="s">
        <v>83</v>
      </c>
      <c r="AY643" s="66" t="s">
        <v>138</v>
      </c>
      <c r="BE643" s="101">
        <f>IF(N643="základní",J643,0)</f>
        <v>0</v>
      </c>
      <c r="BF643" s="101">
        <f>IF(N643="snížená",J643,0)</f>
        <v>0</v>
      </c>
      <c r="BG643" s="101">
        <f>IF(N643="zákl. přenesená",J643,0)</f>
        <v>0</v>
      </c>
      <c r="BH643" s="101">
        <f>IF(N643="sníž. přenesená",J643,0)</f>
        <v>0</v>
      </c>
      <c r="BI643" s="101">
        <f>IF(N643="nulová",J643,0)</f>
        <v>0</v>
      </c>
      <c r="BJ643" s="66" t="s">
        <v>79</v>
      </c>
      <c r="BK643" s="101">
        <f>ROUND(I643*H643,2)</f>
        <v>0</v>
      </c>
      <c r="BL643" s="66" t="s">
        <v>229</v>
      </c>
      <c r="BM643" s="100" t="s">
        <v>723</v>
      </c>
    </row>
    <row r="644" spans="2:65" s="49" customFormat="1" ht="22.7" customHeight="1" x14ac:dyDescent="0.2">
      <c r="B644" s="50"/>
      <c r="D644" s="51" t="s">
        <v>73</v>
      </c>
      <c r="E644" s="60" t="s">
        <v>724</v>
      </c>
      <c r="F644" s="60" t="s">
        <v>725</v>
      </c>
      <c r="J644" s="104">
        <f>BK644</f>
        <v>0</v>
      </c>
      <c r="L644" s="50"/>
      <c r="M644" s="88"/>
      <c r="P644" s="89">
        <f>SUM(P645:P672)</f>
        <v>0</v>
      </c>
      <c r="R644" s="89">
        <f>SUM(R645:R672)</f>
        <v>0.45540957999999998</v>
      </c>
      <c r="T644" s="90">
        <f>SUM(T645:T672)</f>
        <v>0</v>
      </c>
      <c r="AR644" s="51" t="s">
        <v>83</v>
      </c>
      <c r="AT644" s="91" t="s">
        <v>73</v>
      </c>
      <c r="AU644" s="91" t="s">
        <v>79</v>
      </c>
      <c r="AY644" s="51" t="s">
        <v>138</v>
      </c>
      <c r="BK644" s="92">
        <f>SUM(BK645:BK672)</f>
        <v>0</v>
      </c>
    </row>
    <row r="645" spans="2:65" s="9" customFormat="1" ht="24.2" customHeight="1" x14ac:dyDescent="0.2">
      <c r="B645" s="10"/>
      <c r="C645" s="61" t="s">
        <v>726</v>
      </c>
      <c r="D645" s="61" t="s">
        <v>140</v>
      </c>
      <c r="E645" s="62" t="s">
        <v>727</v>
      </c>
      <c r="F645" s="63" t="s">
        <v>728</v>
      </c>
      <c r="G645" s="64" t="s">
        <v>221</v>
      </c>
      <c r="H645" s="65">
        <v>17.41</v>
      </c>
      <c r="I645" s="192"/>
      <c r="J645" s="105">
        <f>ROUND(I645*H645,2)</f>
        <v>0</v>
      </c>
      <c r="K645" s="106"/>
      <c r="L645" s="10"/>
      <c r="M645" s="107" t="s">
        <v>1</v>
      </c>
      <c r="N645" s="108" t="s">
        <v>39</v>
      </c>
      <c r="P645" s="98">
        <f>O645*H645</f>
        <v>0</v>
      </c>
      <c r="Q645" s="98">
        <v>1.259E-2</v>
      </c>
      <c r="R645" s="98">
        <f>Q645*H645</f>
        <v>0.21919190000000002</v>
      </c>
      <c r="S645" s="98">
        <v>0</v>
      </c>
      <c r="T645" s="99">
        <f>S645*H645</f>
        <v>0</v>
      </c>
      <c r="AR645" s="100" t="s">
        <v>229</v>
      </c>
      <c r="AT645" s="100" t="s">
        <v>140</v>
      </c>
      <c r="AU645" s="100" t="s">
        <v>83</v>
      </c>
      <c r="AY645" s="66" t="s">
        <v>138</v>
      </c>
      <c r="BE645" s="101">
        <f>IF(N645="základní",J645,0)</f>
        <v>0</v>
      </c>
      <c r="BF645" s="101">
        <f>IF(N645="snížená",J645,0)</f>
        <v>0</v>
      </c>
      <c r="BG645" s="101">
        <f>IF(N645="zákl. přenesená",J645,0)</f>
        <v>0</v>
      </c>
      <c r="BH645" s="101">
        <f>IF(N645="sníž. přenesená",J645,0)</f>
        <v>0</v>
      </c>
      <c r="BI645" s="101">
        <f>IF(N645="nulová",J645,0)</f>
        <v>0</v>
      </c>
      <c r="BJ645" s="66" t="s">
        <v>79</v>
      </c>
      <c r="BK645" s="101">
        <f>ROUND(I645*H645,2)</f>
        <v>0</v>
      </c>
      <c r="BL645" s="66" t="s">
        <v>229</v>
      </c>
      <c r="BM645" s="100" t="s">
        <v>729</v>
      </c>
    </row>
    <row r="646" spans="2:65" s="163" customFormat="1" x14ac:dyDescent="0.2">
      <c r="B646" s="162"/>
      <c r="D646" s="58" t="s">
        <v>145</v>
      </c>
      <c r="E646" s="164" t="s">
        <v>1</v>
      </c>
      <c r="F646" s="165" t="s">
        <v>216</v>
      </c>
      <c r="H646" s="164" t="s">
        <v>1</v>
      </c>
      <c r="L646" s="162"/>
      <c r="M646" s="166"/>
      <c r="T646" s="167"/>
      <c r="AT646" s="164" t="s">
        <v>145</v>
      </c>
      <c r="AU646" s="164" t="s">
        <v>83</v>
      </c>
      <c r="AV646" s="163" t="s">
        <v>79</v>
      </c>
      <c r="AW646" s="163" t="s">
        <v>31</v>
      </c>
      <c r="AX646" s="163" t="s">
        <v>74</v>
      </c>
      <c r="AY646" s="164" t="s">
        <v>138</v>
      </c>
    </row>
    <row r="647" spans="2:65" s="163" customFormat="1" x14ac:dyDescent="0.2">
      <c r="B647" s="162"/>
      <c r="D647" s="58" t="s">
        <v>145</v>
      </c>
      <c r="E647" s="164" t="s">
        <v>1</v>
      </c>
      <c r="F647" s="165" t="s">
        <v>148</v>
      </c>
      <c r="H647" s="164" t="s">
        <v>1</v>
      </c>
      <c r="L647" s="162"/>
      <c r="M647" s="166"/>
      <c r="T647" s="167"/>
      <c r="AT647" s="164" t="s">
        <v>145</v>
      </c>
      <c r="AU647" s="164" t="s">
        <v>83</v>
      </c>
      <c r="AV647" s="163" t="s">
        <v>79</v>
      </c>
      <c r="AW647" s="163" t="s">
        <v>31</v>
      </c>
      <c r="AX647" s="163" t="s">
        <v>74</v>
      </c>
      <c r="AY647" s="164" t="s">
        <v>138</v>
      </c>
    </row>
    <row r="648" spans="2:65" s="169" customFormat="1" x14ac:dyDescent="0.2">
      <c r="B648" s="168"/>
      <c r="D648" s="58" t="s">
        <v>145</v>
      </c>
      <c r="E648" s="170" t="s">
        <v>1</v>
      </c>
      <c r="F648" s="171" t="s">
        <v>730</v>
      </c>
      <c r="H648" s="172">
        <v>11.98</v>
      </c>
      <c r="L648" s="168"/>
      <c r="M648" s="173"/>
      <c r="T648" s="174"/>
      <c r="AT648" s="170" t="s">
        <v>145</v>
      </c>
      <c r="AU648" s="170" t="s">
        <v>83</v>
      </c>
      <c r="AV648" s="169" t="s">
        <v>83</v>
      </c>
      <c r="AW648" s="169" t="s">
        <v>31</v>
      </c>
      <c r="AX648" s="169" t="s">
        <v>74</v>
      </c>
      <c r="AY648" s="170" t="s">
        <v>138</v>
      </c>
    </row>
    <row r="649" spans="2:65" s="163" customFormat="1" x14ac:dyDescent="0.2">
      <c r="B649" s="162"/>
      <c r="D649" s="58" t="s">
        <v>145</v>
      </c>
      <c r="E649" s="164" t="s">
        <v>1</v>
      </c>
      <c r="F649" s="165" t="s">
        <v>150</v>
      </c>
      <c r="H649" s="164" t="s">
        <v>1</v>
      </c>
      <c r="L649" s="162"/>
      <c r="M649" s="166"/>
      <c r="T649" s="167"/>
      <c r="AT649" s="164" t="s">
        <v>145</v>
      </c>
      <c r="AU649" s="164" t="s">
        <v>83</v>
      </c>
      <c r="AV649" s="163" t="s">
        <v>79</v>
      </c>
      <c r="AW649" s="163" t="s">
        <v>31</v>
      </c>
      <c r="AX649" s="163" t="s">
        <v>74</v>
      </c>
      <c r="AY649" s="164" t="s">
        <v>138</v>
      </c>
    </row>
    <row r="650" spans="2:65" s="169" customFormat="1" x14ac:dyDescent="0.2">
      <c r="B650" s="168"/>
      <c r="D650" s="58" t="s">
        <v>145</v>
      </c>
      <c r="E650" s="170" t="s">
        <v>1</v>
      </c>
      <c r="F650" s="171" t="s">
        <v>731</v>
      </c>
      <c r="H650" s="172">
        <v>5.43</v>
      </c>
      <c r="L650" s="168"/>
      <c r="M650" s="173"/>
      <c r="T650" s="174"/>
      <c r="AT650" s="170" t="s">
        <v>145</v>
      </c>
      <c r="AU650" s="170" t="s">
        <v>83</v>
      </c>
      <c r="AV650" s="169" t="s">
        <v>83</v>
      </c>
      <c r="AW650" s="169" t="s">
        <v>31</v>
      </c>
      <c r="AX650" s="169" t="s">
        <v>74</v>
      </c>
      <c r="AY650" s="170" t="s">
        <v>138</v>
      </c>
    </row>
    <row r="651" spans="2:65" s="183" customFormat="1" x14ac:dyDescent="0.2">
      <c r="B651" s="182"/>
      <c r="D651" s="58" t="s">
        <v>145</v>
      </c>
      <c r="E651" s="184" t="s">
        <v>1</v>
      </c>
      <c r="F651" s="185" t="s">
        <v>157</v>
      </c>
      <c r="H651" s="186">
        <v>17.41</v>
      </c>
      <c r="L651" s="182"/>
      <c r="M651" s="187"/>
      <c r="T651" s="188"/>
      <c r="AT651" s="184" t="s">
        <v>145</v>
      </c>
      <c r="AU651" s="184" t="s">
        <v>83</v>
      </c>
      <c r="AV651" s="183" t="s">
        <v>89</v>
      </c>
      <c r="AW651" s="183" t="s">
        <v>31</v>
      </c>
      <c r="AX651" s="183" t="s">
        <v>79</v>
      </c>
      <c r="AY651" s="184" t="s">
        <v>138</v>
      </c>
    </row>
    <row r="652" spans="2:65" s="9" customFormat="1" ht="16.5" customHeight="1" x14ac:dyDescent="0.2">
      <c r="B652" s="10"/>
      <c r="C652" s="61" t="s">
        <v>732</v>
      </c>
      <c r="D652" s="61" t="s">
        <v>140</v>
      </c>
      <c r="E652" s="62" t="s">
        <v>733</v>
      </c>
      <c r="F652" s="63" t="s">
        <v>734</v>
      </c>
      <c r="G652" s="64" t="s">
        <v>221</v>
      </c>
      <c r="H652" s="65">
        <v>17.41</v>
      </c>
      <c r="I652" s="192"/>
      <c r="J652" s="105">
        <f>ROUND(I652*H652,2)</f>
        <v>0</v>
      </c>
      <c r="K652" s="106"/>
      <c r="L652" s="10"/>
      <c r="M652" s="107" t="s">
        <v>1</v>
      </c>
      <c r="N652" s="108" t="s">
        <v>39</v>
      </c>
      <c r="P652" s="98">
        <f>O652*H652</f>
        <v>0</v>
      </c>
      <c r="Q652" s="98">
        <v>1E-4</v>
      </c>
      <c r="R652" s="98">
        <f>Q652*H652</f>
        <v>1.7410000000000001E-3</v>
      </c>
      <c r="S652" s="98">
        <v>0</v>
      </c>
      <c r="T652" s="99">
        <f>S652*H652</f>
        <v>0</v>
      </c>
      <c r="AR652" s="100" t="s">
        <v>229</v>
      </c>
      <c r="AT652" s="100" t="s">
        <v>140</v>
      </c>
      <c r="AU652" s="100" t="s">
        <v>83</v>
      </c>
      <c r="AY652" s="66" t="s">
        <v>138</v>
      </c>
      <c r="BE652" s="101">
        <f>IF(N652="základní",J652,0)</f>
        <v>0</v>
      </c>
      <c r="BF652" s="101">
        <f>IF(N652="snížená",J652,0)</f>
        <v>0</v>
      </c>
      <c r="BG652" s="101">
        <f>IF(N652="zákl. přenesená",J652,0)</f>
        <v>0</v>
      </c>
      <c r="BH652" s="101">
        <f>IF(N652="sníž. přenesená",J652,0)</f>
        <v>0</v>
      </c>
      <c r="BI652" s="101">
        <f>IF(N652="nulová",J652,0)</f>
        <v>0</v>
      </c>
      <c r="BJ652" s="66" t="s">
        <v>79</v>
      </c>
      <c r="BK652" s="101">
        <f>ROUND(I652*H652,2)</f>
        <v>0</v>
      </c>
      <c r="BL652" s="66" t="s">
        <v>229</v>
      </c>
      <c r="BM652" s="100" t="s">
        <v>735</v>
      </c>
    </row>
    <row r="653" spans="2:65" s="9" customFormat="1" ht="21.75" customHeight="1" x14ac:dyDescent="0.2">
      <c r="B653" s="10"/>
      <c r="C653" s="61" t="s">
        <v>736</v>
      </c>
      <c r="D653" s="61" t="s">
        <v>140</v>
      </c>
      <c r="E653" s="62" t="s">
        <v>737</v>
      </c>
      <c r="F653" s="63" t="s">
        <v>738</v>
      </c>
      <c r="G653" s="64" t="s">
        <v>221</v>
      </c>
      <c r="H653" s="65">
        <v>5.43</v>
      </c>
      <c r="I653" s="192"/>
      <c r="J653" s="105">
        <f>ROUND(I653*H653,2)</f>
        <v>0</v>
      </c>
      <c r="K653" s="106"/>
      <c r="L653" s="10"/>
      <c r="M653" s="107" t="s">
        <v>1</v>
      </c>
      <c r="N653" s="108" t="s">
        <v>39</v>
      </c>
      <c r="P653" s="98">
        <f>O653*H653</f>
        <v>0</v>
      </c>
      <c r="Q653" s="98">
        <v>0</v>
      </c>
      <c r="R653" s="98">
        <f>Q653*H653</f>
        <v>0</v>
      </c>
      <c r="S653" s="98">
        <v>0</v>
      </c>
      <c r="T653" s="99">
        <f>S653*H653</f>
        <v>0</v>
      </c>
      <c r="AR653" s="100" t="s">
        <v>229</v>
      </c>
      <c r="AT653" s="100" t="s">
        <v>140</v>
      </c>
      <c r="AU653" s="100" t="s">
        <v>83</v>
      </c>
      <c r="AY653" s="66" t="s">
        <v>138</v>
      </c>
      <c r="BE653" s="101">
        <f>IF(N653="základní",J653,0)</f>
        <v>0</v>
      </c>
      <c r="BF653" s="101">
        <f>IF(N653="snížená",J653,0)</f>
        <v>0</v>
      </c>
      <c r="BG653" s="101">
        <f>IF(N653="zákl. přenesená",J653,0)</f>
        <v>0</v>
      </c>
      <c r="BH653" s="101">
        <f>IF(N653="sníž. přenesená",J653,0)</f>
        <v>0</v>
      </c>
      <c r="BI653" s="101">
        <f>IF(N653="nulová",J653,0)</f>
        <v>0</v>
      </c>
      <c r="BJ653" s="66" t="s">
        <v>79</v>
      </c>
      <c r="BK653" s="101">
        <f>ROUND(I653*H653,2)</f>
        <v>0</v>
      </c>
      <c r="BL653" s="66" t="s">
        <v>229</v>
      </c>
      <c r="BM653" s="100" t="s">
        <v>739</v>
      </c>
    </row>
    <row r="654" spans="2:65" s="163" customFormat="1" x14ac:dyDescent="0.2">
      <c r="B654" s="162"/>
      <c r="D654" s="58" t="s">
        <v>145</v>
      </c>
      <c r="E654" s="164" t="s">
        <v>1</v>
      </c>
      <c r="F654" s="165" t="s">
        <v>216</v>
      </c>
      <c r="H654" s="164" t="s">
        <v>1</v>
      </c>
      <c r="L654" s="162"/>
      <c r="M654" s="166"/>
      <c r="T654" s="167"/>
      <c r="AT654" s="164" t="s">
        <v>145</v>
      </c>
      <c r="AU654" s="164" t="s">
        <v>83</v>
      </c>
      <c r="AV654" s="163" t="s">
        <v>79</v>
      </c>
      <c r="AW654" s="163" t="s">
        <v>31</v>
      </c>
      <c r="AX654" s="163" t="s">
        <v>74</v>
      </c>
      <c r="AY654" s="164" t="s">
        <v>138</v>
      </c>
    </row>
    <row r="655" spans="2:65" s="163" customFormat="1" x14ac:dyDescent="0.2">
      <c r="B655" s="162"/>
      <c r="D655" s="58" t="s">
        <v>145</v>
      </c>
      <c r="E655" s="164" t="s">
        <v>1</v>
      </c>
      <c r="F655" s="165" t="s">
        <v>150</v>
      </c>
      <c r="H655" s="164" t="s">
        <v>1</v>
      </c>
      <c r="L655" s="162"/>
      <c r="M655" s="166"/>
      <c r="T655" s="167"/>
      <c r="AT655" s="164" t="s">
        <v>145</v>
      </c>
      <c r="AU655" s="164" t="s">
        <v>83</v>
      </c>
      <c r="AV655" s="163" t="s">
        <v>79</v>
      </c>
      <c r="AW655" s="163" t="s">
        <v>31</v>
      </c>
      <c r="AX655" s="163" t="s">
        <v>74</v>
      </c>
      <c r="AY655" s="164" t="s">
        <v>138</v>
      </c>
    </row>
    <row r="656" spans="2:65" s="169" customFormat="1" x14ac:dyDescent="0.2">
      <c r="B656" s="168"/>
      <c r="D656" s="58" t="s">
        <v>145</v>
      </c>
      <c r="E656" s="170" t="s">
        <v>1</v>
      </c>
      <c r="F656" s="171" t="s">
        <v>731</v>
      </c>
      <c r="H656" s="172">
        <v>5.43</v>
      </c>
      <c r="L656" s="168"/>
      <c r="M656" s="173"/>
      <c r="T656" s="174"/>
      <c r="AT656" s="170" t="s">
        <v>145</v>
      </c>
      <c r="AU656" s="170" t="s">
        <v>83</v>
      </c>
      <c r="AV656" s="169" t="s">
        <v>83</v>
      </c>
      <c r="AW656" s="169" t="s">
        <v>31</v>
      </c>
      <c r="AX656" s="169" t="s">
        <v>79</v>
      </c>
      <c r="AY656" s="170" t="s">
        <v>138</v>
      </c>
    </row>
    <row r="657" spans="2:65" s="9" customFormat="1" ht="24.2" customHeight="1" x14ac:dyDescent="0.2">
      <c r="B657" s="10"/>
      <c r="C657" s="61" t="s">
        <v>740</v>
      </c>
      <c r="D657" s="61" t="s">
        <v>140</v>
      </c>
      <c r="E657" s="62" t="s">
        <v>741</v>
      </c>
      <c r="F657" s="63" t="s">
        <v>742</v>
      </c>
      <c r="G657" s="64" t="s">
        <v>221</v>
      </c>
      <c r="H657" s="65">
        <v>7.7190000000000003</v>
      </c>
      <c r="I657" s="192"/>
      <c r="J657" s="105">
        <f>ROUND(I657*H657,2)</f>
        <v>0</v>
      </c>
      <c r="K657" s="106"/>
      <c r="L657" s="10"/>
      <c r="M657" s="107" t="s">
        <v>1</v>
      </c>
      <c r="N657" s="108" t="s">
        <v>39</v>
      </c>
      <c r="P657" s="98">
        <f>O657*H657</f>
        <v>0</v>
      </c>
      <c r="Q657" s="98">
        <v>2.0119999999999999E-2</v>
      </c>
      <c r="R657" s="98">
        <f>Q657*H657</f>
        <v>0.15530627999999999</v>
      </c>
      <c r="S657" s="98">
        <v>0</v>
      </c>
      <c r="T657" s="99">
        <f>S657*H657</f>
        <v>0</v>
      </c>
      <c r="AR657" s="100" t="s">
        <v>229</v>
      </c>
      <c r="AT657" s="100" t="s">
        <v>140</v>
      </c>
      <c r="AU657" s="100" t="s">
        <v>83</v>
      </c>
      <c r="AY657" s="66" t="s">
        <v>138</v>
      </c>
      <c r="BE657" s="101">
        <f>IF(N657="základní",J657,0)</f>
        <v>0</v>
      </c>
      <c r="BF657" s="101">
        <f>IF(N657="snížená",J657,0)</f>
        <v>0</v>
      </c>
      <c r="BG657" s="101">
        <f>IF(N657="zákl. přenesená",J657,0)</f>
        <v>0</v>
      </c>
      <c r="BH657" s="101">
        <f>IF(N657="sníž. přenesená",J657,0)</f>
        <v>0</v>
      </c>
      <c r="BI657" s="101">
        <f>IF(N657="nulová",J657,0)</f>
        <v>0</v>
      </c>
      <c r="BJ657" s="66" t="s">
        <v>79</v>
      </c>
      <c r="BK657" s="101">
        <f>ROUND(I657*H657,2)</f>
        <v>0</v>
      </c>
      <c r="BL657" s="66" t="s">
        <v>229</v>
      </c>
      <c r="BM657" s="100" t="s">
        <v>743</v>
      </c>
    </row>
    <row r="658" spans="2:65" s="163" customFormat="1" x14ac:dyDescent="0.2">
      <c r="B658" s="162"/>
      <c r="D658" s="58" t="s">
        <v>145</v>
      </c>
      <c r="E658" s="164" t="s">
        <v>1</v>
      </c>
      <c r="F658" s="165" t="s">
        <v>216</v>
      </c>
      <c r="H658" s="164" t="s">
        <v>1</v>
      </c>
      <c r="L658" s="162"/>
      <c r="M658" s="166"/>
      <c r="T658" s="167"/>
      <c r="AT658" s="164" t="s">
        <v>145</v>
      </c>
      <c r="AU658" s="164" t="s">
        <v>83</v>
      </c>
      <c r="AV658" s="163" t="s">
        <v>79</v>
      </c>
      <c r="AW658" s="163" t="s">
        <v>31</v>
      </c>
      <c r="AX658" s="163" t="s">
        <v>74</v>
      </c>
      <c r="AY658" s="164" t="s">
        <v>138</v>
      </c>
    </row>
    <row r="659" spans="2:65" s="163" customFormat="1" x14ac:dyDescent="0.2">
      <c r="B659" s="162"/>
      <c r="D659" s="58" t="s">
        <v>145</v>
      </c>
      <c r="E659" s="164" t="s">
        <v>1</v>
      </c>
      <c r="F659" s="165" t="s">
        <v>744</v>
      </c>
      <c r="H659" s="164" t="s">
        <v>1</v>
      </c>
      <c r="L659" s="162"/>
      <c r="M659" s="166"/>
      <c r="T659" s="167"/>
      <c r="AT659" s="164" t="s">
        <v>145</v>
      </c>
      <c r="AU659" s="164" t="s">
        <v>83</v>
      </c>
      <c r="AV659" s="163" t="s">
        <v>79</v>
      </c>
      <c r="AW659" s="163" t="s">
        <v>31</v>
      </c>
      <c r="AX659" s="163" t="s">
        <v>74</v>
      </c>
      <c r="AY659" s="164" t="s">
        <v>138</v>
      </c>
    </row>
    <row r="660" spans="2:65" s="163" customFormat="1" x14ac:dyDescent="0.2">
      <c r="B660" s="162"/>
      <c r="D660" s="58" t="s">
        <v>145</v>
      </c>
      <c r="E660" s="164" t="s">
        <v>1</v>
      </c>
      <c r="F660" s="165" t="s">
        <v>148</v>
      </c>
      <c r="H660" s="164" t="s">
        <v>1</v>
      </c>
      <c r="L660" s="162"/>
      <c r="M660" s="166"/>
      <c r="T660" s="167"/>
      <c r="AT660" s="164" t="s">
        <v>145</v>
      </c>
      <c r="AU660" s="164" t="s">
        <v>83</v>
      </c>
      <c r="AV660" s="163" t="s">
        <v>79</v>
      </c>
      <c r="AW660" s="163" t="s">
        <v>31</v>
      </c>
      <c r="AX660" s="163" t="s">
        <v>74</v>
      </c>
      <c r="AY660" s="164" t="s">
        <v>138</v>
      </c>
    </row>
    <row r="661" spans="2:65" s="169" customFormat="1" x14ac:dyDescent="0.2">
      <c r="B661" s="168"/>
      <c r="D661" s="58" t="s">
        <v>145</v>
      </c>
      <c r="E661" s="170" t="s">
        <v>1</v>
      </c>
      <c r="F661" s="171" t="s">
        <v>745</v>
      </c>
      <c r="H661" s="172">
        <v>3.0510000000000002</v>
      </c>
      <c r="L661" s="168"/>
      <c r="M661" s="173"/>
      <c r="T661" s="174"/>
      <c r="AT661" s="170" t="s">
        <v>145</v>
      </c>
      <c r="AU661" s="170" t="s">
        <v>83</v>
      </c>
      <c r="AV661" s="169" t="s">
        <v>83</v>
      </c>
      <c r="AW661" s="169" t="s">
        <v>31</v>
      </c>
      <c r="AX661" s="169" t="s">
        <v>74</v>
      </c>
      <c r="AY661" s="170" t="s">
        <v>138</v>
      </c>
    </row>
    <row r="662" spans="2:65" s="169" customFormat="1" x14ac:dyDescent="0.2">
      <c r="B662" s="168"/>
      <c r="D662" s="58" t="s">
        <v>145</v>
      </c>
      <c r="E662" s="170" t="s">
        <v>1</v>
      </c>
      <c r="F662" s="171" t="s">
        <v>746</v>
      </c>
      <c r="H662" s="172">
        <v>3.12</v>
      </c>
      <c r="L662" s="168"/>
      <c r="M662" s="173"/>
      <c r="T662" s="174"/>
      <c r="AT662" s="170" t="s">
        <v>145</v>
      </c>
      <c r="AU662" s="170" t="s">
        <v>83</v>
      </c>
      <c r="AV662" s="169" t="s">
        <v>83</v>
      </c>
      <c r="AW662" s="169" t="s">
        <v>31</v>
      </c>
      <c r="AX662" s="169" t="s">
        <v>74</v>
      </c>
      <c r="AY662" s="170" t="s">
        <v>138</v>
      </c>
    </row>
    <row r="663" spans="2:65" s="163" customFormat="1" x14ac:dyDescent="0.2">
      <c r="B663" s="162"/>
      <c r="D663" s="58" t="s">
        <v>145</v>
      </c>
      <c r="E663" s="164" t="s">
        <v>1</v>
      </c>
      <c r="F663" s="165" t="s">
        <v>150</v>
      </c>
      <c r="H663" s="164" t="s">
        <v>1</v>
      </c>
      <c r="L663" s="162"/>
      <c r="M663" s="166"/>
      <c r="T663" s="167"/>
      <c r="AT663" s="164" t="s">
        <v>145</v>
      </c>
      <c r="AU663" s="164" t="s">
        <v>83</v>
      </c>
      <c r="AV663" s="163" t="s">
        <v>79</v>
      </c>
      <c r="AW663" s="163" t="s">
        <v>31</v>
      </c>
      <c r="AX663" s="163" t="s">
        <v>74</v>
      </c>
      <c r="AY663" s="164" t="s">
        <v>138</v>
      </c>
    </row>
    <row r="664" spans="2:65" s="169" customFormat="1" x14ac:dyDescent="0.2">
      <c r="B664" s="168"/>
      <c r="D664" s="58" t="s">
        <v>145</v>
      </c>
      <c r="E664" s="170" t="s">
        <v>1</v>
      </c>
      <c r="F664" s="171" t="s">
        <v>747</v>
      </c>
      <c r="H664" s="172">
        <v>1.548</v>
      </c>
      <c r="L664" s="168"/>
      <c r="M664" s="173"/>
      <c r="T664" s="174"/>
      <c r="AT664" s="170" t="s">
        <v>145</v>
      </c>
      <c r="AU664" s="170" t="s">
        <v>83</v>
      </c>
      <c r="AV664" s="169" t="s">
        <v>83</v>
      </c>
      <c r="AW664" s="169" t="s">
        <v>31</v>
      </c>
      <c r="AX664" s="169" t="s">
        <v>74</v>
      </c>
      <c r="AY664" s="170" t="s">
        <v>138</v>
      </c>
    </row>
    <row r="665" spans="2:65" s="183" customFormat="1" x14ac:dyDescent="0.2">
      <c r="B665" s="182"/>
      <c r="D665" s="58" t="s">
        <v>145</v>
      </c>
      <c r="E665" s="184" t="s">
        <v>1</v>
      </c>
      <c r="F665" s="185" t="s">
        <v>157</v>
      </c>
      <c r="H665" s="186">
        <v>7.7190000000000003</v>
      </c>
      <c r="L665" s="182"/>
      <c r="M665" s="187"/>
      <c r="T665" s="188"/>
      <c r="AT665" s="184" t="s">
        <v>145</v>
      </c>
      <c r="AU665" s="184" t="s">
        <v>83</v>
      </c>
      <c r="AV665" s="183" t="s">
        <v>89</v>
      </c>
      <c r="AW665" s="183" t="s">
        <v>31</v>
      </c>
      <c r="AX665" s="183" t="s">
        <v>79</v>
      </c>
      <c r="AY665" s="184" t="s">
        <v>138</v>
      </c>
    </row>
    <row r="666" spans="2:65" s="9" customFormat="1" ht="24.2" customHeight="1" x14ac:dyDescent="0.2">
      <c r="B666" s="10"/>
      <c r="C666" s="61" t="s">
        <v>748</v>
      </c>
      <c r="D666" s="61" t="s">
        <v>140</v>
      </c>
      <c r="E666" s="62" t="s">
        <v>749</v>
      </c>
      <c r="F666" s="63" t="s">
        <v>750</v>
      </c>
      <c r="G666" s="64" t="s">
        <v>205</v>
      </c>
      <c r="H666" s="65">
        <v>2</v>
      </c>
      <c r="I666" s="192"/>
      <c r="J666" s="105">
        <f>ROUND(I666*H666,2)</f>
        <v>0</v>
      </c>
      <c r="K666" s="106"/>
      <c r="L666" s="10"/>
      <c r="M666" s="107" t="s">
        <v>1</v>
      </c>
      <c r="N666" s="108" t="s">
        <v>39</v>
      </c>
      <c r="P666" s="98">
        <f>O666*H666</f>
        <v>0</v>
      </c>
      <c r="Q666" s="98">
        <v>3.058E-2</v>
      </c>
      <c r="R666" s="98">
        <f>Q666*H666</f>
        <v>6.1159999999999999E-2</v>
      </c>
      <c r="S666" s="98">
        <v>0</v>
      </c>
      <c r="T666" s="99">
        <f>S666*H666</f>
        <v>0</v>
      </c>
      <c r="AR666" s="100" t="s">
        <v>229</v>
      </c>
      <c r="AT666" s="100" t="s">
        <v>140</v>
      </c>
      <c r="AU666" s="100" t="s">
        <v>83</v>
      </c>
      <c r="AY666" s="66" t="s">
        <v>138</v>
      </c>
      <c r="BE666" s="101">
        <f>IF(N666="základní",J666,0)</f>
        <v>0</v>
      </c>
      <c r="BF666" s="101">
        <f>IF(N666="snížená",J666,0)</f>
        <v>0</v>
      </c>
      <c r="BG666" s="101">
        <f>IF(N666="zákl. přenesená",J666,0)</f>
        <v>0</v>
      </c>
      <c r="BH666" s="101">
        <f>IF(N666="sníž. přenesená",J666,0)</f>
        <v>0</v>
      </c>
      <c r="BI666" s="101">
        <f>IF(N666="nulová",J666,0)</f>
        <v>0</v>
      </c>
      <c r="BJ666" s="66" t="s">
        <v>79</v>
      </c>
      <c r="BK666" s="101">
        <f>ROUND(I666*H666,2)</f>
        <v>0</v>
      </c>
      <c r="BL666" s="66" t="s">
        <v>229</v>
      </c>
      <c r="BM666" s="100" t="s">
        <v>751</v>
      </c>
    </row>
    <row r="667" spans="2:65" s="9" customFormat="1" ht="21.75" customHeight="1" x14ac:dyDescent="0.2">
      <c r="B667" s="10"/>
      <c r="C667" s="61" t="s">
        <v>752</v>
      </c>
      <c r="D667" s="61" t="s">
        <v>140</v>
      </c>
      <c r="E667" s="62" t="s">
        <v>753</v>
      </c>
      <c r="F667" s="63" t="s">
        <v>754</v>
      </c>
      <c r="G667" s="64" t="s">
        <v>221</v>
      </c>
      <c r="H667" s="65">
        <v>0.94</v>
      </c>
      <c r="I667" s="192"/>
      <c r="J667" s="105">
        <f>ROUND(I667*H667,2)</f>
        <v>0</v>
      </c>
      <c r="K667" s="106"/>
      <c r="L667" s="10"/>
      <c r="M667" s="107" t="s">
        <v>1</v>
      </c>
      <c r="N667" s="108" t="s">
        <v>39</v>
      </c>
      <c r="P667" s="98">
        <f>O667*H667</f>
        <v>0</v>
      </c>
      <c r="Q667" s="98">
        <v>1.916E-2</v>
      </c>
      <c r="R667" s="98">
        <f>Q667*H667</f>
        <v>1.8010399999999999E-2</v>
      </c>
      <c r="S667" s="98">
        <v>0</v>
      </c>
      <c r="T667" s="99">
        <f>S667*H667</f>
        <v>0</v>
      </c>
      <c r="AR667" s="100" t="s">
        <v>229</v>
      </c>
      <c r="AT667" s="100" t="s">
        <v>140</v>
      </c>
      <c r="AU667" s="100" t="s">
        <v>83</v>
      </c>
      <c r="AY667" s="66" t="s">
        <v>138</v>
      </c>
      <c r="BE667" s="101">
        <f>IF(N667="základní",J667,0)</f>
        <v>0</v>
      </c>
      <c r="BF667" s="101">
        <f>IF(N667="snížená",J667,0)</f>
        <v>0</v>
      </c>
      <c r="BG667" s="101">
        <f>IF(N667="zákl. přenesená",J667,0)</f>
        <v>0</v>
      </c>
      <c r="BH667" s="101">
        <f>IF(N667="sníž. přenesená",J667,0)</f>
        <v>0</v>
      </c>
      <c r="BI667" s="101">
        <f>IF(N667="nulová",J667,0)</f>
        <v>0</v>
      </c>
      <c r="BJ667" s="66" t="s">
        <v>79</v>
      </c>
      <c r="BK667" s="101">
        <f>ROUND(I667*H667,2)</f>
        <v>0</v>
      </c>
      <c r="BL667" s="66" t="s">
        <v>229</v>
      </c>
      <c r="BM667" s="100" t="s">
        <v>755</v>
      </c>
    </row>
    <row r="668" spans="2:65" s="163" customFormat="1" x14ac:dyDescent="0.2">
      <c r="B668" s="162"/>
      <c r="D668" s="58" t="s">
        <v>145</v>
      </c>
      <c r="E668" s="164" t="s">
        <v>1</v>
      </c>
      <c r="F668" s="165" t="s">
        <v>216</v>
      </c>
      <c r="H668" s="164" t="s">
        <v>1</v>
      </c>
      <c r="L668" s="162"/>
      <c r="M668" s="166"/>
      <c r="T668" s="167"/>
      <c r="AT668" s="164" t="s">
        <v>145</v>
      </c>
      <c r="AU668" s="164" t="s">
        <v>83</v>
      </c>
      <c r="AV668" s="163" t="s">
        <v>79</v>
      </c>
      <c r="AW668" s="163" t="s">
        <v>31</v>
      </c>
      <c r="AX668" s="163" t="s">
        <v>74</v>
      </c>
      <c r="AY668" s="164" t="s">
        <v>138</v>
      </c>
    </row>
    <row r="669" spans="2:65" s="163" customFormat="1" x14ac:dyDescent="0.2">
      <c r="B669" s="162"/>
      <c r="D669" s="58" t="s">
        <v>145</v>
      </c>
      <c r="E669" s="164" t="s">
        <v>1</v>
      </c>
      <c r="F669" s="165" t="s">
        <v>744</v>
      </c>
      <c r="H669" s="164" t="s">
        <v>1</v>
      </c>
      <c r="L669" s="162"/>
      <c r="M669" s="166"/>
      <c r="T669" s="167"/>
      <c r="AT669" s="164" t="s">
        <v>145</v>
      </c>
      <c r="AU669" s="164" t="s">
        <v>83</v>
      </c>
      <c r="AV669" s="163" t="s">
        <v>79</v>
      </c>
      <c r="AW669" s="163" t="s">
        <v>31</v>
      </c>
      <c r="AX669" s="163" t="s">
        <v>74</v>
      </c>
      <c r="AY669" s="164" t="s">
        <v>138</v>
      </c>
    </row>
    <row r="670" spans="2:65" s="163" customFormat="1" x14ac:dyDescent="0.2">
      <c r="B670" s="162"/>
      <c r="D670" s="58" t="s">
        <v>145</v>
      </c>
      <c r="E670" s="164" t="s">
        <v>1</v>
      </c>
      <c r="F670" s="165" t="s">
        <v>148</v>
      </c>
      <c r="H670" s="164" t="s">
        <v>1</v>
      </c>
      <c r="L670" s="162"/>
      <c r="M670" s="166"/>
      <c r="T670" s="167"/>
      <c r="AT670" s="164" t="s">
        <v>145</v>
      </c>
      <c r="AU670" s="164" t="s">
        <v>83</v>
      </c>
      <c r="AV670" s="163" t="s">
        <v>79</v>
      </c>
      <c r="AW670" s="163" t="s">
        <v>31</v>
      </c>
      <c r="AX670" s="163" t="s">
        <v>74</v>
      </c>
      <c r="AY670" s="164" t="s">
        <v>138</v>
      </c>
    </row>
    <row r="671" spans="2:65" s="169" customFormat="1" x14ac:dyDescent="0.2">
      <c r="B671" s="168"/>
      <c r="D671" s="58" t="s">
        <v>145</v>
      </c>
      <c r="E671" s="170" t="s">
        <v>1</v>
      </c>
      <c r="F671" s="171" t="s">
        <v>756</v>
      </c>
      <c r="H671" s="172">
        <v>0.94</v>
      </c>
      <c r="L671" s="168"/>
      <c r="M671" s="173"/>
      <c r="T671" s="174"/>
      <c r="AT671" s="170" t="s">
        <v>145</v>
      </c>
      <c r="AU671" s="170" t="s">
        <v>83</v>
      </c>
      <c r="AV671" s="169" t="s">
        <v>83</v>
      </c>
      <c r="AW671" s="169" t="s">
        <v>31</v>
      </c>
      <c r="AX671" s="169" t="s">
        <v>79</v>
      </c>
      <c r="AY671" s="170" t="s">
        <v>138</v>
      </c>
    </row>
    <row r="672" spans="2:65" s="9" customFormat="1" ht="24.2" customHeight="1" x14ac:dyDescent="0.2">
      <c r="B672" s="10"/>
      <c r="C672" s="61" t="s">
        <v>757</v>
      </c>
      <c r="D672" s="61" t="s">
        <v>140</v>
      </c>
      <c r="E672" s="62" t="s">
        <v>758</v>
      </c>
      <c r="F672" s="63" t="s">
        <v>759</v>
      </c>
      <c r="G672" s="64" t="s">
        <v>648</v>
      </c>
      <c r="H672" s="193"/>
      <c r="I672" s="192"/>
      <c r="J672" s="105">
        <f>ROUND(I672*H672,2)</f>
        <v>0</v>
      </c>
      <c r="K672" s="106"/>
      <c r="L672" s="10"/>
      <c r="M672" s="107" t="s">
        <v>1</v>
      </c>
      <c r="N672" s="108" t="s">
        <v>39</v>
      </c>
      <c r="P672" s="98">
        <f>O672*H672</f>
        <v>0</v>
      </c>
      <c r="Q672" s="98">
        <v>0</v>
      </c>
      <c r="R672" s="98">
        <f>Q672*H672</f>
        <v>0</v>
      </c>
      <c r="S672" s="98">
        <v>0</v>
      </c>
      <c r="T672" s="99">
        <f>S672*H672</f>
        <v>0</v>
      </c>
      <c r="AR672" s="100" t="s">
        <v>229</v>
      </c>
      <c r="AT672" s="100" t="s">
        <v>140</v>
      </c>
      <c r="AU672" s="100" t="s">
        <v>83</v>
      </c>
      <c r="AY672" s="66" t="s">
        <v>138</v>
      </c>
      <c r="BE672" s="101">
        <f>IF(N672="základní",J672,0)</f>
        <v>0</v>
      </c>
      <c r="BF672" s="101">
        <f>IF(N672="snížená",J672,0)</f>
        <v>0</v>
      </c>
      <c r="BG672" s="101">
        <f>IF(N672="zákl. přenesená",J672,0)</f>
        <v>0</v>
      </c>
      <c r="BH672" s="101">
        <f>IF(N672="sníž. přenesená",J672,0)</f>
        <v>0</v>
      </c>
      <c r="BI672" s="101">
        <f>IF(N672="nulová",J672,0)</f>
        <v>0</v>
      </c>
      <c r="BJ672" s="66" t="s">
        <v>79</v>
      </c>
      <c r="BK672" s="101">
        <f>ROUND(I672*H672,2)</f>
        <v>0</v>
      </c>
      <c r="BL672" s="66" t="s">
        <v>229</v>
      </c>
      <c r="BM672" s="100" t="s">
        <v>760</v>
      </c>
    </row>
    <row r="673" spans="2:65" s="49" customFormat="1" ht="22.7" customHeight="1" x14ac:dyDescent="0.2">
      <c r="B673" s="50"/>
      <c r="D673" s="51" t="s">
        <v>73</v>
      </c>
      <c r="E673" s="60" t="s">
        <v>761</v>
      </c>
      <c r="F673" s="60" t="s">
        <v>762</v>
      </c>
      <c r="J673" s="104">
        <f>BK673</f>
        <v>0</v>
      </c>
      <c r="L673" s="50"/>
      <c r="M673" s="88"/>
      <c r="P673" s="89">
        <f>SUM(P674:P680)</f>
        <v>0</v>
      </c>
      <c r="R673" s="89">
        <f>SUM(R674:R680)</f>
        <v>0.19500000000000001</v>
      </c>
      <c r="T673" s="90">
        <f>SUM(T674:T680)</f>
        <v>0</v>
      </c>
      <c r="AR673" s="51" t="s">
        <v>83</v>
      </c>
      <c r="AT673" s="91" t="s">
        <v>73</v>
      </c>
      <c r="AU673" s="91" t="s">
        <v>79</v>
      </c>
      <c r="AY673" s="51" t="s">
        <v>138</v>
      </c>
      <c r="BK673" s="92">
        <f>SUM(BK674:BK680)</f>
        <v>0</v>
      </c>
    </row>
    <row r="674" spans="2:65" s="9" customFormat="1" ht="24.2" customHeight="1" x14ac:dyDescent="0.2">
      <c r="B674" s="10"/>
      <c r="C674" s="61" t="s">
        <v>763</v>
      </c>
      <c r="D674" s="61" t="s">
        <v>140</v>
      </c>
      <c r="E674" s="62" t="s">
        <v>764</v>
      </c>
      <c r="F674" s="63" t="s">
        <v>765</v>
      </c>
      <c r="G674" s="64" t="s">
        <v>205</v>
      </c>
      <c r="H674" s="65">
        <v>10</v>
      </c>
      <c r="I674" s="192"/>
      <c r="J674" s="105">
        <f t="shared" ref="J674:J680" si="0">ROUND(I674*H674,2)</f>
        <v>0</v>
      </c>
      <c r="K674" s="106"/>
      <c r="L674" s="10"/>
      <c r="M674" s="107" t="s">
        <v>1</v>
      </c>
      <c r="N674" s="108" t="s">
        <v>39</v>
      </c>
      <c r="P674" s="98">
        <f t="shared" ref="P674:P680" si="1">O674*H674</f>
        <v>0</v>
      </c>
      <c r="Q674" s="98">
        <v>0</v>
      </c>
      <c r="R674" s="98">
        <f t="shared" ref="R674:R680" si="2">Q674*H674</f>
        <v>0</v>
      </c>
      <c r="S674" s="98">
        <v>0</v>
      </c>
      <c r="T674" s="99">
        <f t="shared" ref="T674:T680" si="3">S674*H674</f>
        <v>0</v>
      </c>
      <c r="AR674" s="100" t="s">
        <v>229</v>
      </c>
      <c r="AT674" s="100" t="s">
        <v>140</v>
      </c>
      <c r="AU674" s="100" t="s">
        <v>83</v>
      </c>
      <c r="AY674" s="66" t="s">
        <v>138</v>
      </c>
      <c r="BE674" s="101">
        <f t="shared" ref="BE674:BE680" si="4">IF(N674="základní",J674,0)</f>
        <v>0</v>
      </c>
      <c r="BF674" s="101">
        <f t="shared" ref="BF674:BF680" si="5">IF(N674="snížená",J674,0)</f>
        <v>0</v>
      </c>
      <c r="BG674" s="101">
        <f t="shared" ref="BG674:BG680" si="6">IF(N674="zákl. přenesená",J674,0)</f>
        <v>0</v>
      </c>
      <c r="BH674" s="101">
        <f t="shared" ref="BH674:BH680" si="7">IF(N674="sníž. přenesená",J674,0)</f>
        <v>0</v>
      </c>
      <c r="BI674" s="101">
        <f t="shared" ref="BI674:BI680" si="8">IF(N674="nulová",J674,0)</f>
        <v>0</v>
      </c>
      <c r="BJ674" s="66" t="s">
        <v>79</v>
      </c>
      <c r="BK674" s="101">
        <f t="shared" ref="BK674:BK680" si="9">ROUND(I674*H674,2)</f>
        <v>0</v>
      </c>
      <c r="BL674" s="66" t="s">
        <v>229</v>
      </c>
      <c r="BM674" s="100" t="s">
        <v>766</v>
      </c>
    </row>
    <row r="675" spans="2:65" s="9" customFormat="1" ht="44.25" customHeight="1" x14ac:dyDescent="0.2">
      <c r="B675" s="10"/>
      <c r="C675" s="53" t="s">
        <v>767</v>
      </c>
      <c r="D675" s="53" t="s">
        <v>196</v>
      </c>
      <c r="E675" s="54" t="s">
        <v>768</v>
      </c>
      <c r="F675" s="55" t="s">
        <v>769</v>
      </c>
      <c r="G675" s="56" t="s">
        <v>205</v>
      </c>
      <c r="H675" s="57">
        <v>1</v>
      </c>
      <c r="I675" s="115"/>
      <c r="J675" s="93">
        <f t="shared" si="0"/>
        <v>0</v>
      </c>
      <c r="K675" s="94"/>
      <c r="L675" s="95"/>
      <c r="M675" s="96" t="s">
        <v>1</v>
      </c>
      <c r="N675" s="97" t="s">
        <v>39</v>
      </c>
      <c r="P675" s="98">
        <f t="shared" si="1"/>
        <v>0</v>
      </c>
      <c r="Q675" s="98">
        <v>1.95E-2</v>
      </c>
      <c r="R675" s="98">
        <f t="shared" si="2"/>
        <v>1.95E-2</v>
      </c>
      <c r="S675" s="98">
        <v>0</v>
      </c>
      <c r="T675" s="99">
        <f t="shared" si="3"/>
        <v>0</v>
      </c>
      <c r="AR675" s="100" t="s">
        <v>333</v>
      </c>
      <c r="AT675" s="100" t="s">
        <v>196</v>
      </c>
      <c r="AU675" s="100" t="s">
        <v>83</v>
      </c>
      <c r="AY675" s="66" t="s">
        <v>138</v>
      </c>
      <c r="BE675" s="101">
        <f t="shared" si="4"/>
        <v>0</v>
      </c>
      <c r="BF675" s="101">
        <f t="shared" si="5"/>
        <v>0</v>
      </c>
      <c r="BG675" s="101">
        <f t="shared" si="6"/>
        <v>0</v>
      </c>
      <c r="BH675" s="101">
        <f t="shared" si="7"/>
        <v>0</v>
      </c>
      <c r="BI675" s="101">
        <f t="shared" si="8"/>
        <v>0</v>
      </c>
      <c r="BJ675" s="66" t="s">
        <v>79</v>
      </c>
      <c r="BK675" s="101">
        <f t="shared" si="9"/>
        <v>0</v>
      </c>
      <c r="BL675" s="66" t="s">
        <v>229</v>
      </c>
      <c r="BM675" s="100" t="s">
        <v>770</v>
      </c>
    </row>
    <row r="676" spans="2:65" s="9" customFormat="1" ht="44.25" customHeight="1" x14ac:dyDescent="0.2">
      <c r="B676" s="10"/>
      <c r="C676" s="53" t="s">
        <v>771</v>
      </c>
      <c r="D676" s="53" t="s">
        <v>196</v>
      </c>
      <c r="E676" s="54" t="s">
        <v>772</v>
      </c>
      <c r="F676" s="55" t="s">
        <v>773</v>
      </c>
      <c r="G676" s="56" t="s">
        <v>205</v>
      </c>
      <c r="H676" s="57">
        <v>2</v>
      </c>
      <c r="I676" s="115"/>
      <c r="J676" s="93">
        <f t="shared" si="0"/>
        <v>0</v>
      </c>
      <c r="K676" s="94"/>
      <c r="L676" s="95"/>
      <c r="M676" s="96" t="s">
        <v>1</v>
      </c>
      <c r="N676" s="97" t="s">
        <v>39</v>
      </c>
      <c r="P676" s="98">
        <f t="shared" si="1"/>
        <v>0</v>
      </c>
      <c r="Q676" s="98">
        <v>1.95E-2</v>
      </c>
      <c r="R676" s="98">
        <f t="shared" si="2"/>
        <v>3.9E-2</v>
      </c>
      <c r="S676" s="98">
        <v>0</v>
      </c>
      <c r="T676" s="99">
        <f t="shared" si="3"/>
        <v>0</v>
      </c>
      <c r="AR676" s="100" t="s">
        <v>333</v>
      </c>
      <c r="AT676" s="100" t="s">
        <v>196</v>
      </c>
      <c r="AU676" s="100" t="s">
        <v>83</v>
      </c>
      <c r="AY676" s="66" t="s">
        <v>138</v>
      </c>
      <c r="BE676" s="101">
        <f t="shared" si="4"/>
        <v>0</v>
      </c>
      <c r="BF676" s="101">
        <f t="shared" si="5"/>
        <v>0</v>
      </c>
      <c r="BG676" s="101">
        <f t="shared" si="6"/>
        <v>0</v>
      </c>
      <c r="BH676" s="101">
        <f t="shared" si="7"/>
        <v>0</v>
      </c>
      <c r="BI676" s="101">
        <f t="shared" si="8"/>
        <v>0</v>
      </c>
      <c r="BJ676" s="66" t="s">
        <v>79</v>
      </c>
      <c r="BK676" s="101">
        <f t="shared" si="9"/>
        <v>0</v>
      </c>
      <c r="BL676" s="66" t="s">
        <v>229</v>
      </c>
      <c r="BM676" s="100" t="s">
        <v>774</v>
      </c>
    </row>
    <row r="677" spans="2:65" s="9" customFormat="1" ht="44.25" customHeight="1" x14ac:dyDescent="0.2">
      <c r="B677" s="10"/>
      <c r="C677" s="53" t="s">
        <v>775</v>
      </c>
      <c r="D677" s="53" t="s">
        <v>196</v>
      </c>
      <c r="E677" s="54" t="s">
        <v>776</v>
      </c>
      <c r="F677" s="55" t="s">
        <v>777</v>
      </c>
      <c r="G677" s="56" t="s">
        <v>205</v>
      </c>
      <c r="H677" s="57">
        <v>2</v>
      </c>
      <c r="I677" s="115"/>
      <c r="J677" s="93">
        <f t="shared" si="0"/>
        <v>0</v>
      </c>
      <c r="K677" s="94"/>
      <c r="L677" s="95"/>
      <c r="M677" s="96" t="s">
        <v>1</v>
      </c>
      <c r="N677" s="97" t="s">
        <v>39</v>
      </c>
      <c r="P677" s="98">
        <f t="shared" si="1"/>
        <v>0</v>
      </c>
      <c r="Q677" s="98">
        <v>1.95E-2</v>
      </c>
      <c r="R677" s="98">
        <f t="shared" si="2"/>
        <v>3.9E-2</v>
      </c>
      <c r="S677" s="98">
        <v>0</v>
      </c>
      <c r="T677" s="99">
        <f t="shared" si="3"/>
        <v>0</v>
      </c>
      <c r="AR677" s="100" t="s">
        <v>333</v>
      </c>
      <c r="AT677" s="100" t="s">
        <v>196</v>
      </c>
      <c r="AU677" s="100" t="s">
        <v>83</v>
      </c>
      <c r="AY677" s="66" t="s">
        <v>138</v>
      </c>
      <c r="BE677" s="101">
        <f t="shared" si="4"/>
        <v>0</v>
      </c>
      <c r="BF677" s="101">
        <f t="shared" si="5"/>
        <v>0</v>
      </c>
      <c r="BG677" s="101">
        <f t="shared" si="6"/>
        <v>0</v>
      </c>
      <c r="BH677" s="101">
        <f t="shared" si="7"/>
        <v>0</v>
      </c>
      <c r="BI677" s="101">
        <f t="shared" si="8"/>
        <v>0</v>
      </c>
      <c r="BJ677" s="66" t="s">
        <v>79</v>
      </c>
      <c r="BK677" s="101">
        <f t="shared" si="9"/>
        <v>0</v>
      </c>
      <c r="BL677" s="66" t="s">
        <v>229</v>
      </c>
      <c r="BM677" s="100" t="s">
        <v>778</v>
      </c>
    </row>
    <row r="678" spans="2:65" s="9" customFormat="1" ht="44.25" customHeight="1" x14ac:dyDescent="0.2">
      <c r="B678" s="10"/>
      <c r="C678" s="53" t="s">
        <v>779</v>
      </c>
      <c r="D678" s="53" t="s">
        <v>196</v>
      </c>
      <c r="E678" s="54" t="s">
        <v>780</v>
      </c>
      <c r="F678" s="55" t="s">
        <v>781</v>
      </c>
      <c r="G678" s="56" t="s">
        <v>205</v>
      </c>
      <c r="H678" s="57">
        <v>3</v>
      </c>
      <c r="I678" s="115"/>
      <c r="J678" s="93">
        <f t="shared" si="0"/>
        <v>0</v>
      </c>
      <c r="K678" s="94"/>
      <c r="L678" s="95"/>
      <c r="M678" s="96" t="s">
        <v>1</v>
      </c>
      <c r="N678" s="97" t="s">
        <v>39</v>
      </c>
      <c r="P678" s="98">
        <f t="shared" si="1"/>
        <v>0</v>
      </c>
      <c r="Q678" s="98">
        <v>1.95E-2</v>
      </c>
      <c r="R678" s="98">
        <f t="shared" si="2"/>
        <v>5.8499999999999996E-2</v>
      </c>
      <c r="S678" s="98">
        <v>0</v>
      </c>
      <c r="T678" s="99">
        <f t="shared" si="3"/>
        <v>0</v>
      </c>
      <c r="AR678" s="100" t="s">
        <v>333</v>
      </c>
      <c r="AT678" s="100" t="s">
        <v>196</v>
      </c>
      <c r="AU678" s="100" t="s">
        <v>83</v>
      </c>
      <c r="AY678" s="66" t="s">
        <v>138</v>
      </c>
      <c r="BE678" s="101">
        <f t="shared" si="4"/>
        <v>0</v>
      </c>
      <c r="BF678" s="101">
        <f t="shared" si="5"/>
        <v>0</v>
      </c>
      <c r="BG678" s="101">
        <f t="shared" si="6"/>
        <v>0</v>
      </c>
      <c r="BH678" s="101">
        <f t="shared" si="7"/>
        <v>0</v>
      </c>
      <c r="BI678" s="101">
        <f t="shared" si="8"/>
        <v>0</v>
      </c>
      <c r="BJ678" s="66" t="s">
        <v>79</v>
      </c>
      <c r="BK678" s="101">
        <f t="shared" si="9"/>
        <v>0</v>
      </c>
      <c r="BL678" s="66" t="s">
        <v>229</v>
      </c>
      <c r="BM678" s="100" t="s">
        <v>782</v>
      </c>
    </row>
    <row r="679" spans="2:65" s="9" customFormat="1" ht="44.25" customHeight="1" x14ac:dyDescent="0.2">
      <c r="B679" s="10"/>
      <c r="C679" s="53" t="s">
        <v>783</v>
      </c>
      <c r="D679" s="53" t="s">
        <v>196</v>
      </c>
      <c r="E679" s="54" t="s">
        <v>784</v>
      </c>
      <c r="F679" s="55" t="s">
        <v>785</v>
      </c>
      <c r="G679" s="56" t="s">
        <v>205</v>
      </c>
      <c r="H679" s="57">
        <v>2</v>
      </c>
      <c r="I679" s="115"/>
      <c r="J679" s="93">
        <f t="shared" si="0"/>
        <v>0</v>
      </c>
      <c r="K679" s="94"/>
      <c r="L679" s="95"/>
      <c r="M679" s="96" t="s">
        <v>1</v>
      </c>
      <c r="N679" s="97" t="s">
        <v>39</v>
      </c>
      <c r="P679" s="98">
        <f t="shared" si="1"/>
        <v>0</v>
      </c>
      <c r="Q679" s="98">
        <v>1.95E-2</v>
      </c>
      <c r="R679" s="98">
        <f t="shared" si="2"/>
        <v>3.9E-2</v>
      </c>
      <c r="S679" s="98">
        <v>0</v>
      </c>
      <c r="T679" s="99">
        <f t="shared" si="3"/>
        <v>0</v>
      </c>
      <c r="AR679" s="100" t="s">
        <v>333</v>
      </c>
      <c r="AT679" s="100" t="s">
        <v>196</v>
      </c>
      <c r="AU679" s="100" t="s">
        <v>83</v>
      </c>
      <c r="AY679" s="66" t="s">
        <v>138</v>
      </c>
      <c r="BE679" s="101">
        <f t="shared" si="4"/>
        <v>0</v>
      </c>
      <c r="BF679" s="101">
        <f t="shared" si="5"/>
        <v>0</v>
      </c>
      <c r="BG679" s="101">
        <f t="shared" si="6"/>
        <v>0</v>
      </c>
      <c r="BH679" s="101">
        <f t="shared" si="7"/>
        <v>0</v>
      </c>
      <c r="BI679" s="101">
        <f t="shared" si="8"/>
        <v>0</v>
      </c>
      <c r="BJ679" s="66" t="s">
        <v>79</v>
      </c>
      <c r="BK679" s="101">
        <f t="shared" si="9"/>
        <v>0</v>
      </c>
      <c r="BL679" s="66" t="s">
        <v>229</v>
      </c>
      <c r="BM679" s="100" t="s">
        <v>786</v>
      </c>
    </row>
    <row r="680" spans="2:65" s="9" customFormat="1" ht="24.2" customHeight="1" x14ac:dyDescent="0.2">
      <c r="B680" s="10"/>
      <c r="C680" s="61" t="s">
        <v>787</v>
      </c>
      <c r="D680" s="61" t="s">
        <v>140</v>
      </c>
      <c r="E680" s="62" t="s">
        <v>788</v>
      </c>
      <c r="F680" s="63" t="s">
        <v>789</v>
      </c>
      <c r="G680" s="64" t="s">
        <v>648</v>
      </c>
      <c r="H680" s="193"/>
      <c r="I680" s="192"/>
      <c r="J680" s="105">
        <f t="shared" si="0"/>
        <v>0</v>
      </c>
      <c r="K680" s="106"/>
      <c r="L680" s="10"/>
      <c r="M680" s="107" t="s">
        <v>1</v>
      </c>
      <c r="N680" s="108" t="s">
        <v>39</v>
      </c>
      <c r="P680" s="98">
        <f t="shared" si="1"/>
        <v>0</v>
      </c>
      <c r="Q680" s="98">
        <v>0</v>
      </c>
      <c r="R680" s="98">
        <f t="shared" si="2"/>
        <v>0</v>
      </c>
      <c r="S680" s="98">
        <v>0</v>
      </c>
      <c r="T680" s="99">
        <f t="shared" si="3"/>
        <v>0</v>
      </c>
      <c r="AR680" s="100" t="s">
        <v>229</v>
      </c>
      <c r="AT680" s="100" t="s">
        <v>140</v>
      </c>
      <c r="AU680" s="100" t="s">
        <v>83</v>
      </c>
      <c r="AY680" s="66" t="s">
        <v>138</v>
      </c>
      <c r="BE680" s="101">
        <f t="shared" si="4"/>
        <v>0</v>
      </c>
      <c r="BF680" s="101">
        <f t="shared" si="5"/>
        <v>0</v>
      </c>
      <c r="BG680" s="101">
        <f t="shared" si="6"/>
        <v>0</v>
      </c>
      <c r="BH680" s="101">
        <f t="shared" si="7"/>
        <v>0</v>
      </c>
      <c r="BI680" s="101">
        <f t="shared" si="8"/>
        <v>0</v>
      </c>
      <c r="BJ680" s="66" t="s">
        <v>79</v>
      </c>
      <c r="BK680" s="101">
        <f t="shared" si="9"/>
        <v>0</v>
      </c>
      <c r="BL680" s="66" t="s">
        <v>229</v>
      </c>
      <c r="BM680" s="100" t="s">
        <v>790</v>
      </c>
    </row>
    <row r="681" spans="2:65" s="49" customFormat="1" ht="22.7" customHeight="1" x14ac:dyDescent="0.2">
      <c r="B681" s="50"/>
      <c r="D681" s="51" t="s">
        <v>73</v>
      </c>
      <c r="E681" s="60" t="s">
        <v>791</v>
      </c>
      <c r="F681" s="60" t="s">
        <v>792</v>
      </c>
      <c r="J681" s="104">
        <f>BK681</f>
        <v>0</v>
      </c>
      <c r="L681" s="50"/>
      <c r="M681" s="88"/>
      <c r="P681" s="89">
        <f>SUM(P682:P737)</f>
        <v>0</v>
      </c>
      <c r="R681" s="89">
        <f>SUM(R682:R737)</f>
        <v>1.2893437999999999</v>
      </c>
      <c r="T681" s="90">
        <f>SUM(T682:T737)</f>
        <v>0</v>
      </c>
      <c r="AR681" s="51" t="s">
        <v>83</v>
      </c>
      <c r="AT681" s="91" t="s">
        <v>73</v>
      </c>
      <c r="AU681" s="91" t="s">
        <v>79</v>
      </c>
      <c r="AY681" s="51" t="s">
        <v>138</v>
      </c>
      <c r="BK681" s="92">
        <f>SUM(BK682:BK737)</f>
        <v>0</v>
      </c>
    </row>
    <row r="682" spans="2:65" s="9" customFormat="1" ht="16.5" customHeight="1" x14ac:dyDescent="0.2">
      <c r="B682" s="10"/>
      <c r="C682" s="61" t="s">
        <v>793</v>
      </c>
      <c r="D682" s="61" t="s">
        <v>140</v>
      </c>
      <c r="E682" s="62" t="s">
        <v>794</v>
      </c>
      <c r="F682" s="63" t="s">
        <v>795</v>
      </c>
      <c r="G682" s="64" t="s">
        <v>221</v>
      </c>
      <c r="H682" s="65">
        <v>36.865000000000002</v>
      </c>
      <c r="I682" s="192"/>
      <c r="J682" s="105">
        <f>ROUND(I682*H682,2)</f>
        <v>0</v>
      </c>
      <c r="K682" s="106"/>
      <c r="L682" s="10"/>
      <c r="M682" s="107" t="s">
        <v>1</v>
      </c>
      <c r="N682" s="108" t="s">
        <v>39</v>
      </c>
      <c r="P682" s="98">
        <f>O682*H682</f>
        <v>0</v>
      </c>
      <c r="Q682" s="98">
        <v>0</v>
      </c>
      <c r="R682" s="98">
        <f>Q682*H682</f>
        <v>0</v>
      </c>
      <c r="S682" s="98">
        <v>0</v>
      </c>
      <c r="T682" s="99">
        <f>S682*H682</f>
        <v>0</v>
      </c>
      <c r="AR682" s="100" t="s">
        <v>229</v>
      </c>
      <c r="AT682" s="100" t="s">
        <v>140</v>
      </c>
      <c r="AU682" s="100" t="s">
        <v>83</v>
      </c>
      <c r="AY682" s="66" t="s">
        <v>138</v>
      </c>
      <c r="BE682" s="101">
        <f>IF(N682="základní",J682,0)</f>
        <v>0</v>
      </c>
      <c r="BF682" s="101">
        <f>IF(N682="snížená",J682,0)</f>
        <v>0</v>
      </c>
      <c r="BG682" s="101">
        <f>IF(N682="zákl. přenesená",J682,0)</f>
        <v>0</v>
      </c>
      <c r="BH682" s="101">
        <f>IF(N682="sníž. přenesená",J682,0)</f>
        <v>0</v>
      </c>
      <c r="BI682" s="101">
        <f>IF(N682="nulová",J682,0)</f>
        <v>0</v>
      </c>
      <c r="BJ682" s="66" t="s">
        <v>79</v>
      </c>
      <c r="BK682" s="101">
        <f>ROUND(I682*H682,2)</f>
        <v>0</v>
      </c>
      <c r="BL682" s="66" t="s">
        <v>229</v>
      </c>
      <c r="BM682" s="100" t="s">
        <v>796</v>
      </c>
    </row>
    <row r="683" spans="2:65" s="9" customFormat="1" ht="16.5" customHeight="1" x14ac:dyDescent="0.2">
      <c r="B683" s="10"/>
      <c r="C683" s="61" t="s">
        <v>797</v>
      </c>
      <c r="D683" s="61" t="s">
        <v>140</v>
      </c>
      <c r="E683" s="62" t="s">
        <v>798</v>
      </c>
      <c r="F683" s="63" t="s">
        <v>799</v>
      </c>
      <c r="G683" s="64" t="s">
        <v>221</v>
      </c>
      <c r="H683" s="65">
        <v>36.865000000000002</v>
      </c>
      <c r="I683" s="192"/>
      <c r="J683" s="105">
        <f>ROUND(I683*H683,2)</f>
        <v>0</v>
      </c>
      <c r="K683" s="106"/>
      <c r="L683" s="10"/>
      <c r="M683" s="107" t="s">
        <v>1</v>
      </c>
      <c r="N683" s="108" t="s">
        <v>39</v>
      </c>
      <c r="P683" s="98">
        <f>O683*H683</f>
        <v>0</v>
      </c>
      <c r="Q683" s="98">
        <v>2.9999999999999997E-4</v>
      </c>
      <c r="R683" s="98">
        <f>Q683*H683</f>
        <v>1.10595E-2</v>
      </c>
      <c r="S683" s="98">
        <v>0</v>
      </c>
      <c r="T683" s="99">
        <f>S683*H683</f>
        <v>0</v>
      </c>
      <c r="AR683" s="100" t="s">
        <v>229</v>
      </c>
      <c r="AT683" s="100" t="s">
        <v>140</v>
      </c>
      <c r="AU683" s="100" t="s">
        <v>83</v>
      </c>
      <c r="AY683" s="66" t="s">
        <v>138</v>
      </c>
      <c r="BE683" s="101">
        <f>IF(N683="základní",J683,0)</f>
        <v>0</v>
      </c>
      <c r="BF683" s="101">
        <f>IF(N683="snížená",J683,0)</f>
        <v>0</v>
      </c>
      <c r="BG683" s="101">
        <f>IF(N683="zákl. přenesená",J683,0)</f>
        <v>0</v>
      </c>
      <c r="BH683" s="101">
        <f>IF(N683="sníž. přenesená",J683,0)</f>
        <v>0</v>
      </c>
      <c r="BI683" s="101">
        <f>IF(N683="nulová",J683,0)</f>
        <v>0</v>
      </c>
      <c r="BJ683" s="66" t="s">
        <v>79</v>
      </c>
      <c r="BK683" s="101">
        <f>ROUND(I683*H683,2)</f>
        <v>0</v>
      </c>
      <c r="BL683" s="66" t="s">
        <v>229</v>
      </c>
      <c r="BM683" s="100" t="s">
        <v>800</v>
      </c>
    </row>
    <row r="684" spans="2:65" s="9" customFormat="1" ht="21.75" customHeight="1" x14ac:dyDescent="0.2">
      <c r="B684" s="10"/>
      <c r="C684" s="61" t="s">
        <v>801</v>
      </c>
      <c r="D684" s="61" t="s">
        <v>140</v>
      </c>
      <c r="E684" s="62" t="s">
        <v>802</v>
      </c>
      <c r="F684" s="63" t="s">
        <v>803</v>
      </c>
      <c r="G684" s="64" t="s">
        <v>221</v>
      </c>
      <c r="H684" s="65">
        <v>36.865000000000002</v>
      </c>
      <c r="I684" s="192"/>
      <c r="J684" s="105">
        <f>ROUND(I684*H684,2)</f>
        <v>0</v>
      </c>
      <c r="K684" s="106"/>
      <c r="L684" s="10"/>
      <c r="M684" s="107" t="s">
        <v>1</v>
      </c>
      <c r="N684" s="108" t="s">
        <v>39</v>
      </c>
      <c r="P684" s="98">
        <f>O684*H684</f>
        <v>0</v>
      </c>
      <c r="Q684" s="98">
        <v>4.4999999999999997E-3</v>
      </c>
      <c r="R684" s="98">
        <f>Q684*H684</f>
        <v>0.1658925</v>
      </c>
      <c r="S684" s="98">
        <v>0</v>
      </c>
      <c r="T684" s="99">
        <f>S684*H684</f>
        <v>0</v>
      </c>
      <c r="AR684" s="100" t="s">
        <v>229</v>
      </c>
      <c r="AT684" s="100" t="s">
        <v>140</v>
      </c>
      <c r="AU684" s="100" t="s">
        <v>83</v>
      </c>
      <c r="AY684" s="66" t="s">
        <v>138</v>
      </c>
      <c r="BE684" s="101">
        <f>IF(N684="základní",J684,0)</f>
        <v>0</v>
      </c>
      <c r="BF684" s="101">
        <f>IF(N684="snížená",J684,0)</f>
        <v>0</v>
      </c>
      <c r="BG684" s="101">
        <f>IF(N684="zákl. přenesená",J684,0)</f>
        <v>0</v>
      </c>
      <c r="BH684" s="101">
        <f>IF(N684="sníž. přenesená",J684,0)</f>
        <v>0</v>
      </c>
      <c r="BI684" s="101">
        <f>IF(N684="nulová",J684,0)</f>
        <v>0</v>
      </c>
      <c r="BJ684" s="66" t="s">
        <v>79</v>
      </c>
      <c r="BK684" s="101">
        <f>ROUND(I684*H684,2)</f>
        <v>0</v>
      </c>
      <c r="BL684" s="66" t="s">
        <v>229</v>
      </c>
      <c r="BM684" s="100" t="s">
        <v>804</v>
      </c>
    </row>
    <row r="685" spans="2:65" s="169" customFormat="1" x14ac:dyDescent="0.2">
      <c r="B685" s="168"/>
      <c r="D685" s="58" t="s">
        <v>145</v>
      </c>
      <c r="E685" s="170" t="s">
        <v>1</v>
      </c>
      <c r="F685" s="171" t="s">
        <v>805</v>
      </c>
      <c r="H685" s="172">
        <v>36.865000000000002</v>
      </c>
      <c r="L685" s="168"/>
      <c r="M685" s="173"/>
      <c r="T685" s="174"/>
      <c r="AT685" s="170" t="s">
        <v>145</v>
      </c>
      <c r="AU685" s="170" t="s">
        <v>83</v>
      </c>
      <c r="AV685" s="169" t="s">
        <v>83</v>
      </c>
      <c r="AW685" s="169" t="s">
        <v>31</v>
      </c>
      <c r="AX685" s="169" t="s">
        <v>79</v>
      </c>
      <c r="AY685" s="170" t="s">
        <v>138</v>
      </c>
    </row>
    <row r="686" spans="2:65" s="9" customFormat="1" ht="33" customHeight="1" x14ac:dyDescent="0.2">
      <c r="B686" s="10"/>
      <c r="C686" s="61" t="s">
        <v>806</v>
      </c>
      <c r="D686" s="61" t="s">
        <v>140</v>
      </c>
      <c r="E686" s="62" t="s">
        <v>807</v>
      </c>
      <c r="F686" s="63" t="s">
        <v>808</v>
      </c>
      <c r="G686" s="64" t="s">
        <v>238</v>
      </c>
      <c r="H686" s="65">
        <v>1.84</v>
      </c>
      <c r="I686" s="192"/>
      <c r="J686" s="105">
        <f>ROUND(I686*H686,2)</f>
        <v>0</v>
      </c>
      <c r="K686" s="106"/>
      <c r="L686" s="10"/>
      <c r="M686" s="107" t="s">
        <v>1</v>
      </c>
      <c r="N686" s="108" t="s">
        <v>39</v>
      </c>
      <c r="P686" s="98">
        <f>O686*H686</f>
        <v>0</v>
      </c>
      <c r="Q686" s="98">
        <v>5.8E-4</v>
      </c>
      <c r="R686" s="98">
        <f>Q686*H686</f>
        <v>1.0672000000000001E-3</v>
      </c>
      <c r="S686" s="98">
        <v>0</v>
      </c>
      <c r="T686" s="99">
        <f>S686*H686</f>
        <v>0</v>
      </c>
      <c r="AR686" s="100" t="s">
        <v>229</v>
      </c>
      <c r="AT686" s="100" t="s">
        <v>140</v>
      </c>
      <c r="AU686" s="100" t="s">
        <v>83</v>
      </c>
      <c r="AY686" s="66" t="s">
        <v>138</v>
      </c>
      <c r="BE686" s="101">
        <f>IF(N686="základní",J686,0)</f>
        <v>0</v>
      </c>
      <c r="BF686" s="101">
        <f>IF(N686="snížená",J686,0)</f>
        <v>0</v>
      </c>
      <c r="BG686" s="101">
        <f>IF(N686="zákl. přenesená",J686,0)</f>
        <v>0</v>
      </c>
      <c r="BH686" s="101">
        <f>IF(N686="sníž. přenesená",J686,0)</f>
        <v>0</v>
      </c>
      <c r="BI686" s="101">
        <f>IF(N686="nulová",J686,0)</f>
        <v>0</v>
      </c>
      <c r="BJ686" s="66" t="s">
        <v>79</v>
      </c>
      <c r="BK686" s="101">
        <f>ROUND(I686*H686,2)</f>
        <v>0</v>
      </c>
      <c r="BL686" s="66" t="s">
        <v>229</v>
      </c>
      <c r="BM686" s="100" t="s">
        <v>809</v>
      </c>
    </row>
    <row r="687" spans="2:65" s="163" customFormat="1" x14ac:dyDescent="0.2">
      <c r="B687" s="162"/>
      <c r="D687" s="58" t="s">
        <v>145</v>
      </c>
      <c r="E687" s="164" t="s">
        <v>1</v>
      </c>
      <c r="F687" s="165" t="s">
        <v>216</v>
      </c>
      <c r="H687" s="164" t="s">
        <v>1</v>
      </c>
      <c r="L687" s="162"/>
      <c r="M687" s="166"/>
      <c r="T687" s="167"/>
      <c r="AT687" s="164" t="s">
        <v>145</v>
      </c>
      <c r="AU687" s="164" t="s">
        <v>83</v>
      </c>
      <c r="AV687" s="163" t="s">
        <v>79</v>
      </c>
      <c r="AW687" s="163" t="s">
        <v>31</v>
      </c>
      <c r="AX687" s="163" t="s">
        <v>74</v>
      </c>
      <c r="AY687" s="164" t="s">
        <v>138</v>
      </c>
    </row>
    <row r="688" spans="2:65" s="163" customFormat="1" x14ac:dyDescent="0.2">
      <c r="B688" s="162"/>
      <c r="D688" s="58" t="s">
        <v>145</v>
      </c>
      <c r="E688" s="164" t="s">
        <v>1</v>
      </c>
      <c r="F688" s="165" t="s">
        <v>148</v>
      </c>
      <c r="H688" s="164" t="s">
        <v>1</v>
      </c>
      <c r="L688" s="162"/>
      <c r="M688" s="166"/>
      <c r="T688" s="167"/>
      <c r="AT688" s="164" t="s">
        <v>145</v>
      </c>
      <c r="AU688" s="164" t="s">
        <v>83</v>
      </c>
      <c r="AV688" s="163" t="s">
        <v>79</v>
      </c>
      <c r="AW688" s="163" t="s">
        <v>31</v>
      </c>
      <c r="AX688" s="163" t="s">
        <v>74</v>
      </c>
      <c r="AY688" s="164" t="s">
        <v>138</v>
      </c>
    </row>
    <row r="689" spans="2:65" s="163" customFormat="1" x14ac:dyDescent="0.2">
      <c r="B689" s="162"/>
      <c r="D689" s="58" t="s">
        <v>145</v>
      </c>
      <c r="E689" s="164" t="s">
        <v>1</v>
      </c>
      <c r="F689" s="165" t="s">
        <v>810</v>
      </c>
      <c r="H689" s="164" t="s">
        <v>1</v>
      </c>
      <c r="L689" s="162"/>
      <c r="M689" s="166"/>
      <c r="T689" s="167"/>
      <c r="AT689" s="164" t="s">
        <v>145</v>
      </c>
      <c r="AU689" s="164" t="s">
        <v>83</v>
      </c>
      <c r="AV689" s="163" t="s">
        <v>79</v>
      </c>
      <c r="AW689" s="163" t="s">
        <v>31</v>
      </c>
      <c r="AX689" s="163" t="s">
        <v>74</v>
      </c>
      <c r="AY689" s="164" t="s">
        <v>138</v>
      </c>
    </row>
    <row r="690" spans="2:65" s="169" customFormat="1" x14ac:dyDescent="0.2">
      <c r="B690" s="168"/>
      <c r="D690" s="58" t="s">
        <v>145</v>
      </c>
      <c r="E690" s="170" t="s">
        <v>1</v>
      </c>
      <c r="F690" s="171" t="s">
        <v>811</v>
      </c>
      <c r="H690" s="172">
        <v>0.84</v>
      </c>
      <c r="L690" s="168"/>
      <c r="M690" s="173"/>
      <c r="T690" s="174"/>
      <c r="AT690" s="170" t="s">
        <v>145</v>
      </c>
      <c r="AU690" s="170" t="s">
        <v>83</v>
      </c>
      <c r="AV690" s="169" t="s">
        <v>83</v>
      </c>
      <c r="AW690" s="169" t="s">
        <v>31</v>
      </c>
      <c r="AX690" s="169" t="s">
        <v>74</v>
      </c>
      <c r="AY690" s="170" t="s">
        <v>138</v>
      </c>
    </row>
    <row r="691" spans="2:65" s="163" customFormat="1" x14ac:dyDescent="0.2">
      <c r="B691" s="162"/>
      <c r="D691" s="58" t="s">
        <v>145</v>
      </c>
      <c r="E691" s="164" t="s">
        <v>1</v>
      </c>
      <c r="F691" s="165" t="s">
        <v>150</v>
      </c>
      <c r="H691" s="164" t="s">
        <v>1</v>
      </c>
      <c r="L691" s="162"/>
      <c r="M691" s="166"/>
      <c r="T691" s="167"/>
      <c r="AT691" s="164" t="s">
        <v>145</v>
      </c>
      <c r="AU691" s="164" t="s">
        <v>83</v>
      </c>
      <c r="AV691" s="163" t="s">
        <v>79</v>
      </c>
      <c r="AW691" s="163" t="s">
        <v>31</v>
      </c>
      <c r="AX691" s="163" t="s">
        <v>74</v>
      </c>
      <c r="AY691" s="164" t="s">
        <v>138</v>
      </c>
    </row>
    <row r="692" spans="2:65" s="163" customFormat="1" x14ac:dyDescent="0.2">
      <c r="B692" s="162"/>
      <c r="D692" s="58" t="s">
        <v>145</v>
      </c>
      <c r="E692" s="164" t="s">
        <v>1</v>
      </c>
      <c r="F692" s="165" t="s">
        <v>812</v>
      </c>
      <c r="H692" s="164" t="s">
        <v>1</v>
      </c>
      <c r="L692" s="162"/>
      <c r="M692" s="166"/>
      <c r="T692" s="167"/>
      <c r="AT692" s="164" t="s">
        <v>145</v>
      </c>
      <c r="AU692" s="164" t="s">
        <v>83</v>
      </c>
      <c r="AV692" s="163" t="s">
        <v>79</v>
      </c>
      <c r="AW692" s="163" t="s">
        <v>31</v>
      </c>
      <c r="AX692" s="163" t="s">
        <v>74</v>
      </c>
      <c r="AY692" s="164" t="s">
        <v>138</v>
      </c>
    </row>
    <row r="693" spans="2:65" s="169" customFormat="1" x14ac:dyDescent="0.2">
      <c r="B693" s="168"/>
      <c r="D693" s="58" t="s">
        <v>145</v>
      </c>
      <c r="E693" s="170" t="s">
        <v>1</v>
      </c>
      <c r="F693" s="171" t="s">
        <v>813</v>
      </c>
      <c r="H693" s="172">
        <v>1</v>
      </c>
      <c r="L693" s="168"/>
      <c r="M693" s="173"/>
      <c r="T693" s="174"/>
      <c r="AT693" s="170" t="s">
        <v>145</v>
      </c>
      <c r="AU693" s="170" t="s">
        <v>83</v>
      </c>
      <c r="AV693" s="169" t="s">
        <v>83</v>
      </c>
      <c r="AW693" s="169" t="s">
        <v>31</v>
      </c>
      <c r="AX693" s="169" t="s">
        <v>74</v>
      </c>
      <c r="AY693" s="170" t="s">
        <v>138</v>
      </c>
    </row>
    <row r="694" spans="2:65" s="183" customFormat="1" x14ac:dyDescent="0.2">
      <c r="B694" s="182"/>
      <c r="D694" s="58" t="s">
        <v>145</v>
      </c>
      <c r="E694" s="184" t="s">
        <v>1</v>
      </c>
      <c r="F694" s="185" t="s">
        <v>157</v>
      </c>
      <c r="H694" s="186">
        <v>1.8399999999999999</v>
      </c>
      <c r="L694" s="182"/>
      <c r="M694" s="187"/>
      <c r="T694" s="188"/>
      <c r="AT694" s="184" t="s">
        <v>145</v>
      </c>
      <c r="AU694" s="184" t="s">
        <v>83</v>
      </c>
      <c r="AV694" s="183" t="s">
        <v>89</v>
      </c>
      <c r="AW694" s="183" t="s">
        <v>31</v>
      </c>
      <c r="AX694" s="183" t="s">
        <v>79</v>
      </c>
      <c r="AY694" s="184" t="s">
        <v>138</v>
      </c>
    </row>
    <row r="695" spans="2:65" s="9" customFormat="1" ht="24.2" customHeight="1" x14ac:dyDescent="0.2">
      <c r="B695" s="10"/>
      <c r="C695" s="53" t="s">
        <v>814</v>
      </c>
      <c r="D695" s="53" t="s">
        <v>196</v>
      </c>
      <c r="E695" s="54" t="s">
        <v>815</v>
      </c>
      <c r="F695" s="55" t="s">
        <v>816</v>
      </c>
      <c r="G695" s="56" t="s">
        <v>221</v>
      </c>
      <c r="H695" s="57">
        <v>0.193</v>
      </c>
      <c r="I695" s="115"/>
      <c r="J695" s="93">
        <f>ROUND(I695*H695,2)</f>
        <v>0</v>
      </c>
      <c r="K695" s="94"/>
      <c r="L695" s="95"/>
      <c r="M695" s="96" t="s">
        <v>1</v>
      </c>
      <c r="N695" s="97" t="s">
        <v>39</v>
      </c>
      <c r="P695" s="98">
        <f>O695*H695</f>
        <v>0</v>
      </c>
      <c r="Q695" s="98">
        <v>2.1999999999999999E-2</v>
      </c>
      <c r="R695" s="98">
        <f>Q695*H695</f>
        <v>4.2459999999999998E-3</v>
      </c>
      <c r="S695" s="98">
        <v>0</v>
      </c>
      <c r="T695" s="99">
        <f>S695*H695</f>
        <v>0</v>
      </c>
      <c r="AR695" s="100" t="s">
        <v>333</v>
      </c>
      <c r="AT695" s="100" t="s">
        <v>196</v>
      </c>
      <c r="AU695" s="100" t="s">
        <v>83</v>
      </c>
      <c r="AY695" s="66" t="s">
        <v>138</v>
      </c>
      <c r="BE695" s="101">
        <f>IF(N695="základní",J695,0)</f>
        <v>0</v>
      </c>
      <c r="BF695" s="101">
        <f>IF(N695="snížená",J695,0)</f>
        <v>0</v>
      </c>
      <c r="BG695" s="101">
        <f>IF(N695="zákl. přenesená",J695,0)</f>
        <v>0</v>
      </c>
      <c r="BH695" s="101">
        <f>IF(N695="sníž. přenesená",J695,0)</f>
        <v>0</v>
      </c>
      <c r="BI695" s="101">
        <f>IF(N695="nulová",J695,0)</f>
        <v>0</v>
      </c>
      <c r="BJ695" s="66" t="s">
        <v>79</v>
      </c>
      <c r="BK695" s="101">
        <f>ROUND(I695*H695,2)</f>
        <v>0</v>
      </c>
      <c r="BL695" s="66" t="s">
        <v>229</v>
      </c>
      <c r="BM695" s="100" t="s">
        <v>817</v>
      </c>
    </row>
    <row r="696" spans="2:65" s="169" customFormat="1" x14ac:dyDescent="0.2">
      <c r="B696" s="168"/>
      <c r="D696" s="58" t="s">
        <v>145</v>
      </c>
      <c r="E696" s="170" t="s">
        <v>1</v>
      </c>
      <c r="F696" s="171" t="s">
        <v>818</v>
      </c>
      <c r="H696" s="172">
        <v>0.184</v>
      </c>
      <c r="L696" s="168"/>
      <c r="M696" s="173"/>
      <c r="T696" s="174"/>
      <c r="AT696" s="170" t="s">
        <v>145</v>
      </c>
      <c r="AU696" s="170" t="s">
        <v>83</v>
      </c>
      <c r="AV696" s="169" t="s">
        <v>83</v>
      </c>
      <c r="AW696" s="169" t="s">
        <v>31</v>
      </c>
      <c r="AX696" s="169" t="s">
        <v>79</v>
      </c>
      <c r="AY696" s="170" t="s">
        <v>138</v>
      </c>
    </row>
    <row r="697" spans="2:65" s="169" customFormat="1" x14ac:dyDescent="0.2">
      <c r="B697" s="168"/>
      <c r="D697" s="58" t="s">
        <v>145</v>
      </c>
      <c r="F697" s="171" t="s">
        <v>819</v>
      </c>
      <c r="H697" s="172">
        <v>0.193</v>
      </c>
      <c r="L697" s="168"/>
      <c r="M697" s="173"/>
      <c r="T697" s="174"/>
      <c r="AT697" s="170" t="s">
        <v>145</v>
      </c>
      <c r="AU697" s="170" t="s">
        <v>83</v>
      </c>
      <c r="AV697" s="169" t="s">
        <v>83</v>
      </c>
      <c r="AW697" s="169" t="s">
        <v>3</v>
      </c>
      <c r="AX697" s="169" t="s">
        <v>79</v>
      </c>
      <c r="AY697" s="170" t="s">
        <v>138</v>
      </c>
    </row>
    <row r="698" spans="2:65" s="9" customFormat="1" ht="33" customHeight="1" x14ac:dyDescent="0.2">
      <c r="B698" s="10"/>
      <c r="C698" s="61" t="s">
        <v>820</v>
      </c>
      <c r="D698" s="61" t="s">
        <v>140</v>
      </c>
      <c r="E698" s="62" t="s">
        <v>821</v>
      </c>
      <c r="F698" s="63" t="s">
        <v>822</v>
      </c>
      <c r="G698" s="64" t="s">
        <v>221</v>
      </c>
      <c r="H698" s="65">
        <v>35.119999999999997</v>
      </c>
      <c r="I698" s="192"/>
      <c r="J698" s="105">
        <f>ROUND(I698*H698,2)</f>
        <v>0</v>
      </c>
      <c r="K698" s="106"/>
      <c r="L698" s="10"/>
      <c r="M698" s="107" t="s">
        <v>1</v>
      </c>
      <c r="N698" s="108" t="s">
        <v>39</v>
      </c>
      <c r="P698" s="98">
        <f>O698*H698</f>
        <v>0</v>
      </c>
      <c r="Q698" s="98">
        <v>5.1999999999999998E-3</v>
      </c>
      <c r="R698" s="98">
        <f>Q698*H698</f>
        <v>0.18262399999999998</v>
      </c>
      <c r="S698" s="98">
        <v>0</v>
      </c>
      <c r="T698" s="99">
        <f>S698*H698</f>
        <v>0</v>
      </c>
      <c r="AR698" s="100" t="s">
        <v>229</v>
      </c>
      <c r="AT698" s="100" t="s">
        <v>140</v>
      </c>
      <c r="AU698" s="100" t="s">
        <v>83</v>
      </c>
      <c r="AY698" s="66" t="s">
        <v>138</v>
      </c>
      <c r="BE698" s="101">
        <f>IF(N698="základní",J698,0)</f>
        <v>0</v>
      </c>
      <c r="BF698" s="101">
        <f>IF(N698="snížená",J698,0)</f>
        <v>0</v>
      </c>
      <c r="BG698" s="101">
        <f>IF(N698="zákl. přenesená",J698,0)</f>
        <v>0</v>
      </c>
      <c r="BH698" s="101">
        <f>IF(N698="sníž. přenesená",J698,0)</f>
        <v>0</v>
      </c>
      <c r="BI698" s="101">
        <f>IF(N698="nulová",J698,0)</f>
        <v>0</v>
      </c>
      <c r="BJ698" s="66" t="s">
        <v>79</v>
      </c>
      <c r="BK698" s="101">
        <f>ROUND(I698*H698,2)</f>
        <v>0</v>
      </c>
      <c r="BL698" s="66" t="s">
        <v>229</v>
      </c>
      <c r="BM698" s="100" t="s">
        <v>823</v>
      </c>
    </row>
    <row r="699" spans="2:65" s="163" customFormat="1" x14ac:dyDescent="0.2">
      <c r="B699" s="162"/>
      <c r="D699" s="58" t="s">
        <v>145</v>
      </c>
      <c r="E699" s="164" t="s">
        <v>1</v>
      </c>
      <c r="F699" s="165" t="s">
        <v>311</v>
      </c>
      <c r="H699" s="164" t="s">
        <v>1</v>
      </c>
      <c r="L699" s="162"/>
      <c r="M699" s="166"/>
      <c r="T699" s="167"/>
      <c r="AT699" s="164" t="s">
        <v>145</v>
      </c>
      <c r="AU699" s="164" t="s">
        <v>83</v>
      </c>
      <c r="AV699" s="163" t="s">
        <v>79</v>
      </c>
      <c r="AW699" s="163" t="s">
        <v>31</v>
      </c>
      <c r="AX699" s="163" t="s">
        <v>74</v>
      </c>
      <c r="AY699" s="164" t="s">
        <v>138</v>
      </c>
    </row>
    <row r="700" spans="2:65" s="163" customFormat="1" x14ac:dyDescent="0.2">
      <c r="B700" s="162"/>
      <c r="D700" s="58" t="s">
        <v>145</v>
      </c>
      <c r="E700" s="164" t="s">
        <v>1</v>
      </c>
      <c r="F700" s="165" t="s">
        <v>148</v>
      </c>
      <c r="H700" s="164" t="s">
        <v>1</v>
      </c>
      <c r="L700" s="162"/>
      <c r="M700" s="166"/>
      <c r="T700" s="167"/>
      <c r="AT700" s="164" t="s">
        <v>145</v>
      </c>
      <c r="AU700" s="164" t="s">
        <v>83</v>
      </c>
      <c r="AV700" s="163" t="s">
        <v>79</v>
      </c>
      <c r="AW700" s="163" t="s">
        <v>31</v>
      </c>
      <c r="AX700" s="163" t="s">
        <v>74</v>
      </c>
      <c r="AY700" s="164" t="s">
        <v>138</v>
      </c>
    </row>
    <row r="701" spans="2:65" s="169" customFormat="1" x14ac:dyDescent="0.2">
      <c r="B701" s="168"/>
      <c r="D701" s="58" t="s">
        <v>145</v>
      </c>
      <c r="E701" s="170" t="s">
        <v>1</v>
      </c>
      <c r="F701" s="171" t="s">
        <v>656</v>
      </c>
      <c r="H701" s="172">
        <v>19.940000000000001</v>
      </c>
      <c r="L701" s="168"/>
      <c r="M701" s="173"/>
      <c r="T701" s="174"/>
      <c r="AT701" s="170" t="s">
        <v>145</v>
      </c>
      <c r="AU701" s="170" t="s">
        <v>83</v>
      </c>
      <c r="AV701" s="169" t="s">
        <v>83</v>
      </c>
      <c r="AW701" s="169" t="s">
        <v>31</v>
      </c>
      <c r="AX701" s="169" t="s">
        <v>74</v>
      </c>
      <c r="AY701" s="170" t="s">
        <v>138</v>
      </c>
    </row>
    <row r="702" spans="2:65" s="163" customFormat="1" x14ac:dyDescent="0.2">
      <c r="B702" s="162"/>
      <c r="D702" s="58" t="s">
        <v>145</v>
      </c>
      <c r="E702" s="164" t="s">
        <v>1</v>
      </c>
      <c r="F702" s="165" t="s">
        <v>150</v>
      </c>
      <c r="H702" s="164" t="s">
        <v>1</v>
      </c>
      <c r="L702" s="162"/>
      <c r="M702" s="166"/>
      <c r="T702" s="167"/>
      <c r="AT702" s="164" t="s">
        <v>145</v>
      </c>
      <c r="AU702" s="164" t="s">
        <v>83</v>
      </c>
      <c r="AV702" s="163" t="s">
        <v>79</v>
      </c>
      <c r="AW702" s="163" t="s">
        <v>31</v>
      </c>
      <c r="AX702" s="163" t="s">
        <v>74</v>
      </c>
      <c r="AY702" s="164" t="s">
        <v>138</v>
      </c>
    </row>
    <row r="703" spans="2:65" s="169" customFormat="1" x14ac:dyDescent="0.2">
      <c r="B703" s="168"/>
      <c r="D703" s="58" t="s">
        <v>145</v>
      </c>
      <c r="E703" s="170" t="s">
        <v>1</v>
      </c>
      <c r="F703" s="171" t="s">
        <v>415</v>
      </c>
      <c r="H703" s="172">
        <v>15.18</v>
      </c>
      <c r="L703" s="168"/>
      <c r="M703" s="173"/>
      <c r="T703" s="174"/>
      <c r="AT703" s="170" t="s">
        <v>145</v>
      </c>
      <c r="AU703" s="170" t="s">
        <v>83</v>
      </c>
      <c r="AV703" s="169" t="s">
        <v>83</v>
      </c>
      <c r="AW703" s="169" t="s">
        <v>31</v>
      </c>
      <c r="AX703" s="169" t="s">
        <v>74</v>
      </c>
      <c r="AY703" s="170" t="s">
        <v>138</v>
      </c>
    </row>
    <row r="704" spans="2:65" s="183" customFormat="1" x14ac:dyDescent="0.2">
      <c r="B704" s="182"/>
      <c r="D704" s="58" t="s">
        <v>145</v>
      </c>
      <c r="E704" s="184" t="s">
        <v>1</v>
      </c>
      <c r="F704" s="185" t="s">
        <v>157</v>
      </c>
      <c r="H704" s="186">
        <v>35.120000000000005</v>
      </c>
      <c r="L704" s="182"/>
      <c r="M704" s="187"/>
      <c r="T704" s="188"/>
      <c r="AT704" s="184" t="s">
        <v>145</v>
      </c>
      <c r="AU704" s="184" t="s">
        <v>83</v>
      </c>
      <c r="AV704" s="183" t="s">
        <v>89</v>
      </c>
      <c r="AW704" s="183" t="s">
        <v>31</v>
      </c>
      <c r="AX704" s="183" t="s">
        <v>79</v>
      </c>
      <c r="AY704" s="184" t="s">
        <v>138</v>
      </c>
    </row>
    <row r="705" spans="2:65" s="9" customFormat="1" ht="55.5" customHeight="1" x14ac:dyDescent="0.2">
      <c r="B705" s="10"/>
      <c r="C705" s="53" t="s">
        <v>824</v>
      </c>
      <c r="D705" s="53" t="s">
        <v>196</v>
      </c>
      <c r="E705" s="54" t="s">
        <v>825</v>
      </c>
      <c r="F705" s="55" t="s">
        <v>826</v>
      </c>
      <c r="G705" s="56" t="s">
        <v>221</v>
      </c>
      <c r="H705" s="57">
        <v>38.631999999999998</v>
      </c>
      <c r="I705" s="115"/>
      <c r="J705" s="93">
        <f>ROUND(I705*H705,2)</f>
        <v>0</v>
      </c>
      <c r="K705" s="94"/>
      <c r="L705" s="95"/>
      <c r="M705" s="96" t="s">
        <v>1</v>
      </c>
      <c r="N705" s="97" t="s">
        <v>39</v>
      </c>
      <c r="P705" s="98">
        <f>O705*H705</f>
        <v>0</v>
      </c>
      <c r="Q705" s="98">
        <v>2.1999999999999999E-2</v>
      </c>
      <c r="R705" s="98">
        <f>Q705*H705</f>
        <v>0.84990399999999988</v>
      </c>
      <c r="S705" s="98">
        <v>0</v>
      </c>
      <c r="T705" s="99">
        <f>S705*H705</f>
        <v>0</v>
      </c>
      <c r="AR705" s="100" t="s">
        <v>333</v>
      </c>
      <c r="AT705" s="100" t="s">
        <v>196</v>
      </c>
      <c r="AU705" s="100" t="s">
        <v>83</v>
      </c>
      <c r="AY705" s="66" t="s">
        <v>138</v>
      </c>
      <c r="BE705" s="101">
        <f>IF(N705="základní",J705,0)</f>
        <v>0</v>
      </c>
      <c r="BF705" s="101">
        <f>IF(N705="snížená",J705,0)</f>
        <v>0</v>
      </c>
      <c r="BG705" s="101">
        <f>IF(N705="zákl. přenesená",J705,0)</f>
        <v>0</v>
      </c>
      <c r="BH705" s="101">
        <f>IF(N705="sníž. přenesená",J705,0)</f>
        <v>0</v>
      </c>
      <c r="BI705" s="101">
        <f>IF(N705="nulová",J705,0)</f>
        <v>0</v>
      </c>
      <c r="BJ705" s="66" t="s">
        <v>79</v>
      </c>
      <c r="BK705" s="101">
        <f>ROUND(I705*H705,2)</f>
        <v>0</v>
      </c>
      <c r="BL705" s="66" t="s">
        <v>229</v>
      </c>
      <c r="BM705" s="100" t="s">
        <v>827</v>
      </c>
    </row>
    <row r="706" spans="2:65" s="169" customFormat="1" x14ac:dyDescent="0.2">
      <c r="B706" s="168"/>
      <c r="D706" s="58" t="s">
        <v>145</v>
      </c>
      <c r="F706" s="171" t="s">
        <v>828</v>
      </c>
      <c r="H706" s="172">
        <v>38.631999999999998</v>
      </c>
      <c r="L706" s="168"/>
      <c r="M706" s="173"/>
      <c r="T706" s="174"/>
      <c r="AT706" s="170" t="s">
        <v>145</v>
      </c>
      <c r="AU706" s="170" t="s">
        <v>83</v>
      </c>
      <c r="AV706" s="169" t="s">
        <v>83</v>
      </c>
      <c r="AW706" s="169" t="s">
        <v>3</v>
      </c>
      <c r="AX706" s="169" t="s">
        <v>79</v>
      </c>
      <c r="AY706" s="170" t="s">
        <v>138</v>
      </c>
    </row>
    <row r="707" spans="2:65" s="9" customFormat="1" ht="33" customHeight="1" x14ac:dyDescent="0.2">
      <c r="B707" s="10"/>
      <c r="C707" s="61" t="s">
        <v>829</v>
      </c>
      <c r="D707" s="61" t="s">
        <v>140</v>
      </c>
      <c r="E707" s="62" t="s">
        <v>830</v>
      </c>
      <c r="F707" s="63" t="s">
        <v>831</v>
      </c>
      <c r="G707" s="64" t="s">
        <v>221</v>
      </c>
      <c r="H707" s="65">
        <v>1.7450000000000001</v>
      </c>
      <c r="I707" s="192"/>
      <c r="J707" s="105">
        <f>ROUND(I707*H707,2)</f>
        <v>0</v>
      </c>
      <c r="K707" s="106"/>
      <c r="L707" s="10"/>
      <c r="M707" s="107" t="s">
        <v>1</v>
      </c>
      <c r="N707" s="108" t="s">
        <v>39</v>
      </c>
      <c r="P707" s="98">
        <f>O707*H707</f>
        <v>0</v>
      </c>
      <c r="Q707" s="98">
        <v>5.9500000000000004E-3</v>
      </c>
      <c r="R707" s="98">
        <f>Q707*H707</f>
        <v>1.0382750000000001E-2</v>
      </c>
      <c r="S707" s="98">
        <v>0</v>
      </c>
      <c r="T707" s="99">
        <f>S707*H707</f>
        <v>0</v>
      </c>
      <c r="AR707" s="100" t="s">
        <v>229</v>
      </c>
      <c r="AT707" s="100" t="s">
        <v>140</v>
      </c>
      <c r="AU707" s="100" t="s">
        <v>83</v>
      </c>
      <c r="AY707" s="66" t="s">
        <v>138</v>
      </c>
      <c r="BE707" s="101">
        <f>IF(N707="základní",J707,0)</f>
        <v>0</v>
      </c>
      <c r="BF707" s="101">
        <f>IF(N707="snížená",J707,0)</f>
        <v>0</v>
      </c>
      <c r="BG707" s="101">
        <f>IF(N707="zákl. přenesená",J707,0)</f>
        <v>0</v>
      </c>
      <c r="BH707" s="101">
        <f>IF(N707="sníž. přenesená",J707,0)</f>
        <v>0</v>
      </c>
      <c r="BI707" s="101">
        <f>IF(N707="nulová",J707,0)</f>
        <v>0</v>
      </c>
      <c r="BJ707" s="66" t="s">
        <v>79</v>
      </c>
      <c r="BK707" s="101">
        <f>ROUND(I707*H707,2)</f>
        <v>0</v>
      </c>
      <c r="BL707" s="66" t="s">
        <v>229</v>
      </c>
      <c r="BM707" s="100" t="s">
        <v>832</v>
      </c>
    </row>
    <row r="708" spans="2:65" s="163" customFormat="1" x14ac:dyDescent="0.2">
      <c r="B708" s="162"/>
      <c r="D708" s="58" t="s">
        <v>145</v>
      </c>
      <c r="E708" s="164" t="s">
        <v>1</v>
      </c>
      <c r="F708" s="165" t="s">
        <v>216</v>
      </c>
      <c r="H708" s="164" t="s">
        <v>1</v>
      </c>
      <c r="L708" s="162"/>
      <c r="M708" s="166"/>
      <c r="T708" s="167"/>
      <c r="AT708" s="164" t="s">
        <v>145</v>
      </c>
      <c r="AU708" s="164" t="s">
        <v>83</v>
      </c>
      <c r="AV708" s="163" t="s">
        <v>79</v>
      </c>
      <c r="AW708" s="163" t="s">
        <v>31</v>
      </c>
      <c r="AX708" s="163" t="s">
        <v>74</v>
      </c>
      <c r="AY708" s="164" t="s">
        <v>138</v>
      </c>
    </row>
    <row r="709" spans="2:65" s="163" customFormat="1" x14ac:dyDescent="0.2">
      <c r="B709" s="162"/>
      <c r="D709" s="58" t="s">
        <v>145</v>
      </c>
      <c r="E709" s="164" t="s">
        <v>1</v>
      </c>
      <c r="F709" s="165" t="s">
        <v>150</v>
      </c>
      <c r="H709" s="164" t="s">
        <v>1</v>
      </c>
      <c r="L709" s="162"/>
      <c r="M709" s="166"/>
      <c r="T709" s="167"/>
      <c r="AT709" s="164" t="s">
        <v>145</v>
      </c>
      <c r="AU709" s="164" t="s">
        <v>83</v>
      </c>
      <c r="AV709" s="163" t="s">
        <v>79</v>
      </c>
      <c r="AW709" s="163" t="s">
        <v>31</v>
      </c>
      <c r="AX709" s="163" t="s">
        <v>74</v>
      </c>
      <c r="AY709" s="164" t="s">
        <v>138</v>
      </c>
    </row>
    <row r="710" spans="2:65" s="163" customFormat="1" x14ac:dyDescent="0.2">
      <c r="B710" s="162"/>
      <c r="D710" s="58" t="s">
        <v>145</v>
      </c>
      <c r="E710" s="164" t="s">
        <v>1</v>
      </c>
      <c r="F710" s="165" t="s">
        <v>833</v>
      </c>
      <c r="H710" s="164" t="s">
        <v>1</v>
      </c>
      <c r="L710" s="162"/>
      <c r="M710" s="166"/>
      <c r="T710" s="167"/>
      <c r="AT710" s="164" t="s">
        <v>145</v>
      </c>
      <c r="AU710" s="164" t="s">
        <v>83</v>
      </c>
      <c r="AV710" s="163" t="s">
        <v>79</v>
      </c>
      <c r="AW710" s="163" t="s">
        <v>31</v>
      </c>
      <c r="AX710" s="163" t="s">
        <v>74</v>
      </c>
      <c r="AY710" s="164" t="s">
        <v>138</v>
      </c>
    </row>
    <row r="711" spans="2:65" s="169" customFormat="1" x14ac:dyDescent="0.2">
      <c r="B711" s="168"/>
      <c r="D711" s="58" t="s">
        <v>145</v>
      </c>
      <c r="E711" s="170" t="s">
        <v>1</v>
      </c>
      <c r="F711" s="171" t="s">
        <v>834</v>
      </c>
      <c r="H711" s="172">
        <v>1.7450000000000001</v>
      </c>
      <c r="L711" s="168"/>
      <c r="M711" s="173"/>
      <c r="T711" s="174"/>
      <c r="AT711" s="170" t="s">
        <v>145</v>
      </c>
      <c r="AU711" s="170" t="s">
        <v>83</v>
      </c>
      <c r="AV711" s="169" t="s">
        <v>83</v>
      </c>
      <c r="AW711" s="169" t="s">
        <v>31</v>
      </c>
      <c r="AX711" s="169" t="s">
        <v>79</v>
      </c>
      <c r="AY711" s="170" t="s">
        <v>138</v>
      </c>
    </row>
    <row r="712" spans="2:65" s="9" customFormat="1" ht="24.2" customHeight="1" x14ac:dyDescent="0.2">
      <c r="B712" s="10"/>
      <c r="C712" s="53" t="s">
        <v>835</v>
      </c>
      <c r="D712" s="53" t="s">
        <v>196</v>
      </c>
      <c r="E712" s="54" t="s">
        <v>836</v>
      </c>
      <c r="F712" s="55" t="s">
        <v>816</v>
      </c>
      <c r="G712" s="56" t="s">
        <v>221</v>
      </c>
      <c r="H712" s="57">
        <v>1.92</v>
      </c>
      <c r="I712" s="115"/>
      <c r="J712" s="93">
        <f>ROUND(I712*H712,2)</f>
        <v>0</v>
      </c>
      <c r="K712" s="94"/>
      <c r="L712" s="95"/>
      <c r="M712" s="96" t="s">
        <v>1</v>
      </c>
      <c r="N712" s="97" t="s">
        <v>39</v>
      </c>
      <c r="P712" s="98">
        <f>O712*H712</f>
        <v>0</v>
      </c>
      <c r="Q712" s="98">
        <v>2.1999999999999999E-2</v>
      </c>
      <c r="R712" s="98">
        <f>Q712*H712</f>
        <v>4.2239999999999993E-2</v>
      </c>
      <c r="S712" s="98">
        <v>0</v>
      </c>
      <c r="T712" s="99">
        <f>S712*H712</f>
        <v>0</v>
      </c>
      <c r="AR712" s="100" t="s">
        <v>333</v>
      </c>
      <c r="AT712" s="100" t="s">
        <v>196</v>
      </c>
      <c r="AU712" s="100" t="s">
        <v>83</v>
      </c>
      <c r="AY712" s="66" t="s">
        <v>138</v>
      </c>
      <c r="BE712" s="101">
        <f>IF(N712="základní",J712,0)</f>
        <v>0</v>
      </c>
      <c r="BF712" s="101">
        <f>IF(N712="snížená",J712,0)</f>
        <v>0</v>
      </c>
      <c r="BG712" s="101">
        <f>IF(N712="zákl. přenesená",J712,0)</f>
        <v>0</v>
      </c>
      <c r="BH712" s="101">
        <f>IF(N712="sníž. přenesená",J712,0)</f>
        <v>0</v>
      </c>
      <c r="BI712" s="101">
        <f>IF(N712="nulová",J712,0)</f>
        <v>0</v>
      </c>
      <c r="BJ712" s="66" t="s">
        <v>79</v>
      </c>
      <c r="BK712" s="101">
        <f>ROUND(I712*H712,2)</f>
        <v>0</v>
      </c>
      <c r="BL712" s="66" t="s">
        <v>229</v>
      </c>
      <c r="BM712" s="100" t="s">
        <v>837</v>
      </c>
    </row>
    <row r="713" spans="2:65" s="169" customFormat="1" x14ac:dyDescent="0.2">
      <c r="B713" s="168"/>
      <c r="D713" s="58" t="s">
        <v>145</v>
      </c>
      <c r="F713" s="171" t="s">
        <v>838</v>
      </c>
      <c r="H713" s="172">
        <v>1.92</v>
      </c>
      <c r="L713" s="168"/>
      <c r="M713" s="173"/>
      <c r="T713" s="174"/>
      <c r="AT713" s="170" t="s">
        <v>145</v>
      </c>
      <c r="AU713" s="170" t="s">
        <v>83</v>
      </c>
      <c r="AV713" s="169" t="s">
        <v>83</v>
      </c>
      <c r="AW713" s="169" t="s">
        <v>3</v>
      </c>
      <c r="AX713" s="169" t="s">
        <v>79</v>
      </c>
      <c r="AY713" s="170" t="s">
        <v>138</v>
      </c>
    </row>
    <row r="714" spans="2:65" s="9" customFormat="1" ht="33" customHeight="1" x14ac:dyDescent="0.2">
      <c r="B714" s="10"/>
      <c r="C714" s="61" t="s">
        <v>839</v>
      </c>
      <c r="D714" s="61" t="s">
        <v>140</v>
      </c>
      <c r="E714" s="62" t="s">
        <v>840</v>
      </c>
      <c r="F714" s="63" t="s">
        <v>841</v>
      </c>
      <c r="G714" s="64" t="s">
        <v>221</v>
      </c>
      <c r="H714" s="65">
        <v>11.904999999999999</v>
      </c>
      <c r="I714" s="192"/>
      <c r="J714" s="105">
        <f>ROUND(I714*H714,2)</f>
        <v>0</v>
      </c>
      <c r="K714" s="106"/>
      <c r="L714" s="10"/>
      <c r="M714" s="107" t="s">
        <v>1</v>
      </c>
      <c r="N714" s="108" t="s">
        <v>39</v>
      </c>
      <c r="P714" s="98">
        <f>O714*H714</f>
        <v>0</v>
      </c>
      <c r="Q714" s="98">
        <v>0</v>
      </c>
      <c r="R714" s="98">
        <f>Q714*H714</f>
        <v>0</v>
      </c>
      <c r="S714" s="98">
        <v>0</v>
      </c>
      <c r="T714" s="99">
        <f>S714*H714</f>
        <v>0</v>
      </c>
      <c r="AR714" s="100" t="s">
        <v>229</v>
      </c>
      <c r="AT714" s="100" t="s">
        <v>140</v>
      </c>
      <c r="AU714" s="100" t="s">
        <v>83</v>
      </c>
      <c r="AY714" s="66" t="s">
        <v>138</v>
      </c>
      <c r="BE714" s="101">
        <f>IF(N714="základní",J714,0)</f>
        <v>0</v>
      </c>
      <c r="BF714" s="101">
        <f>IF(N714="snížená",J714,0)</f>
        <v>0</v>
      </c>
      <c r="BG714" s="101">
        <f>IF(N714="zákl. přenesená",J714,0)</f>
        <v>0</v>
      </c>
      <c r="BH714" s="101">
        <f>IF(N714="sníž. přenesená",J714,0)</f>
        <v>0</v>
      </c>
      <c r="BI714" s="101">
        <f>IF(N714="nulová",J714,0)</f>
        <v>0</v>
      </c>
      <c r="BJ714" s="66" t="s">
        <v>79</v>
      </c>
      <c r="BK714" s="101">
        <f>ROUND(I714*H714,2)</f>
        <v>0</v>
      </c>
      <c r="BL714" s="66" t="s">
        <v>229</v>
      </c>
      <c r="BM714" s="100" t="s">
        <v>842</v>
      </c>
    </row>
    <row r="715" spans="2:65" s="163" customFormat="1" x14ac:dyDescent="0.2">
      <c r="B715" s="162"/>
      <c r="D715" s="58" t="s">
        <v>145</v>
      </c>
      <c r="E715" s="164" t="s">
        <v>1</v>
      </c>
      <c r="F715" s="165" t="s">
        <v>216</v>
      </c>
      <c r="H715" s="164" t="s">
        <v>1</v>
      </c>
      <c r="L715" s="162"/>
      <c r="M715" s="166"/>
      <c r="T715" s="167"/>
      <c r="AT715" s="164" t="s">
        <v>145</v>
      </c>
      <c r="AU715" s="164" t="s">
        <v>83</v>
      </c>
      <c r="AV715" s="163" t="s">
        <v>79</v>
      </c>
      <c r="AW715" s="163" t="s">
        <v>31</v>
      </c>
      <c r="AX715" s="163" t="s">
        <v>74</v>
      </c>
      <c r="AY715" s="164" t="s">
        <v>138</v>
      </c>
    </row>
    <row r="716" spans="2:65" s="163" customFormat="1" x14ac:dyDescent="0.2">
      <c r="B716" s="162"/>
      <c r="D716" s="58" t="s">
        <v>145</v>
      </c>
      <c r="E716" s="164" t="s">
        <v>1</v>
      </c>
      <c r="F716" s="165" t="s">
        <v>150</v>
      </c>
      <c r="H716" s="164" t="s">
        <v>1</v>
      </c>
      <c r="L716" s="162"/>
      <c r="M716" s="166"/>
      <c r="T716" s="167"/>
      <c r="AT716" s="164" t="s">
        <v>145</v>
      </c>
      <c r="AU716" s="164" t="s">
        <v>83</v>
      </c>
      <c r="AV716" s="163" t="s">
        <v>79</v>
      </c>
      <c r="AW716" s="163" t="s">
        <v>31</v>
      </c>
      <c r="AX716" s="163" t="s">
        <v>74</v>
      </c>
      <c r="AY716" s="164" t="s">
        <v>138</v>
      </c>
    </row>
    <row r="717" spans="2:65" s="169" customFormat="1" x14ac:dyDescent="0.2">
      <c r="B717" s="168"/>
      <c r="D717" s="58" t="s">
        <v>145</v>
      </c>
      <c r="E717" s="170" t="s">
        <v>1</v>
      </c>
      <c r="F717" s="171" t="s">
        <v>843</v>
      </c>
      <c r="H717" s="172">
        <v>11.904999999999999</v>
      </c>
      <c r="L717" s="168"/>
      <c r="M717" s="173"/>
      <c r="T717" s="174"/>
      <c r="AT717" s="170" t="s">
        <v>145</v>
      </c>
      <c r="AU717" s="170" t="s">
        <v>83</v>
      </c>
      <c r="AV717" s="169" t="s">
        <v>83</v>
      </c>
      <c r="AW717" s="169" t="s">
        <v>31</v>
      </c>
      <c r="AX717" s="169" t="s">
        <v>79</v>
      </c>
      <c r="AY717" s="170" t="s">
        <v>138</v>
      </c>
    </row>
    <row r="718" spans="2:65" s="9" customFormat="1" ht="24.2" customHeight="1" x14ac:dyDescent="0.2">
      <c r="B718" s="10"/>
      <c r="C718" s="61" t="s">
        <v>844</v>
      </c>
      <c r="D718" s="61" t="s">
        <v>140</v>
      </c>
      <c r="E718" s="62" t="s">
        <v>845</v>
      </c>
      <c r="F718" s="63" t="s">
        <v>846</v>
      </c>
      <c r="G718" s="64" t="s">
        <v>221</v>
      </c>
      <c r="H718" s="65">
        <v>9.0500000000000007</v>
      </c>
      <c r="I718" s="192"/>
      <c r="J718" s="105">
        <f>ROUND(I718*H718,2)</f>
        <v>0</v>
      </c>
      <c r="K718" s="106"/>
      <c r="L718" s="10"/>
      <c r="M718" s="107" t="s">
        <v>1</v>
      </c>
      <c r="N718" s="108" t="s">
        <v>39</v>
      </c>
      <c r="P718" s="98">
        <f>O718*H718</f>
        <v>0</v>
      </c>
      <c r="Q718" s="98">
        <v>1.5E-3</v>
      </c>
      <c r="R718" s="98">
        <f>Q718*H718</f>
        <v>1.3575000000000002E-2</v>
      </c>
      <c r="S718" s="98">
        <v>0</v>
      </c>
      <c r="T718" s="99">
        <f>S718*H718</f>
        <v>0</v>
      </c>
      <c r="AR718" s="100" t="s">
        <v>229</v>
      </c>
      <c r="AT718" s="100" t="s">
        <v>140</v>
      </c>
      <c r="AU718" s="100" t="s">
        <v>83</v>
      </c>
      <c r="AY718" s="66" t="s">
        <v>138</v>
      </c>
      <c r="BE718" s="101">
        <f>IF(N718="základní",J718,0)</f>
        <v>0</v>
      </c>
      <c r="BF718" s="101">
        <f>IF(N718="snížená",J718,0)</f>
        <v>0</v>
      </c>
      <c r="BG718" s="101">
        <f>IF(N718="zákl. přenesená",J718,0)</f>
        <v>0</v>
      </c>
      <c r="BH718" s="101">
        <f>IF(N718="sníž. přenesená",J718,0)</f>
        <v>0</v>
      </c>
      <c r="BI718" s="101">
        <f>IF(N718="nulová",J718,0)</f>
        <v>0</v>
      </c>
      <c r="BJ718" s="66" t="s">
        <v>79</v>
      </c>
      <c r="BK718" s="101">
        <f>ROUND(I718*H718,2)</f>
        <v>0</v>
      </c>
      <c r="BL718" s="66" t="s">
        <v>229</v>
      </c>
      <c r="BM718" s="100" t="s">
        <v>847</v>
      </c>
    </row>
    <row r="719" spans="2:65" s="163" customFormat="1" x14ac:dyDescent="0.2">
      <c r="B719" s="162"/>
      <c r="D719" s="58" t="s">
        <v>145</v>
      </c>
      <c r="E719" s="164" t="s">
        <v>1</v>
      </c>
      <c r="F719" s="165" t="s">
        <v>216</v>
      </c>
      <c r="H719" s="164" t="s">
        <v>1</v>
      </c>
      <c r="L719" s="162"/>
      <c r="M719" s="166"/>
      <c r="T719" s="167"/>
      <c r="AT719" s="164" t="s">
        <v>145</v>
      </c>
      <c r="AU719" s="164" t="s">
        <v>83</v>
      </c>
      <c r="AV719" s="163" t="s">
        <v>79</v>
      </c>
      <c r="AW719" s="163" t="s">
        <v>31</v>
      </c>
      <c r="AX719" s="163" t="s">
        <v>74</v>
      </c>
      <c r="AY719" s="164" t="s">
        <v>138</v>
      </c>
    </row>
    <row r="720" spans="2:65" s="163" customFormat="1" x14ac:dyDescent="0.2">
      <c r="B720" s="162"/>
      <c r="D720" s="58" t="s">
        <v>145</v>
      </c>
      <c r="E720" s="164" t="s">
        <v>1</v>
      </c>
      <c r="F720" s="165" t="s">
        <v>848</v>
      </c>
      <c r="H720" s="164" t="s">
        <v>1</v>
      </c>
      <c r="L720" s="162"/>
      <c r="M720" s="166"/>
      <c r="T720" s="167"/>
      <c r="AT720" s="164" t="s">
        <v>145</v>
      </c>
      <c r="AU720" s="164" t="s">
        <v>83</v>
      </c>
      <c r="AV720" s="163" t="s">
        <v>79</v>
      </c>
      <c r="AW720" s="163" t="s">
        <v>31</v>
      </c>
      <c r="AX720" s="163" t="s">
        <v>74</v>
      </c>
      <c r="AY720" s="164" t="s">
        <v>138</v>
      </c>
    </row>
    <row r="721" spans="2:65" s="163" customFormat="1" x14ac:dyDescent="0.2">
      <c r="B721" s="162"/>
      <c r="D721" s="58" t="s">
        <v>145</v>
      </c>
      <c r="E721" s="164" t="s">
        <v>1</v>
      </c>
      <c r="F721" s="165" t="s">
        <v>849</v>
      </c>
      <c r="H721" s="164" t="s">
        <v>1</v>
      </c>
      <c r="L721" s="162"/>
      <c r="M721" s="166"/>
      <c r="T721" s="167"/>
      <c r="AT721" s="164" t="s">
        <v>145</v>
      </c>
      <c r="AU721" s="164" t="s">
        <v>83</v>
      </c>
      <c r="AV721" s="163" t="s">
        <v>79</v>
      </c>
      <c r="AW721" s="163" t="s">
        <v>31</v>
      </c>
      <c r="AX721" s="163" t="s">
        <v>74</v>
      </c>
      <c r="AY721" s="164" t="s">
        <v>138</v>
      </c>
    </row>
    <row r="722" spans="2:65" s="169" customFormat="1" x14ac:dyDescent="0.2">
      <c r="B722" s="168"/>
      <c r="D722" s="58" t="s">
        <v>145</v>
      </c>
      <c r="E722" s="170" t="s">
        <v>1</v>
      </c>
      <c r="F722" s="171" t="s">
        <v>850</v>
      </c>
      <c r="H722" s="172">
        <v>6.24</v>
      </c>
      <c r="L722" s="168"/>
      <c r="M722" s="173"/>
      <c r="T722" s="174"/>
      <c r="AT722" s="170" t="s">
        <v>145</v>
      </c>
      <c r="AU722" s="170" t="s">
        <v>83</v>
      </c>
      <c r="AV722" s="169" t="s">
        <v>83</v>
      </c>
      <c r="AW722" s="169" t="s">
        <v>31</v>
      </c>
      <c r="AX722" s="169" t="s">
        <v>74</v>
      </c>
      <c r="AY722" s="170" t="s">
        <v>138</v>
      </c>
    </row>
    <row r="723" spans="2:65" s="163" customFormat="1" x14ac:dyDescent="0.2">
      <c r="B723" s="162"/>
      <c r="D723" s="58" t="s">
        <v>145</v>
      </c>
      <c r="E723" s="164" t="s">
        <v>1</v>
      </c>
      <c r="F723" s="165" t="s">
        <v>150</v>
      </c>
      <c r="H723" s="164" t="s">
        <v>1</v>
      </c>
      <c r="L723" s="162"/>
      <c r="M723" s="166"/>
      <c r="T723" s="167"/>
      <c r="AT723" s="164" t="s">
        <v>145</v>
      </c>
      <c r="AU723" s="164" t="s">
        <v>83</v>
      </c>
      <c r="AV723" s="163" t="s">
        <v>79</v>
      </c>
      <c r="AW723" s="163" t="s">
        <v>31</v>
      </c>
      <c r="AX723" s="163" t="s">
        <v>74</v>
      </c>
      <c r="AY723" s="164" t="s">
        <v>138</v>
      </c>
    </row>
    <row r="724" spans="2:65" s="169" customFormat="1" x14ac:dyDescent="0.2">
      <c r="B724" s="168"/>
      <c r="D724" s="58" t="s">
        <v>145</v>
      </c>
      <c r="E724" s="170" t="s">
        <v>1</v>
      </c>
      <c r="F724" s="171" t="s">
        <v>851</v>
      </c>
      <c r="H724" s="172">
        <v>2.81</v>
      </c>
      <c r="L724" s="168"/>
      <c r="M724" s="173"/>
      <c r="T724" s="174"/>
      <c r="AT724" s="170" t="s">
        <v>145</v>
      </c>
      <c r="AU724" s="170" t="s">
        <v>83</v>
      </c>
      <c r="AV724" s="169" t="s">
        <v>83</v>
      </c>
      <c r="AW724" s="169" t="s">
        <v>31</v>
      </c>
      <c r="AX724" s="169" t="s">
        <v>74</v>
      </c>
      <c r="AY724" s="170" t="s">
        <v>138</v>
      </c>
    </row>
    <row r="725" spans="2:65" s="183" customFormat="1" x14ac:dyDescent="0.2">
      <c r="B725" s="182"/>
      <c r="D725" s="58" t="s">
        <v>145</v>
      </c>
      <c r="E725" s="184" t="s">
        <v>1</v>
      </c>
      <c r="F725" s="185" t="s">
        <v>157</v>
      </c>
      <c r="H725" s="186">
        <v>9.0500000000000007</v>
      </c>
      <c r="L725" s="182"/>
      <c r="M725" s="187"/>
      <c r="T725" s="188"/>
      <c r="AT725" s="184" t="s">
        <v>145</v>
      </c>
      <c r="AU725" s="184" t="s">
        <v>83</v>
      </c>
      <c r="AV725" s="183" t="s">
        <v>89</v>
      </c>
      <c r="AW725" s="183" t="s">
        <v>31</v>
      </c>
      <c r="AX725" s="183" t="s">
        <v>79</v>
      </c>
      <c r="AY725" s="184" t="s">
        <v>138</v>
      </c>
    </row>
    <row r="726" spans="2:65" s="9" customFormat="1" ht="16.5" customHeight="1" x14ac:dyDescent="0.2">
      <c r="B726" s="10"/>
      <c r="C726" s="61" t="s">
        <v>852</v>
      </c>
      <c r="D726" s="61" t="s">
        <v>140</v>
      </c>
      <c r="E726" s="62" t="s">
        <v>853</v>
      </c>
      <c r="F726" s="63" t="s">
        <v>854</v>
      </c>
      <c r="G726" s="64" t="s">
        <v>238</v>
      </c>
      <c r="H726" s="65">
        <v>1.84</v>
      </c>
      <c r="I726" s="192"/>
      <c r="J726" s="105">
        <f>ROUND(I726*H726,2)</f>
        <v>0</v>
      </c>
      <c r="K726" s="106"/>
      <c r="L726" s="10"/>
      <c r="M726" s="107" t="s">
        <v>1</v>
      </c>
      <c r="N726" s="108" t="s">
        <v>39</v>
      </c>
      <c r="P726" s="98">
        <f>O726*H726</f>
        <v>0</v>
      </c>
      <c r="Q726" s="98">
        <v>3.0000000000000001E-5</v>
      </c>
      <c r="R726" s="98">
        <f>Q726*H726</f>
        <v>5.5200000000000007E-5</v>
      </c>
      <c r="S726" s="98">
        <v>0</v>
      </c>
      <c r="T726" s="99">
        <f>S726*H726</f>
        <v>0</v>
      </c>
      <c r="AR726" s="100" t="s">
        <v>229</v>
      </c>
      <c r="AT726" s="100" t="s">
        <v>140</v>
      </c>
      <c r="AU726" s="100" t="s">
        <v>83</v>
      </c>
      <c r="AY726" s="66" t="s">
        <v>138</v>
      </c>
      <c r="BE726" s="101">
        <f>IF(N726="základní",J726,0)</f>
        <v>0</v>
      </c>
      <c r="BF726" s="101">
        <f>IF(N726="snížená",J726,0)</f>
        <v>0</v>
      </c>
      <c r="BG726" s="101">
        <f>IF(N726="zákl. přenesená",J726,0)</f>
        <v>0</v>
      </c>
      <c r="BH726" s="101">
        <f>IF(N726="sníž. přenesená",J726,0)</f>
        <v>0</v>
      </c>
      <c r="BI726" s="101">
        <f>IF(N726="nulová",J726,0)</f>
        <v>0</v>
      </c>
      <c r="BJ726" s="66" t="s">
        <v>79</v>
      </c>
      <c r="BK726" s="101">
        <f>ROUND(I726*H726,2)</f>
        <v>0</v>
      </c>
      <c r="BL726" s="66" t="s">
        <v>229</v>
      </c>
      <c r="BM726" s="100" t="s">
        <v>855</v>
      </c>
    </row>
    <row r="727" spans="2:65" s="9" customFormat="1" ht="16.5" customHeight="1" x14ac:dyDescent="0.2">
      <c r="B727" s="10"/>
      <c r="C727" s="61" t="s">
        <v>856</v>
      </c>
      <c r="D727" s="61" t="s">
        <v>140</v>
      </c>
      <c r="E727" s="62" t="s">
        <v>857</v>
      </c>
      <c r="F727" s="63" t="s">
        <v>858</v>
      </c>
      <c r="G727" s="64" t="s">
        <v>238</v>
      </c>
      <c r="H727" s="65">
        <v>20.170000000000002</v>
      </c>
      <c r="I727" s="192"/>
      <c r="J727" s="105">
        <f>ROUND(I727*H727,2)</f>
        <v>0</v>
      </c>
      <c r="K727" s="106"/>
      <c r="L727" s="10"/>
      <c r="M727" s="107" t="s">
        <v>1</v>
      </c>
      <c r="N727" s="108" t="s">
        <v>39</v>
      </c>
      <c r="P727" s="98">
        <f>O727*H727</f>
        <v>0</v>
      </c>
      <c r="Q727" s="98">
        <v>3.2000000000000003E-4</v>
      </c>
      <c r="R727" s="98">
        <f>Q727*H727</f>
        <v>6.4544000000000008E-3</v>
      </c>
      <c r="S727" s="98">
        <v>0</v>
      </c>
      <c r="T727" s="99">
        <f>S727*H727</f>
        <v>0</v>
      </c>
      <c r="AR727" s="100" t="s">
        <v>229</v>
      </c>
      <c r="AT727" s="100" t="s">
        <v>140</v>
      </c>
      <c r="AU727" s="100" t="s">
        <v>83</v>
      </c>
      <c r="AY727" s="66" t="s">
        <v>138</v>
      </c>
      <c r="BE727" s="101">
        <f>IF(N727="základní",J727,0)</f>
        <v>0</v>
      </c>
      <c r="BF727" s="101">
        <f>IF(N727="snížená",J727,0)</f>
        <v>0</v>
      </c>
      <c r="BG727" s="101">
        <f>IF(N727="zákl. přenesená",J727,0)</f>
        <v>0</v>
      </c>
      <c r="BH727" s="101">
        <f>IF(N727="sníž. přenesená",J727,0)</f>
        <v>0</v>
      </c>
      <c r="BI727" s="101">
        <f>IF(N727="nulová",J727,0)</f>
        <v>0</v>
      </c>
      <c r="BJ727" s="66" t="s">
        <v>79</v>
      </c>
      <c r="BK727" s="101">
        <f>ROUND(I727*H727,2)</f>
        <v>0</v>
      </c>
      <c r="BL727" s="66" t="s">
        <v>229</v>
      </c>
      <c r="BM727" s="100" t="s">
        <v>859</v>
      </c>
    </row>
    <row r="728" spans="2:65" s="163" customFormat="1" x14ac:dyDescent="0.2">
      <c r="B728" s="162"/>
      <c r="D728" s="58" t="s">
        <v>145</v>
      </c>
      <c r="E728" s="164" t="s">
        <v>1</v>
      </c>
      <c r="F728" s="165" t="s">
        <v>216</v>
      </c>
      <c r="H728" s="164" t="s">
        <v>1</v>
      </c>
      <c r="L728" s="162"/>
      <c r="M728" s="166"/>
      <c r="T728" s="167"/>
      <c r="AT728" s="164" t="s">
        <v>145</v>
      </c>
      <c r="AU728" s="164" t="s">
        <v>83</v>
      </c>
      <c r="AV728" s="163" t="s">
        <v>79</v>
      </c>
      <c r="AW728" s="163" t="s">
        <v>31</v>
      </c>
      <c r="AX728" s="163" t="s">
        <v>74</v>
      </c>
      <c r="AY728" s="164" t="s">
        <v>138</v>
      </c>
    </row>
    <row r="729" spans="2:65" s="163" customFormat="1" x14ac:dyDescent="0.2">
      <c r="B729" s="162"/>
      <c r="D729" s="58" t="s">
        <v>145</v>
      </c>
      <c r="E729" s="164" t="s">
        <v>1</v>
      </c>
      <c r="F729" s="165" t="s">
        <v>848</v>
      </c>
      <c r="H729" s="164" t="s">
        <v>1</v>
      </c>
      <c r="L729" s="162"/>
      <c r="M729" s="166"/>
      <c r="T729" s="167"/>
      <c r="AT729" s="164" t="s">
        <v>145</v>
      </c>
      <c r="AU729" s="164" t="s">
        <v>83</v>
      </c>
      <c r="AV729" s="163" t="s">
        <v>79</v>
      </c>
      <c r="AW729" s="163" t="s">
        <v>31</v>
      </c>
      <c r="AX729" s="163" t="s">
        <v>74</v>
      </c>
      <c r="AY729" s="164" t="s">
        <v>138</v>
      </c>
    </row>
    <row r="730" spans="2:65" s="163" customFormat="1" x14ac:dyDescent="0.2">
      <c r="B730" s="162"/>
      <c r="D730" s="58" t="s">
        <v>145</v>
      </c>
      <c r="E730" s="164" t="s">
        <v>1</v>
      </c>
      <c r="F730" s="165" t="s">
        <v>849</v>
      </c>
      <c r="H730" s="164" t="s">
        <v>1</v>
      </c>
      <c r="L730" s="162"/>
      <c r="M730" s="166"/>
      <c r="T730" s="167"/>
      <c r="AT730" s="164" t="s">
        <v>145</v>
      </c>
      <c r="AU730" s="164" t="s">
        <v>83</v>
      </c>
      <c r="AV730" s="163" t="s">
        <v>79</v>
      </c>
      <c r="AW730" s="163" t="s">
        <v>31</v>
      </c>
      <c r="AX730" s="163" t="s">
        <v>74</v>
      </c>
      <c r="AY730" s="164" t="s">
        <v>138</v>
      </c>
    </row>
    <row r="731" spans="2:65" s="169" customFormat="1" x14ac:dyDescent="0.2">
      <c r="B731" s="168"/>
      <c r="D731" s="58" t="s">
        <v>145</v>
      </c>
      <c r="E731" s="170" t="s">
        <v>1</v>
      </c>
      <c r="F731" s="171" t="s">
        <v>426</v>
      </c>
      <c r="H731" s="172">
        <v>10.38</v>
      </c>
      <c r="L731" s="168"/>
      <c r="M731" s="173"/>
      <c r="T731" s="174"/>
      <c r="AT731" s="170" t="s">
        <v>145</v>
      </c>
      <c r="AU731" s="170" t="s">
        <v>83</v>
      </c>
      <c r="AV731" s="169" t="s">
        <v>83</v>
      </c>
      <c r="AW731" s="169" t="s">
        <v>31</v>
      </c>
      <c r="AX731" s="169" t="s">
        <v>74</v>
      </c>
      <c r="AY731" s="170" t="s">
        <v>138</v>
      </c>
    </row>
    <row r="732" spans="2:65" s="163" customFormat="1" x14ac:dyDescent="0.2">
      <c r="B732" s="162"/>
      <c r="D732" s="58" t="s">
        <v>145</v>
      </c>
      <c r="E732" s="164" t="s">
        <v>1</v>
      </c>
      <c r="F732" s="165" t="s">
        <v>150</v>
      </c>
      <c r="H732" s="164" t="s">
        <v>1</v>
      </c>
      <c r="L732" s="162"/>
      <c r="M732" s="166"/>
      <c r="T732" s="167"/>
      <c r="AT732" s="164" t="s">
        <v>145</v>
      </c>
      <c r="AU732" s="164" t="s">
        <v>83</v>
      </c>
      <c r="AV732" s="163" t="s">
        <v>79</v>
      </c>
      <c r="AW732" s="163" t="s">
        <v>31</v>
      </c>
      <c r="AX732" s="163" t="s">
        <v>74</v>
      </c>
      <c r="AY732" s="164" t="s">
        <v>138</v>
      </c>
    </row>
    <row r="733" spans="2:65" s="169" customFormat="1" x14ac:dyDescent="0.2">
      <c r="B733" s="168"/>
      <c r="D733" s="58" t="s">
        <v>145</v>
      </c>
      <c r="E733" s="170" t="s">
        <v>1</v>
      </c>
      <c r="F733" s="171" t="s">
        <v>429</v>
      </c>
      <c r="H733" s="172">
        <v>5.08</v>
      </c>
      <c r="L733" s="168"/>
      <c r="M733" s="173"/>
      <c r="T733" s="174"/>
      <c r="AT733" s="170" t="s">
        <v>145</v>
      </c>
      <c r="AU733" s="170" t="s">
        <v>83</v>
      </c>
      <c r="AV733" s="169" t="s">
        <v>83</v>
      </c>
      <c r="AW733" s="169" t="s">
        <v>31</v>
      </c>
      <c r="AX733" s="169" t="s">
        <v>74</v>
      </c>
      <c r="AY733" s="170" t="s">
        <v>138</v>
      </c>
    </row>
    <row r="734" spans="2:65" s="169" customFormat="1" x14ac:dyDescent="0.2">
      <c r="B734" s="168"/>
      <c r="D734" s="58" t="s">
        <v>145</v>
      </c>
      <c r="E734" s="170" t="s">
        <v>1</v>
      </c>
      <c r="F734" s="171" t="s">
        <v>433</v>
      </c>
      <c r="H734" s="172">
        <v>4.71</v>
      </c>
      <c r="L734" s="168"/>
      <c r="M734" s="173"/>
      <c r="T734" s="174"/>
      <c r="AT734" s="170" t="s">
        <v>145</v>
      </c>
      <c r="AU734" s="170" t="s">
        <v>83</v>
      </c>
      <c r="AV734" s="169" t="s">
        <v>83</v>
      </c>
      <c r="AW734" s="169" t="s">
        <v>31</v>
      </c>
      <c r="AX734" s="169" t="s">
        <v>74</v>
      </c>
      <c r="AY734" s="170" t="s">
        <v>138</v>
      </c>
    </row>
    <row r="735" spans="2:65" s="183" customFormat="1" x14ac:dyDescent="0.2">
      <c r="B735" s="182"/>
      <c r="D735" s="58" t="s">
        <v>145</v>
      </c>
      <c r="E735" s="184" t="s">
        <v>1</v>
      </c>
      <c r="F735" s="185" t="s">
        <v>157</v>
      </c>
      <c r="H735" s="186">
        <v>20.170000000000002</v>
      </c>
      <c r="L735" s="182"/>
      <c r="M735" s="187"/>
      <c r="T735" s="188"/>
      <c r="AT735" s="184" t="s">
        <v>145</v>
      </c>
      <c r="AU735" s="184" t="s">
        <v>83</v>
      </c>
      <c r="AV735" s="183" t="s">
        <v>89</v>
      </c>
      <c r="AW735" s="183" t="s">
        <v>31</v>
      </c>
      <c r="AX735" s="183" t="s">
        <v>79</v>
      </c>
      <c r="AY735" s="184" t="s">
        <v>138</v>
      </c>
    </row>
    <row r="736" spans="2:65" s="9" customFormat="1" ht="24.2" customHeight="1" x14ac:dyDescent="0.2">
      <c r="B736" s="10"/>
      <c r="C736" s="61" t="s">
        <v>860</v>
      </c>
      <c r="D736" s="61" t="s">
        <v>140</v>
      </c>
      <c r="E736" s="62" t="s">
        <v>861</v>
      </c>
      <c r="F736" s="63" t="s">
        <v>862</v>
      </c>
      <c r="G736" s="64" t="s">
        <v>221</v>
      </c>
      <c r="H736" s="65">
        <v>36.865000000000002</v>
      </c>
      <c r="I736" s="192"/>
      <c r="J736" s="105">
        <f>ROUND(I736*H736,2)</f>
        <v>0</v>
      </c>
      <c r="K736" s="106"/>
      <c r="L736" s="10"/>
      <c r="M736" s="107" t="s">
        <v>1</v>
      </c>
      <c r="N736" s="108" t="s">
        <v>39</v>
      </c>
      <c r="P736" s="98">
        <f>O736*H736</f>
        <v>0</v>
      </c>
      <c r="Q736" s="98">
        <v>5.0000000000000002E-5</v>
      </c>
      <c r="R736" s="98">
        <f>Q736*H736</f>
        <v>1.8432500000000003E-3</v>
      </c>
      <c r="S736" s="98">
        <v>0</v>
      </c>
      <c r="T736" s="99">
        <f>S736*H736</f>
        <v>0</v>
      </c>
      <c r="AR736" s="100" t="s">
        <v>229</v>
      </c>
      <c r="AT736" s="100" t="s">
        <v>140</v>
      </c>
      <c r="AU736" s="100" t="s">
        <v>83</v>
      </c>
      <c r="AY736" s="66" t="s">
        <v>138</v>
      </c>
      <c r="BE736" s="101">
        <f>IF(N736="základní",J736,0)</f>
        <v>0</v>
      </c>
      <c r="BF736" s="101">
        <f>IF(N736="snížená",J736,0)</f>
        <v>0</v>
      </c>
      <c r="BG736" s="101">
        <f>IF(N736="zákl. přenesená",J736,0)</f>
        <v>0</v>
      </c>
      <c r="BH736" s="101">
        <f>IF(N736="sníž. přenesená",J736,0)</f>
        <v>0</v>
      </c>
      <c r="BI736" s="101">
        <f>IF(N736="nulová",J736,0)</f>
        <v>0</v>
      </c>
      <c r="BJ736" s="66" t="s">
        <v>79</v>
      </c>
      <c r="BK736" s="101">
        <f>ROUND(I736*H736,2)</f>
        <v>0</v>
      </c>
      <c r="BL736" s="66" t="s">
        <v>229</v>
      </c>
      <c r="BM736" s="100" t="s">
        <v>863</v>
      </c>
    </row>
    <row r="737" spans="2:65" s="9" customFormat="1" ht="24.2" customHeight="1" x14ac:dyDescent="0.2">
      <c r="B737" s="10"/>
      <c r="C737" s="61" t="s">
        <v>864</v>
      </c>
      <c r="D737" s="61" t="s">
        <v>140</v>
      </c>
      <c r="E737" s="62" t="s">
        <v>865</v>
      </c>
      <c r="F737" s="63" t="s">
        <v>866</v>
      </c>
      <c r="G737" s="64" t="s">
        <v>648</v>
      </c>
      <c r="H737" s="193"/>
      <c r="I737" s="192"/>
      <c r="J737" s="105">
        <f>ROUND(I737*H737,2)</f>
        <v>0</v>
      </c>
      <c r="K737" s="106"/>
      <c r="L737" s="10"/>
      <c r="M737" s="107" t="s">
        <v>1</v>
      </c>
      <c r="N737" s="108" t="s">
        <v>39</v>
      </c>
      <c r="P737" s="98">
        <f>O737*H737</f>
        <v>0</v>
      </c>
      <c r="Q737" s="98">
        <v>0</v>
      </c>
      <c r="R737" s="98">
        <f>Q737*H737</f>
        <v>0</v>
      </c>
      <c r="S737" s="98">
        <v>0</v>
      </c>
      <c r="T737" s="99">
        <f>S737*H737</f>
        <v>0</v>
      </c>
      <c r="AR737" s="100" t="s">
        <v>229</v>
      </c>
      <c r="AT737" s="100" t="s">
        <v>140</v>
      </c>
      <c r="AU737" s="100" t="s">
        <v>83</v>
      </c>
      <c r="AY737" s="66" t="s">
        <v>138</v>
      </c>
      <c r="BE737" s="101">
        <f>IF(N737="základní",J737,0)</f>
        <v>0</v>
      </c>
      <c r="BF737" s="101">
        <f>IF(N737="snížená",J737,0)</f>
        <v>0</v>
      </c>
      <c r="BG737" s="101">
        <f>IF(N737="zákl. přenesená",J737,0)</f>
        <v>0</v>
      </c>
      <c r="BH737" s="101">
        <f>IF(N737="sníž. přenesená",J737,0)</f>
        <v>0</v>
      </c>
      <c r="BI737" s="101">
        <f>IF(N737="nulová",J737,0)</f>
        <v>0</v>
      </c>
      <c r="BJ737" s="66" t="s">
        <v>79</v>
      </c>
      <c r="BK737" s="101">
        <f>ROUND(I737*H737,2)</f>
        <v>0</v>
      </c>
      <c r="BL737" s="66" t="s">
        <v>229</v>
      </c>
      <c r="BM737" s="100" t="s">
        <v>867</v>
      </c>
    </row>
    <row r="738" spans="2:65" s="49" customFormat="1" ht="22.7" customHeight="1" x14ac:dyDescent="0.2">
      <c r="B738" s="50"/>
      <c r="D738" s="51" t="s">
        <v>73</v>
      </c>
      <c r="E738" s="60" t="s">
        <v>868</v>
      </c>
      <c r="F738" s="60" t="s">
        <v>869</v>
      </c>
      <c r="J738" s="104">
        <f>BK738</f>
        <v>0</v>
      </c>
      <c r="L738" s="50"/>
      <c r="M738" s="88"/>
      <c r="P738" s="89">
        <f>SUM(P739:P816)</f>
        <v>0</v>
      </c>
      <c r="R738" s="89">
        <f>SUM(R739:R816)</f>
        <v>4.3029603300000003</v>
      </c>
      <c r="T738" s="90">
        <f>SUM(T739:T816)</f>
        <v>0</v>
      </c>
      <c r="AR738" s="51" t="s">
        <v>83</v>
      </c>
      <c r="AT738" s="91" t="s">
        <v>73</v>
      </c>
      <c r="AU738" s="91" t="s">
        <v>79</v>
      </c>
      <c r="AY738" s="51" t="s">
        <v>138</v>
      </c>
      <c r="BK738" s="92">
        <f>SUM(BK739:BK816)</f>
        <v>0</v>
      </c>
    </row>
    <row r="739" spans="2:65" s="9" customFormat="1" ht="16.5" customHeight="1" x14ac:dyDescent="0.2">
      <c r="B739" s="10"/>
      <c r="C739" s="61" t="s">
        <v>870</v>
      </c>
      <c r="D739" s="61" t="s">
        <v>140</v>
      </c>
      <c r="E739" s="62" t="s">
        <v>871</v>
      </c>
      <c r="F739" s="63" t="s">
        <v>872</v>
      </c>
      <c r="G739" s="64" t="s">
        <v>221</v>
      </c>
      <c r="H739" s="65">
        <v>155.273</v>
      </c>
      <c r="I739" s="192"/>
      <c r="J739" s="105">
        <f>ROUND(I739*H739,2)</f>
        <v>0</v>
      </c>
      <c r="K739" s="106"/>
      <c r="L739" s="10"/>
      <c r="M739" s="107" t="s">
        <v>1</v>
      </c>
      <c r="N739" s="108" t="s">
        <v>39</v>
      </c>
      <c r="P739" s="98">
        <f>O739*H739</f>
        <v>0</v>
      </c>
      <c r="Q739" s="98">
        <v>2.9999999999999997E-4</v>
      </c>
      <c r="R739" s="98">
        <f>Q739*H739</f>
        <v>4.6581899999999996E-2</v>
      </c>
      <c r="S739" s="98">
        <v>0</v>
      </c>
      <c r="T739" s="99">
        <f>S739*H739</f>
        <v>0</v>
      </c>
      <c r="AR739" s="100" t="s">
        <v>229</v>
      </c>
      <c r="AT739" s="100" t="s">
        <v>140</v>
      </c>
      <c r="AU739" s="100" t="s">
        <v>83</v>
      </c>
      <c r="AY739" s="66" t="s">
        <v>138</v>
      </c>
      <c r="BE739" s="101">
        <f>IF(N739="základní",J739,0)</f>
        <v>0</v>
      </c>
      <c r="BF739" s="101">
        <f>IF(N739="snížená",J739,0)</f>
        <v>0</v>
      </c>
      <c r="BG739" s="101">
        <f>IF(N739="zákl. přenesená",J739,0)</f>
        <v>0</v>
      </c>
      <c r="BH739" s="101">
        <f>IF(N739="sníž. přenesená",J739,0)</f>
        <v>0</v>
      </c>
      <c r="BI739" s="101">
        <f>IF(N739="nulová",J739,0)</f>
        <v>0</v>
      </c>
      <c r="BJ739" s="66" t="s">
        <v>79</v>
      </c>
      <c r="BK739" s="101">
        <f>ROUND(I739*H739,2)</f>
        <v>0</v>
      </c>
      <c r="BL739" s="66" t="s">
        <v>229</v>
      </c>
      <c r="BM739" s="100" t="s">
        <v>873</v>
      </c>
    </row>
    <row r="740" spans="2:65" s="169" customFormat="1" x14ac:dyDescent="0.2">
      <c r="B740" s="168"/>
      <c r="D740" s="58" t="s">
        <v>145</v>
      </c>
      <c r="E740" s="170" t="s">
        <v>1</v>
      </c>
      <c r="F740" s="171" t="s">
        <v>874</v>
      </c>
      <c r="H740" s="172">
        <v>155.273</v>
      </c>
      <c r="L740" s="168"/>
      <c r="M740" s="173"/>
      <c r="T740" s="174"/>
      <c r="AT740" s="170" t="s">
        <v>145</v>
      </c>
      <c r="AU740" s="170" t="s">
        <v>83</v>
      </c>
      <c r="AV740" s="169" t="s">
        <v>83</v>
      </c>
      <c r="AW740" s="169" t="s">
        <v>31</v>
      </c>
      <c r="AX740" s="169" t="s">
        <v>79</v>
      </c>
      <c r="AY740" s="170" t="s">
        <v>138</v>
      </c>
    </row>
    <row r="741" spans="2:65" s="9" customFormat="1" ht="24.2" customHeight="1" x14ac:dyDescent="0.2">
      <c r="B741" s="10"/>
      <c r="C741" s="61" t="s">
        <v>875</v>
      </c>
      <c r="D741" s="61" t="s">
        <v>140</v>
      </c>
      <c r="E741" s="62" t="s">
        <v>876</v>
      </c>
      <c r="F741" s="63" t="s">
        <v>877</v>
      </c>
      <c r="G741" s="64" t="s">
        <v>221</v>
      </c>
      <c r="H741" s="65">
        <v>23.388000000000002</v>
      </c>
      <c r="I741" s="192"/>
      <c r="J741" s="105">
        <f>ROUND(I741*H741,2)</f>
        <v>0</v>
      </c>
      <c r="K741" s="106"/>
      <c r="L741" s="10"/>
      <c r="M741" s="107" t="s">
        <v>1</v>
      </c>
      <c r="N741" s="108" t="s">
        <v>39</v>
      </c>
      <c r="P741" s="98">
        <f>O741*H741</f>
        <v>0</v>
      </c>
      <c r="Q741" s="98">
        <v>1.5E-3</v>
      </c>
      <c r="R741" s="98">
        <f>Q741*H741</f>
        <v>3.5082000000000002E-2</v>
      </c>
      <c r="S741" s="98">
        <v>0</v>
      </c>
      <c r="T741" s="99">
        <f>S741*H741</f>
        <v>0</v>
      </c>
      <c r="AR741" s="100" t="s">
        <v>229</v>
      </c>
      <c r="AT741" s="100" t="s">
        <v>140</v>
      </c>
      <c r="AU741" s="100" t="s">
        <v>83</v>
      </c>
      <c r="AY741" s="66" t="s">
        <v>138</v>
      </c>
      <c r="BE741" s="101">
        <f>IF(N741="základní",J741,0)</f>
        <v>0</v>
      </c>
      <c r="BF741" s="101">
        <f>IF(N741="snížená",J741,0)</f>
        <v>0</v>
      </c>
      <c r="BG741" s="101">
        <f>IF(N741="zákl. přenesená",J741,0)</f>
        <v>0</v>
      </c>
      <c r="BH741" s="101">
        <f>IF(N741="sníž. přenesená",J741,0)</f>
        <v>0</v>
      </c>
      <c r="BI741" s="101">
        <f>IF(N741="nulová",J741,0)</f>
        <v>0</v>
      </c>
      <c r="BJ741" s="66" t="s">
        <v>79</v>
      </c>
      <c r="BK741" s="101">
        <f>ROUND(I741*H741,2)</f>
        <v>0</v>
      </c>
      <c r="BL741" s="66" t="s">
        <v>229</v>
      </c>
      <c r="BM741" s="100" t="s">
        <v>878</v>
      </c>
    </row>
    <row r="742" spans="2:65" s="163" customFormat="1" x14ac:dyDescent="0.2">
      <c r="B742" s="162"/>
      <c r="D742" s="58" t="s">
        <v>145</v>
      </c>
      <c r="E742" s="164" t="s">
        <v>1</v>
      </c>
      <c r="F742" s="165" t="s">
        <v>311</v>
      </c>
      <c r="H742" s="164" t="s">
        <v>1</v>
      </c>
      <c r="L742" s="162"/>
      <c r="M742" s="166"/>
      <c r="T742" s="167"/>
      <c r="AT742" s="164" t="s">
        <v>145</v>
      </c>
      <c r="AU742" s="164" t="s">
        <v>83</v>
      </c>
      <c r="AV742" s="163" t="s">
        <v>79</v>
      </c>
      <c r="AW742" s="163" t="s">
        <v>31</v>
      </c>
      <c r="AX742" s="163" t="s">
        <v>74</v>
      </c>
      <c r="AY742" s="164" t="s">
        <v>138</v>
      </c>
    </row>
    <row r="743" spans="2:65" s="163" customFormat="1" x14ac:dyDescent="0.2">
      <c r="B743" s="162"/>
      <c r="D743" s="58" t="s">
        <v>145</v>
      </c>
      <c r="E743" s="164" t="s">
        <v>1</v>
      </c>
      <c r="F743" s="165" t="s">
        <v>848</v>
      </c>
      <c r="H743" s="164" t="s">
        <v>1</v>
      </c>
      <c r="L743" s="162"/>
      <c r="M743" s="166"/>
      <c r="T743" s="167"/>
      <c r="AT743" s="164" t="s">
        <v>145</v>
      </c>
      <c r="AU743" s="164" t="s">
        <v>83</v>
      </c>
      <c r="AV743" s="163" t="s">
        <v>79</v>
      </c>
      <c r="AW743" s="163" t="s">
        <v>31</v>
      </c>
      <c r="AX743" s="163" t="s">
        <v>74</v>
      </c>
      <c r="AY743" s="164" t="s">
        <v>138</v>
      </c>
    </row>
    <row r="744" spans="2:65" s="163" customFormat="1" x14ac:dyDescent="0.2">
      <c r="B744" s="162"/>
      <c r="D744" s="58" t="s">
        <v>145</v>
      </c>
      <c r="E744" s="164" t="s">
        <v>1</v>
      </c>
      <c r="F744" s="165" t="s">
        <v>148</v>
      </c>
      <c r="H744" s="164" t="s">
        <v>1</v>
      </c>
      <c r="L744" s="162"/>
      <c r="M744" s="166"/>
      <c r="T744" s="167"/>
      <c r="AT744" s="164" t="s">
        <v>145</v>
      </c>
      <c r="AU744" s="164" t="s">
        <v>83</v>
      </c>
      <c r="AV744" s="163" t="s">
        <v>79</v>
      </c>
      <c r="AW744" s="163" t="s">
        <v>31</v>
      </c>
      <c r="AX744" s="163" t="s">
        <v>74</v>
      </c>
      <c r="AY744" s="164" t="s">
        <v>138</v>
      </c>
    </row>
    <row r="745" spans="2:65" s="169" customFormat="1" x14ac:dyDescent="0.2">
      <c r="B745" s="168"/>
      <c r="D745" s="58" t="s">
        <v>145</v>
      </c>
      <c r="E745" s="170" t="s">
        <v>1</v>
      </c>
      <c r="F745" s="171" t="s">
        <v>879</v>
      </c>
      <c r="H745" s="172">
        <v>10.199999999999999</v>
      </c>
      <c r="L745" s="168"/>
      <c r="M745" s="173"/>
      <c r="T745" s="174"/>
      <c r="AT745" s="170" t="s">
        <v>145</v>
      </c>
      <c r="AU745" s="170" t="s">
        <v>83</v>
      </c>
      <c r="AV745" s="169" t="s">
        <v>83</v>
      </c>
      <c r="AW745" s="169" t="s">
        <v>31</v>
      </c>
      <c r="AX745" s="169" t="s">
        <v>74</v>
      </c>
      <c r="AY745" s="170" t="s">
        <v>138</v>
      </c>
    </row>
    <row r="746" spans="2:65" s="163" customFormat="1" x14ac:dyDescent="0.2">
      <c r="B746" s="162"/>
      <c r="D746" s="58" t="s">
        <v>145</v>
      </c>
      <c r="E746" s="164" t="s">
        <v>1</v>
      </c>
      <c r="F746" s="165" t="s">
        <v>150</v>
      </c>
      <c r="H746" s="164" t="s">
        <v>1</v>
      </c>
      <c r="L746" s="162"/>
      <c r="M746" s="166"/>
      <c r="T746" s="167"/>
      <c r="AT746" s="164" t="s">
        <v>145</v>
      </c>
      <c r="AU746" s="164" t="s">
        <v>83</v>
      </c>
      <c r="AV746" s="163" t="s">
        <v>79</v>
      </c>
      <c r="AW746" s="163" t="s">
        <v>31</v>
      </c>
      <c r="AX746" s="163" t="s">
        <v>74</v>
      </c>
      <c r="AY746" s="164" t="s">
        <v>138</v>
      </c>
    </row>
    <row r="747" spans="2:65" s="169" customFormat="1" x14ac:dyDescent="0.2">
      <c r="B747" s="168"/>
      <c r="D747" s="58" t="s">
        <v>145</v>
      </c>
      <c r="E747" s="170" t="s">
        <v>1</v>
      </c>
      <c r="F747" s="171" t="s">
        <v>880</v>
      </c>
      <c r="H747" s="172">
        <v>6.8159999999999998</v>
      </c>
      <c r="L747" s="168"/>
      <c r="M747" s="173"/>
      <c r="T747" s="174"/>
      <c r="AT747" s="170" t="s">
        <v>145</v>
      </c>
      <c r="AU747" s="170" t="s">
        <v>83</v>
      </c>
      <c r="AV747" s="169" t="s">
        <v>83</v>
      </c>
      <c r="AW747" s="169" t="s">
        <v>31</v>
      </c>
      <c r="AX747" s="169" t="s">
        <v>74</v>
      </c>
      <c r="AY747" s="170" t="s">
        <v>138</v>
      </c>
    </row>
    <row r="748" spans="2:65" s="169" customFormat="1" x14ac:dyDescent="0.2">
      <c r="B748" s="168"/>
      <c r="D748" s="58" t="s">
        <v>145</v>
      </c>
      <c r="E748" s="170" t="s">
        <v>1</v>
      </c>
      <c r="F748" s="171" t="s">
        <v>881</v>
      </c>
      <c r="H748" s="172">
        <v>6.3719999999999999</v>
      </c>
      <c r="L748" s="168"/>
      <c r="M748" s="173"/>
      <c r="T748" s="174"/>
      <c r="AT748" s="170" t="s">
        <v>145</v>
      </c>
      <c r="AU748" s="170" t="s">
        <v>83</v>
      </c>
      <c r="AV748" s="169" t="s">
        <v>83</v>
      </c>
      <c r="AW748" s="169" t="s">
        <v>31</v>
      </c>
      <c r="AX748" s="169" t="s">
        <v>74</v>
      </c>
      <c r="AY748" s="170" t="s">
        <v>138</v>
      </c>
    </row>
    <row r="749" spans="2:65" s="183" customFormat="1" x14ac:dyDescent="0.2">
      <c r="B749" s="182"/>
      <c r="D749" s="58" t="s">
        <v>145</v>
      </c>
      <c r="E749" s="184" t="s">
        <v>1</v>
      </c>
      <c r="F749" s="185" t="s">
        <v>157</v>
      </c>
      <c r="H749" s="186">
        <v>23.387999999999998</v>
      </c>
      <c r="L749" s="182"/>
      <c r="M749" s="187"/>
      <c r="T749" s="188"/>
      <c r="AT749" s="184" t="s">
        <v>145</v>
      </c>
      <c r="AU749" s="184" t="s">
        <v>83</v>
      </c>
      <c r="AV749" s="183" t="s">
        <v>89</v>
      </c>
      <c r="AW749" s="183" t="s">
        <v>31</v>
      </c>
      <c r="AX749" s="183" t="s">
        <v>79</v>
      </c>
      <c r="AY749" s="184" t="s">
        <v>138</v>
      </c>
    </row>
    <row r="750" spans="2:65" s="9" customFormat="1" ht="16.5" customHeight="1" x14ac:dyDescent="0.2">
      <c r="B750" s="10"/>
      <c r="C750" s="61" t="s">
        <v>882</v>
      </c>
      <c r="D750" s="61" t="s">
        <v>140</v>
      </c>
      <c r="E750" s="62" t="s">
        <v>883</v>
      </c>
      <c r="F750" s="63" t="s">
        <v>884</v>
      </c>
      <c r="G750" s="64" t="s">
        <v>238</v>
      </c>
      <c r="H750" s="65">
        <v>14.4</v>
      </c>
      <c r="I750" s="192"/>
      <c r="J750" s="105">
        <f>ROUND(I750*H750,2)</f>
        <v>0</v>
      </c>
      <c r="K750" s="106"/>
      <c r="L750" s="10"/>
      <c r="M750" s="107" t="s">
        <v>1</v>
      </c>
      <c r="N750" s="108" t="s">
        <v>39</v>
      </c>
      <c r="P750" s="98">
        <f>O750*H750</f>
        <v>0</v>
      </c>
      <c r="Q750" s="98">
        <v>3.2000000000000003E-4</v>
      </c>
      <c r="R750" s="98">
        <f>Q750*H750</f>
        <v>4.6080000000000001E-3</v>
      </c>
      <c r="S750" s="98">
        <v>0</v>
      </c>
      <c r="T750" s="99">
        <f>S750*H750</f>
        <v>0</v>
      </c>
      <c r="AR750" s="100" t="s">
        <v>229</v>
      </c>
      <c r="AT750" s="100" t="s">
        <v>140</v>
      </c>
      <c r="AU750" s="100" t="s">
        <v>83</v>
      </c>
      <c r="AY750" s="66" t="s">
        <v>138</v>
      </c>
      <c r="BE750" s="101">
        <f>IF(N750="základní",J750,0)</f>
        <v>0</v>
      </c>
      <c r="BF750" s="101">
        <f>IF(N750="snížená",J750,0)</f>
        <v>0</v>
      </c>
      <c r="BG750" s="101">
        <f>IF(N750="zákl. přenesená",J750,0)</f>
        <v>0</v>
      </c>
      <c r="BH750" s="101">
        <f>IF(N750="sníž. přenesená",J750,0)</f>
        <v>0</v>
      </c>
      <c r="BI750" s="101">
        <f>IF(N750="nulová",J750,0)</f>
        <v>0</v>
      </c>
      <c r="BJ750" s="66" t="s">
        <v>79</v>
      </c>
      <c r="BK750" s="101">
        <f>ROUND(I750*H750,2)</f>
        <v>0</v>
      </c>
      <c r="BL750" s="66" t="s">
        <v>229</v>
      </c>
      <c r="BM750" s="100" t="s">
        <v>885</v>
      </c>
    </row>
    <row r="751" spans="2:65" s="169" customFormat="1" x14ac:dyDescent="0.2">
      <c r="B751" s="168"/>
      <c r="D751" s="58" t="s">
        <v>145</v>
      </c>
      <c r="E751" s="170" t="s">
        <v>1</v>
      </c>
      <c r="F751" s="171" t="s">
        <v>886</v>
      </c>
      <c r="H751" s="172">
        <v>14.4</v>
      </c>
      <c r="L751" s="168"/>
      <c r="M751" s="173"/>
      <c r="T751" s="174"/>
      <c r="AT751" s="170" t="s">
        <v>145</v>
      </c>
      <c r="AU751" s="170" t="s">
        <v>83</v>
      </c>
      <c r="AV751" s="169" t="s">
        <v>83</v>
      </c>
      <c r="AW751" s="169" t="s">
        <v>31</v>
      </c>
      <c r="AX751" s="169" t="s">
        <v>79</v>
      </c>
      <c r="AY751" s="170" t="s">
        <v>138</v>
      </c>
    </row>
    <row r="752" spans="2:65" s="9" customFormat="1" ht="33" customHeight="1" x14ac:dyDescent="0.2">
      <c r="B752" s="10"/>
      <c r="C752" s="61" t="s">
        <v>887</v>
      </c>
      <c r="D752" s="61" t="s">
        <v>140</v>
      </c>
      <c r="E752" s="62" t="s">
        <v>888</v>
      </c>
      <c r="F752" s="63" t="s">
        <v>889</v>
      </c>
      <c r="G752" s="64" t="s">
        <v>221</v>
      </c>
      <c r="H752" s="65">
        <v>51.923999999999999</v>
      </c>
      <c r="I752" s="192"/>
      <c r="J752" s="105">
        <f>ROUND(I752*H752,2)</f>
        <v>0</v>
      </c>
      <c r="K752" s="106"/>
      <c r="L752" s="10"/>
      <c r="M752" s="107" t="s">
        <v>1</v>
      </c>
      <c r="N752" s="108" t="s">
        <v>39</v>
      </c>
      <c r="P752" s="98">
        <f>O752*H752</f>
        <v>0</v>
      </c>
      <c r="Q752" s="98">
        <v>4.9500000000000004E-3</v>
      </c>
      <c r="R752" s="98">
        <f>Q752*H752</f>
        <v>0.25702380000000002</v>
      </c>
      <c r="S752" s="98">
        <v>0</v>
      </c>
      <c r="T752" s="99">
        <f>S752*H752</f>
        <v>0</v>
      </c>
      <c r="AR752" s="100" t="s">
        <v>229</v>
      </c>
      <c r="AT752" s="100" t="s">
        <v>140</v>
      </c>
      <c r="AU752" s="100" t="s">
        <v>83</v>
      </c>
      <c r="AY752" s="66" t="s">
        <v>138</v>
      </c>
      <c r="BE752" s="101">
        <f>IF(N752="základní",J752,0)</f>
        <v>0</v>
      </c>
      <c r="BF752" s="101">
        <f>IF(N752="snížená",J752,0)</f>
        <v>0</v>
      </c>
      <c r="BG752" s="101">
        <f>IF(N752="zákl. přenesená",J752,0)</f>
        <v>0</v>
      </c>
      <c r="BH752" s="101">
        <f>IF(N752="sníž. přenesená",J752,0)</f>
        <v>0</v>
      </c>
      <c r="BI752" s="101">
        <f>IF(N752="nulová",J752,0)</f>
        <v>0</v>
      </c>
      <c r="BJ752" s="66" t="s">
        <v>79</v>
      </c>
      <c r="BK752" s="101">
        <f>ROUND(I752*H752,2)</f>
        <v>0</v>
      </c>
      <c r="BL752" s="66" t="s">
        <v>229</v>
      </c>
      <c r="BM752" s="100" t="s">
        <v>890</v>
      </c>
    </row>
    <row r="753" spans="2:65" s="163" customFormat="1" x14ac:dyDescent="0.2">
      <c r="B753" s="162"/>
      <c r="D753" s="58" t="s">
        <v>145</v>
      </c>
      <c r="E753" s="164" t="s">
        <v>1</v>
      </c>
      <c r="F753" s="165" t="s">
        <v>891</v>
      </c>
      <c r="H753" s="164" t="s">
        <v>1</v>
      </c>
      <c r="L753" s="162"/>
      <c r="M753" s="166"/>
      <c r="T753" s="167"/>
      <c r="AT753" s="164" t="s">
        <v>145</v>
      </c>
      <c r="AU753" s="164" t="s">
        <v>83</v>
      </c>
      <c r="AV753" s="163" t="s">
        <v>79</v>
      </c>
      <c r="AW753" s="163" t="s">
        <v>31</v>
      </c>
      <c r="AX753" s="163" t="s">
        <v>74</v>
      </c>
      <c r="AY753" s="164" t="s">
        <v>138</v>
      </c>
    </row>
    <row r="754" spans="2:65" s="163" customFormat="1" x14ac:dyDescent="0.2">
      <c r="B754" s="162"/>
      <c r="D754" s="58" t="s">
        <v>145</v>
      </c>
      <c r="E754" s="164" t="s">
        <v>1</v>
      </c>
      <c r="F754" s="165" t="s">
        <v>148</v>
      </c>
      <c r="H754" s="164" t="s">
        <v>1</v>
      </c>
      <c r="L754" s="162"/>
      <c r="M754" s="166"/>
      <c r="T754" s="167"/>
      <c r="AT754" s="164" t="s">
        <v>145</v>
      </c>
      <c r="AU754" s="164" t="s">
        <v>83</v>
      </c>
      <c r="AV754" s="163" t="s">
        <v>79</v>
      </c>
      <c r="AW754" s="163" t="s">
        <v>31</v>
      </c>
      <c r="AX754" s="163" t="s">
        <v>74</v>
      </c>
      <c r="AY754" s="164" t="s">
        <v>138</v>
      </c>
    </row>
    <row r="755" spans="2:65" s="169" customFormat="1" x14ac:dyDescent="0.2">
      <c r="B755" s="168"/>
      <c r="D755" s="58" t="s">
        <v>145</v>
      </c>
      <c r="E755" s="170" t="s">
        <v>1</v>
      </c>
      <c r="F755" s="171" t="s">
        <v>892</v>
      </c>
      <c r="H755" s="172">
        <v>9.4559999999999995</v>
      </c>
      <c r="L755" s="168"/>
      <c r="M755" s="173"/>
      <c r="T755" s="174"/>
      <c r="AT755" s="170" t="s">
        <v>145</v>
      </c>
      <c r="AU755" s="170" t="s">
        <v>83</v>
      </c>
      <c r="AV755" s="169" t="s">
        <v>83</v>
      </c>
      <c r="AW755" s="169" t="s">
        <v>31</v>
      </c>
      <c r="AX755" s="169" t="s">
        <v>74</v>
      </c>
      <c r="AY755" s="170" t="s">
        <v>138</v>
      </c>
    </row>
    <row r="756" spans="2:65" s="169" customFormat="1" x14ac:dyDescent="0.2">
      <c r="B756" s="168"/>
      <c r="D756" s="58" t="s">
        <v>145</v>
      </c>
      <c r="E756" s="170" t="s">
        <v>1</v>
      </c>
      <c r="F756" s="171" t="s">
        <v>893</v>
      </c>
      <c r="H756" s="172">
        <v>8.8350000000000009</v>
      </c>
      <c r="L756" s="168"/>
      <c r="M756" s="173"/>
      <c r="T756" s="174"/>
      <c r="AT756" s="170" t="s">
        <v>145</v>
      </c>
      <c r="AU756" s="170" t="s">
        <v>83</v>
      </c>
      <c r="AV756" s="169" t="s">
        <v>83</v>
      </c>
      <c r="AW756" s="169" t="s">
        <v>31</v>
      </c>
      <c r="AX756" s="169" t="s">
        <v>74</v>
      </c>
      <c r="AY756" s="170" t="s">
        <v>138</v>
      </c>
    </row>
    <row r="757" spans="2:65" s="169" customFormat="1" x14ac:dyDescent="0.2">
      <c r="B757" s="168"/>
      <c r="D757" s="58" t="s">
        <v>145</v>
      </c>
      <c r="E757" s="170" t="s">
        <v>1</v>
      </c>
      <c r="F757" s="171" t="s">
        <v>894</v>
      </c>
      <c r="H757" s="172">
        <v>9.01</v>
      </c>
      <c r="L757" s="168"/>
      <c r="M757" s="173"/>
      <c r="T757" s="174"/>
      <c r="AT757" s="170" t="s">
        <v>145</v>
      </c>
      <c r="AU757" s="170" t="s">
        <v>83</v>
      </c>
      <c r="AV757" s="169" t="s">
        <v>83</v>
      </c>
      <c r="AW757" s="169" t="s">
        <v>31</v>
      </c>
      <c r="AX757" s="169" t="s">
        <v>74</v>
      </c>
      <c r="AY757" s="170" t="s">
        <v>138</v>
      </c>
    </row>
    <row r="758" spans="2:65" s="163" customFormat="1" x14ac:dyDescent="0.2">
      <c r="B758" s="162"/>
      <c r="D758" s="58" t="s">
        <v>145</v>
      </c>
      <c r="E758" s="164" t="s">
        <v>1</v>
      </c>
      <c r="F758" s="165" t="s">
        <v>150</v>
      </c>
      <c r="H758" s="164" t="s">
        <v>1</v>
      </c>
      <c r="L758" s="162"/>
      <c r="M758" s="166"/>
      <c r="T758" s="167"/>
      <c r="AT758" s="164" t="s">
        <v>145</v>
      </c>
      <c r="AU758" s="164" t="s">
        <v>83</v>
      </c>
      <c r="AV758" s="163" t="s">
        <v>79</v>
      </c>
      <c r="AW758" s="163" t="s">
        <v>31</v>
      </c>
      <c r="AX758" s="163" t="s">
        <v>74</v>
      </c>
      <c r="AY758" s="164" t="s">
        <v>138</v>
      </c>
    </row>
    <row r="759" spans="2:65" s="169" customFormat="1" x14ac:dyDescent="0.2">
      <c r="B759" s="168"/>
      <c r="D759" s="58" t="s">
        <v>145</v>
      </c>
      <c r="E759" s="170" t="s">
        <v>1</v>
      </c>
      <c r="F759" s="171" t="s">
        <v>895</v>
      </c>
      <c r="H759" s="172">
        <v>11.808</v>
      </c>
      <c r="L759" s="168"/>
      <c r="M759" s="173"/>
      <c r="T759" s="174"/>
      <c r="AT759" s="170" t="s">
        <v>145</v>
      </c>
      <c r="AU759" s="170" t="s">
        <v>83</v>
      </c>
      <c r="AV759" s="169" t="s">
        <v>83</v>
      </c>
      <c r="AW759" s="169" t="s">
        <v>31</v>
      </c>
      <c r="AX759" s="169" t="s">
        <v>74</v>
      </c>
      <c r="AY759" s="170" t="s">
        <v>138</v>
      </c>
    </row>
    <row r="760" spans="2:65" s="169" customFormat="1" x14ac:dyDescent="0.2">
      <c r="B760" s="168"/>
      <c r="D760" s="58" t="s">
        <v>145</v>
      </c>
      <c r="E760" s="170" t="s">
        <v>1</v>
      </c>
      <c r="F760" s="171" t="s">
        <v>896</v>
      </c>
      <c r="H760" s="172">
        <v>2.2949999999999999</v>
      </c>
      <c r="L760" s="168"/>
      <c r="M760" s="173"/>
      <c r="T760" s="174"/>
      <c r="AT760" s="170" t="s">
        <v>145</v>
      </c>
      <c r="AU760" s="170" t="s">
        <v>83</v>
      </c>
      <c r="AV760" s="169" t="s">
        <v>83</v>
      </c>
      <c r="AW760" s="169" t="s">
        <v>31</v>
      </c>
      <c r="AX760" s="169" t="s">
        <v>74</v>
      </c>
      <c r="AY760" s="170" t="s">
        <v>138</v>
      </c>
    </row>
    <row r="761" spans="2:65" s="169" customFormat="1" x14ac:dyDescent="0.2">
      <c r="B761" s="168"/>
      <c r="D761" s="58" t="s">
        <v>145</v>
      </c>
      <c r="E761" s="170" t="s">
        <v>1</v>
      </c>
      <c r="F761" s="171" t="s">
        <v>897</v>
      </c>
      <c r="H761" s="172">
        <v>2.496</v>
      </c>
      <c r="L761" s="168"/>
      <c r="M761" s="173"/>
      <c r="T761" s="174"/>
      <c r="AT761" s="170" t="s">
        <v>145</v>
      </c>
      <c r="AU761" s="170" t="s">
        <v>83</v>
      </c>
      <c r="AV761" s="169" t="s">
        <v>83</v>
      </c>
      <c r="AW761" s="169" t="s">
        <v>31</v>
      </c>
      <c r="AX761" s="169" t="s">
        <v>74</v>
      </c>
      <c r="AY761" s="170" t="s">
        <v>138</v>
      </c>
    </row>
    <row r="762" spans="2:65" s="169" customFormat="1" x14ac:dyDescent="0.2">
      <c r="B762" s="168"/>
      <c r="D762" s="58" t="s">
        <v>145</v>
      </c>
      <c r="E762" s="170" t="s">
        <v>1</v>
      </c>
      <c r="F762" s="171" t="s">
        <v>898</v>
      </c>
      <c r="H762" s="172">
        <v>3.7919999999999998</v>
      </c>
      <c r="L762" s="168"/>
      <c r="M762" s="173"/>
      <c r="T762" s="174"/>
      <c r="AT762" s="170" t="s">
        <v>145</v>
      </c>
      <c r="AU762" s="170" t="s">
        <v>83</v>
      </c>
      <c r="AV762" s="169" t="s">
        <v>83</v>
      </c>
      <c r="AW762" s="169" t="s">
        <v>31</v>
      </c>
      <c r="AX762" s="169" t="s">
        <v>74</v>
      </c>
      <c r="AY762" s="170" t="s">
        <v>138</v>
      </c>
    </row>
    <row r="763" spans="2:65" s="169" customFormat="1" x14ac:dyDescent="0.2">
      <c r="B763" s="168"/>
      <c r="D763" s="58" t="s">
        <v>145</v>
      </c>
      <c r="E763" s="170" t="s">
        <v>1</v>
      </c>
      <c r="F763" s="171" t="s">
        <v>899</v>
      </c>
      <c r="H763" s="172">
        <v>2.1800000000000002</v>
      </c>
      <c r="L763" s="168"/>
      <c r="M763" s="173"/>
      <c r="T763" s="174"/>
      <c r="AT763" s="170" t="s">
        <v>145</v>
      </c>
      <c r="AU763" s="170" t="s">
        <v>83</v>
      </c>
      <c r="AV763" s="169" t="s">
        <v>83</v>
      </c>
      <c r="AW763" s="169" t="s">
        <v>31</v>
      </c>
      <c r="AX763" s="169" t="s">
        <v>74</v>
      </c>
      <c r="AY763" s="170" t="s">
        <v>138</v>
      </c>
    </row>
    <row r="764" spans="2:65" s="169" customFormat="1" x14ac:dyDescent="0.2">
      <c r="B764" s="168"/>
      <c r="D764" s="58" t="s">
        <v>145</v>
      </c>
      <c r="E764" s="170" t="s">
        <v>1</v>
      </c>
      <c r="F764" s="171" t="s">
        <v>900</v>
      </c>
      <c r="H764" s="172">
        <v>2.052</v>
      </c>
      <c r="L764" s="168"/>
      <c r="M764" s="173"/>
      <c r="T764" s="174"/>
      <c r="AT764" s="170" t="s">
        <v>145</v>
      </c>
      <c r="AU764" s="170" t="s">
        <v>83</v>
      </c>
      <c r="AV764" s="169" t="s">
        <v>83</v>
      </c>
      <c r="AW764" s="169" t="s">
        <v>31</v>
      </c>
      <c r="AX764" s="169" t="s">
        <v>74</v>
      </c>
      <c r="AY764" s="170" t="s">
        <v>138</v>
      </c>
    </row>
    <row r="765" spans="2:65" s="183" customFormat="1" x14ac:dyDescent="0.2">
      <c r="B765" s="182"/>
      <c r="D765" s="58" t="s">
        <v>145</v>
      </c>
      <c r="E765" s="184" t="s">
        <v>1</v>
      </c>
      <c r="F765" s="185" t="s">
        <v>157</v>
      </c>
      <c r="H765" s="186">
        <v>51.924000000000007</v>
      </c>
      <c r="L765" s="182"/>
      <c r="M765" s="187"/>
      <c r="T765" s="188"/>
      <c r="AT765" s="184" t="s">
        <v>145</v>
      </c>
      <c r="AU765" s="184" t="s">
        <v>83</v>
      </c>
      <c r="AV765" s="183" t="s">
        <v>89</v>
      </c>
      <c r="AW765" s="183" t="s">
        <v>31</v>
      </c>
      <c r="AX765" s="183" t="s">
        <v>79</v>
      </c>
      <c r="AY765" s="184" t="s">
        <v>138</v>
      </c>
    </row>
    <row r="766" spans="2:65" s="9" customFormat="1" ht="24.2" customHeight="1" x14ac:dyDescent="0.2">
      <c r="B766" s="10"/>
      <c r="C766" s="53" t="s">
        <v>901</v>
      </c>
      <c r="D766" s="53" t="s">
        <v>196</v>
      </c>
      <c r="E766" s="54" t="s">
        <v>902</v>
      </c>
      <c r="F766" s="55" t="s">
        <v>903</v>
      </c>
      <c r="G766" s="56" t="s">
        <v>221</v>
      </c>
      <c r="H766" s="57">
        <v>57.116</v>
      </c>
      <c r="I766" s="115"/>
      <c r="J766" s="93">
        <f>ROUND(I766*H766,2)</f>
        <v>0</v>
      </c>
      <c r="K766" s="94"/>
      <c r="L766" s="95"/>
      <c r="M766" s="96" t="s">
        <v>1</v>
      </c>
      <c r="N766" s="97" t="s">
        <v>39</v>
      </c>
      <c r="P766" s="98">
        <f>O766*H766</f>
        <v>0</v>
      </c>
      <c r="Q766" s="98">
        <v>9.7999999999999997E-3</v>
      </c>
      <c r="R766" s="98">
        <f>Q766*H766</f>
        <v>0.55973679999999992</v>
      </c>
      <c r="S766" s="98">
        <v>0</v>
      </c>
      <c r="T766" s="99">
        <f>S766*H766</f>
        <v>0</v>
      </c>
      <c r="AR766" s="100" t="s">
        <v>333</v>
      </c>
      <c r="AT766" s="100" t="s">
        <v>196</v>
      </c>
      <c r="AU766" s="100" t="s">
        <v>83</v>
      </c>
      <c r="AY766" s="66" t="s">
        <v>138</v>
      </c>
      <c r="BE766" s="101">
        <f>IF(N766="základní",J766,0)</f>
        <v>0</v>
      </c>
      <c r="BF766" s="101">
        <f>IF(N766="snížená",J766,0)</f>
        <v>0</v>
      </c>
      <c r="BG766" s="101">
        <f>IF(N766="zákl. přenesená",J766,0)</f>
        <v>0</v>
      </c>
      <c r="BH766" s="101">
        <f>IF(N766="sníž. přenesená",J766,0)</f>
        <v>0</v>
      </c>
      <c r="BI766" s="101">
        <f>IF(N766="nulová",J766,0)</f>
        <v>0</v>
      </c>
      <c r="BJ766" s="66" t="s">
        <v>79</v>
      </c>
      <c r="BK766" s="101">
        <f>ROUND(I766*H766,2)</f>
        <v>0</v>
      </c>
      <c r="BL766" s="66" t="s">
        <v>229</v>
      </c>
      <c r="BM766" s="100" t="s">
        <v>904</v>
      </c>
    </row>
    <row r="767" spans="2:65" s="169" customFormat="1" x14ac:dyDescent="0.2">
      <c r="B767" s="168"/>
      <c r="D767" s="58" t="s">
        <v>145</v>
      </c>
      <c r="F767" s="171" t="s">
        <v>905</v>
      </c>
      <c r="H767" s="172">
        <v>57.116</v>
      </c>
      <c r="L767" s="168"/>
      <c r="M767" s="173"/>
      <c r="T767" s="174"/>
      <c r="AT767" s="170" t="s">
        <v>145</v>
      </c>
      <c r="AU767" s="170" t="s">
        <v>83</v>
      </c>
      <c r="AV767" s="169" t="s">
        <v>83</v>
      </c>
      <c r="AW767" s="169" t="s">
        <v>3</v>
      </c>
      <c r="AX767" s="169" t="s">
        <v>79</v>
      </c>
      <c r="AY767" s="170" t="s">
        <v>138</v>
      </c>
    </row>
    <row r="768" spans="2:65" s="9" customFormat="1" ht="37.700000000000003" customHeight="1" x14ac:dyDescent="0.2">
      <c r="B768" s="10"/>
      <c r="C768" s="61" t="s">
        <v>906</v>
      </c>
      <c r="D768" s="61" t="s">
        <v>140</v>
      </c>
      <c r="E768" s="62" t="s">
        <v>907</v>
      </c>
      <c r="F768" s="63" t="s">
        <v>908</v>
      </c>
      <c r="G768" s="64" t="s">
        <v>221</v>
      </c>
      <c r="H768" s="65">
        <v>103.349</v>
      </c>
      <c r="I768" s="192"/>
      <c r="J768" s="105">
        <f>ROUND(I768*H768,2)</f>
        <v>0</v>
      </c>
      <c r="K768" s="106"/>
      <c r="L768" s="10"/>
      <c r="M768" s="107" t="s">
        <v>1</v>
      </c>
      <c r="N768" s="108" t="s">
        <v>39</v>
      </c>
      <c r="P768" s="98">
        <f>O768*H768</f>
        <v>0</v>
      </c>
      <c r="Q768" s="98">
        <v>8.9999999999999993E-3</v>
      </c>
      <c r="R768" s="98">
        <f>Q768*H768</f>
        <v>0.930141</v>
      </c>
      <c r="S768" s="98">
        <v>0</v>
      </c>
      <c r="T768" s="99">
        <f>S768*H768</f>
        <v>0</v>
      </c>
      <c r="AR768" s="100" t="s">
        <v>229</v>
      </c>
      <c r="AT768" s="100" t="s">
        <v>140</v>
      </c>
      <c r="AU768" s="100" t="s">
        <v>83</v>
      </c>
      <c r="AY768" s="66" t="s">
        <v>138</v>
      </c>
      <c r="BE768" s="101">
        <f>IF(N768="základní",J768,0)</f>
        <v>0</v>
      </c>
      <c r="BF768" s="101">
        <f>IF(N768="snížená",J768,0)</f>
        <v>0</v>
      </c>
      <c r="BG768" s="101">
        <f>IF(N768="zákl. přenesená",J768,0)</f>
        <v>0</v>
      </c>
      <c r="BH768" s="101">
        <f>IF(N768="sníž. přenesená",J768,0)</f>
        <v>0</v>
      </c>
      <c r="BI768" s="101">
        <f>IF(N768="nulová",J768,0)</f>
        <v>0</v>
      </c>
      <c r="BJ768" s="66" t="s">
        <v>79</v>
      </c>
      <c r="BK768" s="101">
        <f>ROUND(I768*H768,2)</f>
        <v>0</v>
      </c>
      <c r="BL768" s="66" t="s">
        <v>229</v>
      </c>
      <c r="BM768" s="100" t="s">
        <v>909</v>
      </c>
    </row>
    <row r="769" spans="2:65" s="163" customFormat="1" x14ac:dyDescent="0.2">
      <c r="B769" s="162"/>
      <c r="D769" s="58" t="s">
        <v>145</v>
      </c>
      <c r="E769" s="164" t="s">
        <v>1</v>
      </c>
      <c r="F769" s="165" t="s">
        <v>891</v>
      </c>
      <c r="H769" s="164" t="s">
        <v>1</v>
      </c>
      <c r="L769" s="162"/>
      <c r="M769" s="166"/>
      <c r="T769" s="167"/>
      <c r="AT769" s="164" t="s">
        <v>145</v>
      </c>
      <c r="AU769" s="164" t="s">
        <v>83</v>
      </c>
      <c r="AV769" s="163" t="s">
        <v>79</v>
      </c>
      <c r="AW769" s="163" t="s">
        <v>31</v>
      </c>
      <c r="AX769" s="163" t="s">
        <v>74</v>
      </c>
      <c r="AY769" s="164" t="s">
        <v>138</v>
      </c>
    </row>
    <row r="770" spans="2:65" s="163" customFormat="1" x14ac:dyDescent="0.2">
      <c r="B770" s="162"/>
      <c r="D770" s="58" t="s">
        <v>145</v>
      </c>
      <c r="E770" s="164" t="s">
        <v>1</v>
      </c>
      <c r="F770" s="165" t="s">
        <v>148</v>
      </c>
      <c r="H770" s="164" t="s">
        <v>1</v>
      </c>
      <c r="L770" s="162"/>
      <c r="M770" s="166"/>
      <c r="T770" s="167"/>
      <c r="AT770" s="164" t="s">
        <v>145</v>
      </c>
      <c r="AU770" s="164" t="s">
        <v>83</v>
      </c>
      <c r="AV770" s="163" t="s">
        <v>79</v>
      </c>
      <c r="AW770" s="163" t="s">
        <v>31</v>
      </c>
      <c r="AX770" s="163" t="s">
        <v>74</v>
      </c>
      <c r="AY770" s="164" t="s">
        <v>138</v>
      </c>
    </row>
    <row r="771" spans="2:65" s="169" customFormat="1" x14ac:dyDescent="0.2">
      <c r="B771" s="168"/>
      <c r="D771" s="58" t="s">
        <v>145</v>
      </c>
      <c r="E771" s="170" t="s">
        <v>1</v>
      </c>
      <c r="F771" s="171" t="s">
        <v>910</v>
      </c>
      <c r="H771" s="172">
        <v>17.056000000000001</v>
      </c>
      <c r="L771" s="168"/>
      <c r="M771" s="173"/>
      <c r="T771" s="174"/>
      <c r="AT771" s="170" t="s">
        <v>145</v>
      </c>
      <c r="AU771" s="170" t="s">
        <v>83</v>
      </c>
      <c r="AV771" s="169" t="s">
        <v>83</v>
      </c>
      <c r="AW771" s="169" t="s">
        <v>31</v>
      </c>
      <c r="AX771" s="169" t="s">
        <v>74</v>
      </c>
      <c r="AY771" s="170" t="s">
        <v>138</v>
      </c>
    </row>
    <row r="772" spans="2:65" s="169" customFormat="1" x14ac:dyDescent="0.2">
      <c r="B772" s="168"/>
      <c r="D772" s="58" t="s">
        <v>145</v>
      </c>
      <c r="E772" s="170" t="s">
        <v>1</v>
      </c>
      <c r="F772" s="171" t="s">
        <v>911</v>
      </c>
      <c r="H772" s="172">
        <v>12.88</v>
      </c>
      <c r="L772" s="168"/>
      <c r="M772" s="173"/>
      <c r="T772" s="174"/>
      <c r="AT772" s="170" t="s">
        <v>145</v>
      </c>
      <c r="AU772" s="170" t="s">
        <v>83</v>
      </c>
      <c r="AV772" s="169" t="s">
        <v>83</v>
      </c>
      <c r="AW772" s="169" t="s">
        <v>31</v>
      </c>
      <c r="AX772" s="169" t="s">
        <v>74</v>
      </c>
      <c r="AY772" s="170" t="s">
        <v>138</v>
      </c>
    </row>
    <row r="773" spans="2:65" s="169" customFormat="1" x14ac:dyDescent="0.2">
      <c r="B773" s="168"/>
      <c r="D773" s="58" t="s">
        <v>145</v>
      </c>
      <c r="E773" s="170" t="s">
        <v>1</v>
      </c>
      <c r="F773" s="171" t="s">
        <v>912</v>
      </c>
      <c r="H773" s="172">
        <v>14.456</v>
      </c>
      <c r="L773" s="168"/>
      <c r="M773" s="173"/>
      <c r="T773" s="174"/>
      <c r="AT773" s="170" t="s">
        <v>145</v>
      </c>
      <c r="AU773" s="170" t="s">
        <v>83</v>
      </c>
      <c r="AV773" s="169" t="s">
        <v>83</v>
      </c>
      <c r="AW773" s="169" t="s">
        <v>31</v>
      </c>
      <c r="AX773" s="169" t="s">
        <v>74</v>
      </c>
      <c r="AY773" s="170" t="s">
        <v>138</v>
      </c>
    </row>
    <row r="774" spans="2:65" s="163" customFormat="1" x14ac:dyDescent="0.2">
      <c r="B774" s="162"/>
      <c r="D774" s="58" t="s">
        <v>145</v>
      </c>
      <c r="E774" s="164" t="s">
        <v>1</v>
      </c>
      <c r="F774" s="165" t="s">
        <v>150</v>
      </c>
      <c r="H774" s="164" t="s">
        <v>1</v>
      </c>
      <c r="L774" s="162"/>
      <c r="M774" s="166"/>
      <c r="T774" s="167"/>
      <c r="AT774" s="164" t="s">
        <v>145</v>
      </c>
      <c r="AU774" s="164" t="s">
        <v>83</v>
      </c>
      <c r="AV774" s="163" t="s">
        <v>79</v>
      </c>
      <c r="AW774" s="163" t="s">
        <v>31</v>
      </c>
      <c r="AX774" s="163" t="s">
        <v>74</v>
      </c>
      <c r="AY774" s="164" t="s">
        <v>138</v>
      </c>
    </row>
    <row r="775" spans="2:65" s="169" customFormat="1" x14ac:dyDescent="0.2">
      <c r="B775" s="168"/>
      <c r="D775" s="58" t="s">
        <v>145</v>
      </c>
      <c r="E775" s="170" t="s">
        <v>1</v>
      </c>
      <c r="F775" s="171" t="s">
        <v>913</v>
      </c>
      <c r="H775" s="172">
        <v>5.4580000000000002</v>
      </c>
      <c r="L775" s="168"/>
      <c r="M775" s="173"/>
      <c r="T775" s="174"/>
      <c r="AT775" s="170" t="s">
        <v>145</v>
      </c>
      <c r="AU775" s="170" t="s">
        <v>83</v>
      </c>
      <c r="AV775" s="169" t="s">
        <v>83</v>
      </c>
      <c r="AW775" s="169" t="s">
        <v>31</v>
      </c>
      <c r="AX775" s="169" t="s">
        <v>74</v>
      </c>
      <c r="AY775" s="170" t="s">
        <v>138</v>
      </c>
    </row>
    <row r="776" spans="2:65" s="169" customFormat="1" x14ac:dyDescent="0.2">
      <c r="B776" s="168"/>
      <c r="D776" s="58" t="s">
        <v>145</v>
      </c>
      <c r="E776" s="170" t="s">
        <v>1</v>
      </c>
      <c r="F776" s="171" t="s">
        <v>914</v>
      </c>
      <c r="H776" s="172">
        <v>7.9809999999999999</v>
      </c>
      <c r="L776" s="168"/>
      <c r="M776" s="173"/>
      <c r="T776" s="174"/>
      <c r="AT776" s="170" t="s">
        <v>145</v>
      </c>
      <c r="AU776" s="170" t="s">
        <v>83</v>
      </c>
      <c r="AV776" s="169" t="s">
        <v>83</v>
      </c>
      <c r="AW776" s="169" t="s">
        <v>31</v>
      </c>
      <c r="AX776" s="169" t="s">
        <v>74</v>
      </c>
      <c r="AY776" s="170" t="s">
        <v>138</v>
      </c>
    </row>
    <row r="777" spans="2:65" s="169" customFormat="1" x14ac:dyDescent="0.2">
      <c r="B777" s="168"/>
      <c r="D777" s="58" t="s">
        <v>145</v>
      </c>
      <c r="E777" s="170" t="s">
        <v>1</v>
      </c>
      <c r="F777" s="171" t="s">
        <v>915</v>
      </c>
      <c r="H777" s="172">
        <v>8.3170000000000002</v>
      </c>
      <c r="L777" s="168"/>
      <c r="M777" s="173"/>
      <c r="T777" s="174"/>
      <c r="AT777" s="170" t="s">
        <v>145</v>
      </c>
      <c r="AU777" s="170" t="s">
        <v>83</v>
      </c>
      <c r="AV777" s="169" t="s">
        <v>83</v>
      </c>
      <c r="AW777" s="169" t="s">
        <v>31</v>
      </c>
      <c r="AX777" s="169" t="s">
        <v>74</v>
      </c>
      <c r="AY777" s="170" t="s">
        <v>138</v>
      </c>
    </row>
    <row r="778" spans="2:65" s="169" customFormat="1" x14ac:dyDescent="0.2">
      <c r="B778" s="168"/>
      <c r="D778" s="58" t="s">
        <v>145</v>
      </c>
      <c r="E778" s="170" t="s">
        <v>1</v>
      </c>
      <c r="F778" s="171" t="s">
        <v>355</v>
      </c>
      <c r="H778" s="172">
        <v>10.616</v>
      </c>
      <c r="L778" s="168"/>
      <c r="M778" s="173"/>
      <c r="T778" s="174"/>
      <c r="AT778" s="170" t="s">
        <v>145</v>
      </c>
      <c r="AU778" s="170" t="s">
        <v>83</v>
      </c>
      <c r="AV778" s="169" t="s">
        <v>83</v>
      </c>
      <c r="AW778" s="169" t="s">
        <v>31</v>
      </c>
      <c r="AX778" s="169" t="s">
        <v>74</v>
      </c>
      <c r="AY778" s="170" t="s">
        <v>138</v>
      </c>
    </row>
    <row r="779" spans="2:65" s="169" customFormat="1" ht="22.5" x14ac:dyDescent="0.2">
      <c r="B779" s="168"/>
      <c r="D779" s="58" t="s">
        <v>145</v>
      </c>
      <c r="E779" s="170" t="s">
        <v>1</v>
      </c>
      <c r="F779" s="171" t="s">
        <v>916</v>
      </c>
      <c r="H779" s="172">
        <v>10.839</v>
      </c>
      <c r="L779" s="168"/>
      <c r="M779" s="173"/>
      <c r="T779" s="174"/>
      <c r="AT779" s="170" t="s">
        <v>145</v>
      </c>
      <c r="AU779" s="170" t="s">
        <v>83</v>
      </c>
      <c r="AV779" s="169" t="s">
        <v>83</v>
      </c>
      <c r="AW779" s="169" t="s">
        <v>31</v>
      </c>
      <c r="AX779" s="169" t="s">
        <v>74</v>
      </c>
      <c r="AY779" s="170" t="s">
        <v>138</v>
      </c>
    </row>
    <row r="780" spans="2:65" s="169" customFormat="1" x14ac:dyDescent="0.2">
      <c r="B780" s="168"/>
      <c r="D780" s="58" t="s">
        <v>145</v>
      </c>
      <c r="E780" s="170" t="s">
        <v>1</v>
      </c>
      <c r="F780" s="171" t="s">
        <v>917</v>
      </c>
      <c r="H780" s="172">
        <v>7.8730000000000002</v>
      </c>
      <c r="L780" s="168"/>
      <c r="M780" s="173"/>
      <c r="T780" s="174"/>
      <c r="AT780" s="170" t="s">
        <v>145</v>
      </c>
      <c r="AU780" s="170" t="s">
        <v>83</v>
      </c>
      <c r="AV780" s="169" t="s">
        <v>83</v>
      </c>
      <c r="AW780" s="169" t="s">
        <v>31</v>
      </c>
      <c r="AX780" s="169" t="s">
        <v>74</v>
      </c>
      <c r="AY780" s="170" t="s">
        <v>138</v>
      </c>
    </row>
    <row r="781" spans="2:65" s="169" customFormat="1" x14ac:dyDescent="0.2">
      <c r="B781" s="168"/>
      <c r="D781" s="58" t="s">
        <v>145</v>
      </c>
      <c r="E781" s="170" t="s">
        <v>1</v>
      </c>
      <c r="F781" s="171" t="s">
        <v>918</v>
      </c>
      <c r="H781" s="172">
        <v>7.8730000000000002</v>
      </c>
      <c r="L781" s="168"/>
      <c r="M781" s="173"/>
      <c r="T781" s="174"/>
      <c r="AT781" s="170" t="s">
        <v>145</v>
      </c>
      <c r="AU781" s="170" t="s">
        <v>83</v>
      </c>
      <c r="AV781" s="169" t="s">
        <v>83</v>
      </c>
      <c r="AW781" s="169" t="s">
        <v>31</v>
      </c>
      <c r="AX781" s="169" t="s">
        <v>74</v>
      </c>
      <c r="AY781" s="170" t="s">
        <v>138</v>
      </c>
    </row>
    <row r="782" spans="2:65" s="183" customFormat="1" x14ac:dyDescent="0.2">
      <c r="B782" s="182"/>
      <c r="D782" s="58" t="s">
        <v>145</v>
      </c>
      <c r="E782" s="184" t="s">
        <v>1</v>
      </c>
      <c r="F782" s="185" t="s">
        <v>157</v>
      </c>
      <c r="H782" s="186">
        <v>103.349</v>
      </c>
      <c r="L782" s="182"/>
      <c r="M782" s="187"/>
      <c r="T782" s="188"/>
      <c r="AT782" s="184" t="s">
        <v>145</v>
      </c>
      <c r="AU782" s="184" t="s">
        <v>83</v>
      </c>
      <c r="AV782" s="183" t="s">
        <v>89</v>
      </c>
      <c r="AW782" s="183" t="s">
        <v>31</v>
      </c>
      <c r="AX782" s="183" t="s">
        <v>79</v>
      </c>
      <c r="AY782" s="184" t="s">
        <v>138</v>
      </c>
    </row>
    <row r="783" spans="2:65" s="9" customFormat="1" ht="37.700000000000003" customHeight="1" x14ac:dyDescent="0.2">
      <c r="B783" s="10"/>
      <c r="C783" s="53" t="s">
        <v>919</v>
      </c>
      <c r="D783" s="53" t="s">
        <v>196</v>
      </c>
      <c r="E783" s="54" t="s">
        <v>920</v>
      </c>
      <c r="F783" s="55" t="s">
        <v>921</v>
      </c>
      <c r="G783" s="56" t="s">
        <v>221</v>
      </c>
      <c r="H783" s="57">
        <v>118.851</v>
      </c>
      <c r="I783" s="115"/>
      <c r="J783" s="93">
        <f>ROUND(I783*H783,2)</f>
        <v>0</v>
      </c>
      <c r="K783" s="94"/>
      <c r="L783" s="95"/>
      <c r="M783" s="96" t="s">
        <v>1</v>
      </c>
      <c r="N783" s="97" t="s">
        <v>39</v>
      </c>
      <c r="P783" s="98">
        <f>O783*H783</f>
        <v>0</v>
      </c>
      <c r="Q783" s="98">
        <v>0.02</v>
      </c>
      <c r="R783" s="98">
        <f>Q783*H783</f>
        <v>2.3770199999999999</v>
      </c>
      <c r="S783" s="98">
        <v>0</v>
      </c>
      <c r="T783" s="99">
        <f>S783*H783</f>
        <v>0</v>
      </c>
      <c r="AR783" s="100" t="s">
        <v>333</v>
      </c>
      <c r="AT783" s="100" t="s">
        <v>196</v>
      </c>
      <c r="AU783" s="100" t="s">
        <v>83</v>
      </c>
      <c r="AY783" s="66" t="s">
        <v>138</v>
      </c>
      <c r="BE783" s="101">
        <f>IF(N783="základní",J783,0)</f>
        <v>0</v>
      </c>
      <c r="BF783" s="101">
        <f>IF(N783="snížená",J783,0)</f>
        <v>0</v>
      </c>
      <c r="BG783" s="101">
        <f>IF(N783="zákl. přenesená",J783,0)</f>
        <v>0</v>
      </c>
      <c r="BH783" s="101">
        <f>IF(N783="sníž. přenesená",J783,0)</f>
        <v>0</v>
      </c>
      <c r="BI783" s="101">
        <f>IF(N783="nulová",J783,0)</f>
        <v>0</v>
      </c>
      <c r="BJ783" s="66" t="s">
        <v>79</v>
      </c>
      <c r="BK783" s="101">
        <f>ROUND(I783*H783,2)</f>
        <v>0</v>
      </c>
      <c r="BL783" s="66" t="s">
        <v>229</v>
      </c>
      <c r="BM783" s="100" t="s">
        <v>922</v>
      </c>
    </row>
    <row r="784" spans="2:65" s="169" customFormat="1" x14ac:dyDescent="0.2">
      <c r="B784" s="168"/>
      <c r="D784" s="58" t="s">
        <v>145</v>
      </c>
      <c r="F784" s="171" t="s">
        <v>923</v>
      </c>
      <c r="H784" s="172">
        <v>118.851</v>
      </c>
      <c r="L784" s="168"/>
      <c r="M784" s="173"/>
      <c r="T784" s="174"/>
      <c r="AT784" s="170" t="s">
        <v>145</v>
      </c>
      <c r="AU784" s="170" t="s">
        <v>83</v>
      </c>
      <c r="AV784" s="169" t="s">
        <v>83</v>
      </c>
      <c r="AW784" s="169" t="s">
        <v>3</v>
      </c>
      <c r="AX784" s="169" t="s">
        <v>79</v>
      </c>
      <c r="AY784" s="170" t="s">
        <v>138</v>
      </c>
    </row>
    <row r="785" spans="2:65" s="9" customFormat="1" ht="24.2" customHeight="1" x14ac:dyDescent="0.2">
      <c r="B785" s="10"/>
      <c r="C785" s="61" t="s">
        <v>924</v>
      </c>
      <c r="D785" s="61" t="s">
        <v>140</v>
      </c>
      <c r="E785" s="62" t="s">
        <v>925</v>
      </c>
      <c r="F785" s="63" t="s">
        <v>926</v>
      </c>
      <c r="G785" s="64" t="s">
        <v>221</v>
      </c>
      <c r="H785" s="65">
        <v>5.0759999999999996</v>
      </c>
      <c r="I785" s="192"/>
      <c r="J785" s="105">
        <f>ROUND(I785*H785,2)</f>
        <v>0</v>
      </c>
      <c r="K785" s="106"/>
      <c r="L785" s="10"/>
      <c r="M785" s="107" t="s">
        <v>1</v>
      </c>
      <c r="N785" s="108" t="s">
        <v>39</v>
      </c>
      <c r="P785" s="98">
        <f>O785*H785</f>
        <v>0</v>
      </c>
      <c r="Q785" s="98">
        <v>6.3000000000000003E-4</v>
      </c>
      <c r="R785" s="98">
        <f>Q785*H785</f>
        <v>3.1978799999999997E-3</v>
      </c>
      <c r="S785" s="98">
        <v>0</v>
      </c>
      <c r="T785" s="99">
        <f>S785*H785</f>
        <v>0</v>
      </c>
      <c r="AR785" s="100" t="s">
        <v>229</v>
      </c>
      <c r="AT785" s="100" t="s">
        <v>140</v>
      </c>
      <c r="AU785" s="100" t="s">
        <v>83</v>
      </c>
      <c r="AY785" s="66" t="s">
        <v>138</v>
      </c>
      <c r="BE785" s="101">
        <f>IF(N785="základní",J785,0)</f>
        <v>0</v>
      </c>
      <c r="BF785" s="101">
        <f>IF(N785="snížená",J785,0)</f>
        <v>0</v>
      </c>
      <c r="BG785" s="101">
        <f>IF(N785="zákl. přenesená",J785,0)</f>
        <v>0</v>
      </c>
      <c r="BH785" s="101">
        <f>IF(N785="sníž. přenesená",J785,0)</f>
        <v>0</v>
      </c>
      <c r="BI785" s="101">
        <f>IF(N785="nulová",J785,0)</f>
        <v>0</v>
      </c>
      <c r="BJ785" s="66" t="s">
        <v>79</v>
      </c>
      <c r="BK785" s="101">
        <f>ROUND(I785*H785,2)</f>
        <v>0</v>
      </c>
      <c r="BL785" s="66" t="s">
        <v>229</v>
      </c>
      <c r="BM785" s="100" t="s">
        <v>927</v>
      </c>
    </row>
    <row r="786" spans="2:65" s="163" customFormat="1" x14ac:dyDescent="0.2">
      <c r="B786" s="162"/>
      <c r="D786" s="58" t="s">
        <v>145</v>
      </c>
      <c r="E786" s="164" t="s">
        <v>1</v>
      </c>
      <c r="F786" s="165" t="s">
        <v>216</v>
      </c>
      <c r="H786" s="164" t="s">
        <v>1</v>
      </c>
      <c r="L786" s="162"/>
      <c r="M786" s="166"/>
      <c r="T786" s="167"/>
      <c r="AT786" s="164" t="s">
        <v>145</v>
      </c>
      <c r="AU786" s="164" t="s">
        <v>83</v>
      </c>
      <c r="AV786" s="163" t="s">
        <v>79</v>
      </c>
      <c r="AW786" s="163" t="s">
        <v>31</v>
      </c>
      <c r="AX786" s="163" t="s">
        <v>74</v>
      </c>
      <c r="AY786" s="164" t="s">
        <v>138</v>
      </c>
    </row>
    <row r="787" spans="2:65" s="169" customFormat="1" x14ac:dyDescent="0.2">
      <c r="B787" s="168"/>
      <c r="D787" s="58" t="s">
        <v>145</v>
      </c>
      <c r="E787" s="170" t="s">
        <v>1</v>
      </c>
      <c r="F787" s="171" t="s">
        <v>928</v>
      </c>
      <c r="H787" s="172">
        <v>2.556</v>
      </c>
      <c r="L787" s="168"/>
      <c r="M787" s="173"/>
      <c r="T787" s="174"/>
      <c r="AT787" s="170" t="s">
        <v>145</v>
      </c>
      <c r="AU787" s="170" t="s">
        <v>83</v>
      </c>
      <c r="AV787" s="169" t="s">
        <v>83</v>
      </c>
      <c r="AW787" s="169" t="s">
        <v>31</v>
      </c>
      <c r="AX787" s="169" t="s">
        <v>74</v>
      </c>
      <c r="AY787" s="170" t="s">
        <v>138</v>
      </c>
    </row>
    <row r="788" spans="2:65" s="169" customFormat="1" x14ac:dyDescent="0.2">
      <c r="B788" s="168"/>
      <c r="D788" s="58" t="s">
        <v>145</v>
      </c>
      <c r="E788" s="170" t="s">
        <v>1</v>
      </c>
      <c r="F788" s="171" t="s">
        <v>929</v>
      </c>
      <c r="H788" s="172">
        <v>2.52</v>
      </c>
      <c r="L788" s="168"/>
      <c r="M788" s="173"/>
      <c r="T788" s="174"/>
      <c r="AT788" s="170" t="s">
        <v>145</v>
      </c>
      <c r="AU788" s="170" t="s">
        <v>83</v>
      </c>
      <c r="AV788" s="169" t="s">
        <v>83</v>
      </c>
      <c r="AW788" s="169" t="s">
        <v>31</v>
      </c>
      <c r="AX788" s="169" t="s">
        <v>74</v>
      </c>
      <c r="AY788" s="170" t="s">
        <v>138</v>
      </c>
    </row>
    <row r="789" spans="2:65" s="183" customFormat="1" x14ac:dyDescent="0.2">
      <c r="B789" s="182"/>
      <c r="D789" s="58" t="s">
        <v>145</v>
      </c>
      <c r="E789" s="184" t="s">
        <v>1</v>
      </c>
      <c r="F789" s="185" t="s">
        <v>157</v>
      </c>
      <c r="H789" s="186">
        <v>5.0760000000000005</v>
      </c>
      <c r="L789" s="182"/>
      <c r="M789" s="187"/>
      <c r="T789" s="188"/>
      <c r="AT789" s="184" t="s">
        <v>145</v>
      </c>
      <c r="AU789" s="184" t="s">
        <v>83</v>
      </c>
      <c r="AV789" s="183" t="s">
        <v>89</v>
      </c>
      <c r="AW789" s="183" t="s">
        <v>31</v>
      </c>
      <c r="AX789" s="183" t="s">
        <v>79</v>
      </c>
      <c r="AY789" s="184" t="s">
        <v>138</v>
      </c>
    </row>
    <row r="790" spans="2:65" s="9" customFormat="1" ht="16.5" customHeight="1" x14ac:dyDescent="0.2">
      <c r="B790" s="10"/>
      <c r="C790" s="53" t="s">
        <v>930</v>
      </c>
      <c r="D790" s="53" t="s">
        <v>196</v>
      </c>
      <c r="E790" s="54" t="s">
        <v>931</v>
      </c>
      <c r="F790" s="55" t="s">
        <v>932</v>
      </c>
      <c r="G790" s="56" t="s">
        <v>221</v>
      </c>
      <c r="H790" s="57">
        <v>5.5839999999999996</v>
      </c>
      <c r="I790" s="115"/>
      <c r="J790" s="93">
        <f>ROUND(I790*H790,2)</f>
        <v>0</v>
      </c>
      <c r="K790" s="94"/>
      <c r="L790" s="95"/>
      <c r="M790" s="96" t="s">
        <v>1</v>
      </c>
      <c r="N790" s="97" t="s">
        <v>39</v>
      </c>
      <c r="P790" s="98">
        <f>O790*H790</f>
        <v>0</v>
      </c>
      <c r="Q790" s="98">
        <v>0.01</v>
      </c>
      <c r="R790" s="98">
        <f>Q790*H790</f>
        <v>5.5840000000000001E-2</v>
      </c>
      <c r="S790" s="98">
        <v>0</v>
      </c>
      <c r="T790" s="99">
        <f>S790*H790</f>
        <v>0</v>
      </c>
      <c r="AR790" s="100" t="s">
        <v>333</v>
      </c>
      <c r="AT790" s="100" t="s">
        <v>196</v>
      </c>
      <c r="AU790" s="100" t="s">
        <v>83</v>
      </c>
      <c r="AY790" s="66" t="s">
        <v>138</v>
      </c>
      <c r="BE790" s="101">
        <f>IF(N790="základní",J790,0)</f>
        <v>0</v>
      </c>
      <c r="BF790" s="101">
        <f>IF(N790="snížená",J790,0)</f>
        <v>0</v>
      </c>
      <c r="BG790" s="101">
        <f>IF(N790="zákl. přenesená",J790,0)</f>
        <v>0</v>
      </c>
      <c r="BH790" s="101">
        <f>IF(N790="sníž. přenesená",J790,0)</f>
        <v>0</v>
      </c>
      <c r="BI790" s="101">
        <f>IF(N790="nulová",J790,0)</f>
        <v>0</v>
      </c>
      <c r="BJ790" s="66" t="s">
        <v>79</v>
      </c>
      <c r="BK790" s="101">
        <f>ROUND(I790*H790,2)</f>
        <v>0</v>
      </c>
      <c r="BL790" s="66" t="s">
        <v>229</v>
      </c>
      <c r="BM790" s="100" t="s">
        <v>933</v>
      </c>
    </row>
    <row r="791" spans="2:65" s="169" customFormat="1" x14ac:dyDescent="0.2">
      <c r="B791" s="168"/>
      <c r="D791" s="58" t="s">
        <v>145</v>
      </c>
      <c r="F791" s="171" t="s">
        <v>934</v>
      </c>
      <c r="H791" s="172">
        <v>5.5839999999999996</v>
      </c>
      <c r="L791" s="168"/>
      <c r="M791" s="173"/>
      <c r="T791" s="174"/>
      <c r="AT791" s="170" t="s">
        <v>145</v>
      </c>
      <c r="AU791" s="170" t="s">
        <v>83</v>
      </c>
      <c r="AV791" s="169" t="s">
        <v>83</v>
      </c>
      <c r="AW791" s="169" t="s">
        <v>3</v>
      </c>
      <c r="AX791" s="169" t="s">
        <v>79</v>
      </c>
      <c r="AY791" s="170" t="s">
        <v>138</v>
      </c>
    </row>
    <row r="792" spans="2:65" s="9" customFormat="1" ht="24.2" customHeight="1" x14ac:dyDescent="0.2">
      <c r="B792" s="10"/>
      <c r="C792" s="61" t="s">
        <v>935</v>
      </c>
      <c r="D792" s="61" t="s">
        <v>140</v>
      </c>
      <c r="E792" s="62" t="s">
        <v>936</v>
      </c>
      <c r="F792" s="63" t="s">
        <v>937</v>
      </c>
      <c r="G792" s="64" t="s">
        <v>238</v>
      </c>
      <c r="H792" s="65">
        <v>7.125</v>
      </c>
      <c r="I792" s="192"/>
      <c r="J792" s="105">
        <f>ROUND(I792*H792,2)</f>
        <v>0</v>
      </c>
      <c r="K792" s="106"/>
      <c r="L792" s="10"/>
      <c r="M792" s="107" t="s">
        <v>1</v>
      </c>
      <c r="N792" s="108" t="s">
        <v>39</v>
      </c>
      <c r="P792" s="98">
        <f>O792*H792</f>
        <v>0</v>
      </c>
      <c r="Q792" s="98">
        <v>2.0000000000000001E-4</v>
      </c>
      <c r="R792" s="98">
        <f>Q792*H792</f>
        <v>1.4250000000000001E-3</v>
      </c>
      <c r="S792" s="98">
        <v>0</v>
      </c>
      <c r="T792" s="99">
        <f>S792*H792</f>
        <v>0</v>
      </c>
      <c r="AR792" s="100" t="s">
        <v>229</v>
      </c>
      <c r="AT792" s="100" t="s">
        <v>140</v>
      </c>
      <c r="AU792" s="100" t="s">
        <v>83</v>
      </c>
      <c r="AY792" s="66" t="s">
        <v>138</v>
      </c>
      <c r="BE792" s="101">
        <f>IF(N792="základní",J792,0)</f>
        <v>0</v>
      </c>
      <c r="BF792" s="101">
        <f>IF(N792="snížená",J792,0)</f>
        <v>0</v>
      </c>
      <c r="BG792" s="101">
        <f>IF(N792="zákl. přenesená",J792,0)</f>
        <v>0</v>
      </c>
      <c r="BH792" s="101">
        <f>IF(N792="sníž. přenesená",J792,0)</f>
        <v>0</v>
      </c>
      <c r="BI792" s="101">
        <f>IF(N792="nulová",J792,0)</f>
        <v>0</v>
      </c>
      <c r="BJ792" s="66" t="s">
        <v>79</v>
      </c>
      <c r="BK792" s="101">
        <f>ROUND(I792*H792,2)</f>
        <v>0</v>
      </c>
      <c r="BL792" s="66" t="s">
        <v>229</v>
      </c>
      <c r="BM792" s="100" t="s">
        <v>938</v>
      </c>
    </row>
    <row r="793" spans="2:65" s="169" customFormat="1" x14ac:dyDescent="0.2">
      <c r="B793" s="168"/>
      <c r="D793" s="58" t="s">
        <v>145</v>
      </c>
      <c r="E793" s="170" t="s">
        <v>1</v>
      </c>
      <c r="F793" s="171" t="s">
        <v>939</v>
      </c>
      <c r="H793" s="172">
        <v>7.125</v>
      </c>
      <c r="L793" s="168"/>
      <c r="M793" s="173"/>
      <c r="T793" s="174"/>
      <c r="AT793" s="170" t="s">
        <v>145</v>
      </c>
      <c r="AU793" s="170" t="s">
        <v>83</v>
      </c>
      <c r="AV793" s="169" t="s">
        <v>83</v>
      </c>
      <c r="AW793" s="169" t="s">
        <v>31</v>
      </c>
      <c r="AX793" s="169" t="s">
        <v>79</v>
      </c>
      <c r="AY793" s="170" t="s">
        <v>138</v>
      </c>
    </row>
    <row r="794" spans="2:65" s="9" customFormat="1" ht="24.2" customHeight="1" x14ac:dyDescent="0.2">
      <c r="B794" s="10"/>
      <c r="C794" s="53" t="s">
        <v>940</v>
      </c>
      <c r="D794" s="53" t="s">
        <v>196</v>
      </c>
      <c r="E794" s="54" t="s">
        <v>941</v>
      </c>
      <c r="F794" s="55" t="s">
        <v>942</v>
      </c>
      <c r="G794" s="56" t="s">
        <v>238</v>
      </c>
      <c r="H794" s="57">
        <v>7.4809999999999999</v>
      </c>
      <c r="I794" s="115"/>
      <c r="J794" s="93">
        <f>ROUND(I794*H794,2)</f>
        <v>0</v>
      </c>
      <c r="K794" s="94"/>
      <c r="L794" s="95"/>
      <c r="M794" s="96" t="s">
        <v>1</v>
      </c>
      <c r="N794" s="97" t="s">
        <v>39</v>
      </c>
      <c r="P794" s="98">
        <f>O794*H794</f>
        <v>0</v>
      </c>
      <c r="Q794" s="98">
        <v>2.9999999999999997E-4</v>
      </c>
      <c r="R794" s="98">
        <f>Q794*H794</f>
        <v>2.2442999999999999E-3</v>
      </c>
      <c r="S794" s="98">
        <v>0</v>
      </c>
      <c r="T794" s="99">
        <f>S794*H794</f>
        <v>0</v>
      </c>
      <c r="AR794" s="100" t="s">
        <v>333</v>
      </c>
      <c r="AT794" s="100" t="s">
        <v>196</v>
      </c>
      <c r="AU794" s="100" t="s">
        <v>83</v>
      </c>
      <c r="AY794" s="66" t="s">
        <v>138</v>
      </c>
      <c r="BE794" s="101">
        <f>IF(N794="základní",J794,0)</f>
        <v>0</v>
      </c>
      <c r="BF794" s="101">
        <f>IF(N794="snížená",J794,0)</f>
        <v>0</v>
      </c>
      <c r="BG794" s="101">
        <f>IF(N794="zákl. přenesená",J794,0)</f>
        <v>0</v>
      </c>
      <c r="BH794" s="101">
        <f>IF(N794="sníž. přenesená",J794,0)</f>
        <v>0</v>
      </c>
      <c r="BI794" s="101">
        <f>IF(N794="nulová",J794,0)</f>
        <v>0</v>
      </c>
      <c r="BJ794" s="66" t="s">
        <v>79</v>
      </c>
      <c r="BK794" s="101">
        <f>ROUND(I794*H794,2)</f>
        <v>0</v>
      </c>
      <c r="BL794" s="66" t="s">
        <v>229</v>
      </c>
      <c r="BM794" s="100" t="s">
        <v>943</v>
      </c>
    </row>
    <row r="795" spans="2:65" s="169" customFormat="1" x14ac:dyDescent="0.2">
      <c r="B795" s="168"/>
      <c r="D795" s="58" t="s">
        <v>145</v>
      </c>
      <c r="F795" s="171" t="s">
        <v>944</v>
      </c>
      <c r="H795" s="172">
        <v>7.4809999999999999</v>
      </c>
      <c r="L795" s="168"/>
      <c r="M795" s="173"/>
      <c r="T795" s="174"/>
      <c r="AT795" s="170" t="s">
        <v>145</v>
      </c>
      <c r="AU795" s="170" t="s">
        <v>83</v>
      </c>
      <c r="AV795" s="169" t="s">
        <v>83</v>
      </c>
      <c r="AW795" s="169" t="s">
        <v>3</v>
      </c>
      <c r="AX795" s="169" t="s">
        <v>79</v>
      </c>
      <c r="AY795" s="170" t="s">
        <v>138</v>
      </c>
    </row>
    <row r="796" spans="2:65" s="9" customFormat="1" ht="24.2" customHeight="1" x14ac:dyDescent="0.2">
      <c r="B796" s="10"/>
      <c r="C796" s="61" t="s">
        <v>945</v>
      </c>
      <c r="D796" s="61" t="s">
        <v>140</v>
      </c>
      <c r="E796" s="62" t="s">
        <v>946</v>
      </c>
      <c r="F796" s="63" t="s">
        <v>947</v>
      </c>
      <c r="G796" s="64" t="s">
        <v>238</v>
      </c>
      <c r="H796" s="65">
        <v>73</v>
      </c>
      <c r="I796" s="192"/>
      <c r="J796" s="105">
        <f>ROUND(I796*H796,2)</f>
        <v>0</v>
      </c>
      <c r="K796" s="106"/>
      <c r="L796" s="10"/>
      <c r="M796" s="107" t="s">
        <v>1</v>
      </c>
      <c r="N796" s="108" t="s">
        <v>39</v>
      </c>
      <c r="P796" s="98">
        <f>O796*H796</f>
        <v>0</v>
      </c>
      <c r="Q796" s="98">
        <v>1.8000000000000001E-4</v>
      </c>
      <c r="R796" s="98">
        <f>Q796*H796</f>
        <v>1.3140000000000001E-2</v>
      </c>
      <c r="S796" s="98">
        <v>0</v>
      </c>
      <c r="T796" s="99">
        <f>S796*H796</f>
        <v>0</v>
      </c>
      <c r="AR796" s="100" t="s">
        <v>229</v>
      </c>
      <c r="AT796" s="100" t="s">
        <v>140</v>
      </c>
      <c r="AU796" s="100" t="s">
        <v>83</v>
      </c>
      <c r="AY796" s="66" t="s">
        <v>138</v>
      </c>
      <c r="BE796" s="101">
        <f>IF(N796="základní",J796,0)</f>
        <v>0</v>
      </c>
      <c r="BF796" s="101">
        <f>IF(N796="snížená",J796,0)</f>
        <v>0</v>
      </c>
      <c r="BG796" s="101">
        <f>IF(N796="zákl. přenesená",J796,0)</f>
        <v>0</v>
      </c>
      <c r="BH796" s="101">
        <f>IF(N796="sníž. přenesená",J796,0)</f>
        <v>0</v>
      </c>
      <c r="BI796" s="101">
        <f>IF(N796="nulová",J796,0)</f>
        <v>0</v>
      </c>
      <c r="BJ796" s="66" t="s">
        <v>79</v>
      </c>
      <c r="BK796" s="101">
        <f>ROUND(I796*H796,2)</f>
        <v>0</v>
      </c>
      <c r="BL796" s="66" t="s">
        <v>229</v>
      </c>
      <c r="BM796" s="100" t="s">
        <v>948</v>
      </c>
    </row>
    <row r="797" spans="2:65" s="163" customFormat="1" x14ac:dyDescent="0.2">
      <c r="B797" s="162"/>
      <c r="D797" s="58" t="s">
        <v>145</v>
      </c>
      <c r="E797" s="164" t="s">
        <v>1</v>
      </c>
      <c r="F797" s="165" t="s">
        <v>216</v>
      </c>
      <c r="H797" s="164" t="s">
        <v>1</v>
      </c>
      <c r="L797" s="162"/>
      <c r="M797" s="166"/>
      <c r="T797" s="167"/>
      <c r="AT797" s="164" t="s">
        <v>145</v>
      </c>
      <c r="AU797" s="164" t="s">
        <v>83</v>
      </c>
      <c r="AV797" s="163" t="s">
        <v>79</v>
      </c>
      <c r="AW797" s="163" t="s">
        <v>31</v>
      </c>
      <c r="AX797" s="163" t="s">
        <v>74</v>
      </c>
      <c r="AY797" s="164" t="s">
        <v>138</v>
      </c>
    </row>
    <row r="798" spans="2:65" s="163" customFormat="1" x14ac:dyDescent="0.2">
      <c r="B798" s="162"/>
      <c r="D798" s="58" t="s">
        <v>145</v>
      </c>
      <c r="E798" s="164" t="s">
        <v>1</v>
      </c>
      <c r="F798" s="165" t="s">
        <v>148</v>
      </c>
      <c r="H798" s="164" t="s">
        <v>1</v>
      </c>
      <c r="L798" s="162"/>
      <c r="M798" s="166"/>
      <c r="T798" s="167"/>
      <c r="AT798" s="164" t="s">
        <v>145</v>
      </c>
      <c r="AU798" s="164" t="s">
        <v>83</v>
      </c>
      <c r="AV798" s="163" t="s">
        <v>79</v>
      </c>
      <c r="AW798" s="163" t="s">
        <v>31</v>
      </c>
      <c r="AX798" s="163" t="s">
        <v>74</v>
      </c>
      <c r="AY798" s="164" t="s">
        <v>138</v>
      </c>
    </row>
    <row r="799" spans="2:65" s="169" customFormat="1" x14ac:dyDescent="0.2">
      <c r="B799" s="168"/>
      <c r="D799" s="58" t="s">
        <v>145</v>
      </c>
      <c r="E799" s="170" t="s">
        <v>1</v>
      </c>
      <c r="F799" s="171" t="s">
        <v>424</v>
      </c>
      <c r="H799" s="172">
        <v>12.36</v>
      </c>
      <c r="L799" s="168"/>
      <c r="M799" s="173"/>
      <c r="T799" s="174"/>
      <c r="AT799" s="170" t="s">
        <v>145</v>
      </c>
      <c r="AU799" s="170" t="s">
        <v>83</v>
      </c>
      <c r="AV799" s="169" t="s">
        <v>83</v>
      </c>
      <c r="AW799" s="169" t="s">
        <v>31</v>
      </c>
      <c r="AX799" s="169" t="s">
        <v>74</v>
      </c>
      <c r="AY799" s="170" t="s">
        <v>138</v>
      </c>
    </row>
    <row r="800" spans="2:65" s="169" customFormat="1" x14ac:dyDescent="0.2">
      <c r="B800" s="168"/>
      <c r="D800" s="58" t="s">
        <v>145</v>
      </c>
      <c r="E800" s="170" t="s">
        <v>1</v>
      </c>
      <c r="F800" s="171" t="s">
        <v>425</v>
      </c>
      <c r="H800" s="172">
        <v>10.199999999999999</v>
      </c>
      <c r="L800" s="168"/>
      <c r="M800" s="173"/>
      <c r="T800" s="174"/>
      <c r="AT800" s="170" t="s">
        <v>145</v>
      </c>
      <c r="AU800" s="170" t="s">
        <v>83</v>
      </c>
      <c r="AV800" s="169" t="s">
        <v>83</v>
      </c>
      <c r="AW800" s="169" t="s">
        <v>31</v>
      </c>
      <c r="AX800" s="169" t="s">
        <v>74</v>
      </c>
      <c r="AY800" s="170" t="s">
        <v>138</v>
      </c>
    </row>
    <row r="801" spans="2:65" s="169" customFormat="1" x14ac:dyDescent="0.2">
      <c r="B801" s="168"/>
      <c r="D801" s="58" t="s">
        <v>145</v>
      </c>
      <c r="E801" s="170" t="s">
        <v>1</v>
      </c>
      <c r="F801" s="171" t="s">
        <v>426</v>
      </c>
      <c r="H801" s="172">
        <v>10.38</v>
      </c>
      <c r="L801" s="168"/>
      <c r="M801" s="173"/>
      <c r="T801" s="174"/>
      <c r="AT801" s="170" t="s">
        <v>145</v>
      </c>
      <c r="AU801" s="170" t="s">
        <v>83</v>
      </c>
      <c r="AV801" s="169" t="s">
        <v>83</v>
      </c>
      <c r="AW801" s="169" t="s">
        <v>31</v>
      </c>
      <c r="AX801" s="169" t="s">
        <v>74</v>
      </c>
      <c r="AY801" s="170" t="s">
        <v>138</v>
      </c>
    </row>
    <row r="802" spans="2:65" s="163" customFormat="1" x14ac:dyDescent="0.2">
      <c r="B802" s="162"/>
      <c r="D802" s="58" t="s">
        <v>145</v>
      </c>
      <c r="E802" s="164" t="s">
        <v>1</v>
      </c>
      <c r="F802" s="165" t="s">
        <v>150</v>
      </c>
      <c r="H802" s="164" t="s">
        <v>1</v>
      </c>
      <c r="L802" s="162"/>
      <c r="M802" s="166"/>
      <c r="T802" s="167"/>
      <c r="AT802" s="164" t="s">
        <v>145</v>
      </c>
      <c r="AU802" s="164" t="s">
        <v>83</v>
      </c>
      <c r="AV802" s="163" t="s">
        <v>79</v>
      </c>
      <c r="AW802" s="163" t="s">
        <v>31</v>
      </c>
      <c r="AX802" s="163" t="s">
        <v>74</v>
      </c>
      <c r="AY802" s="164" t="s">
        <v>138</v>
      </c>
    </row>
    <row r="803" spans="2:65" s="169" customFormat="1" x14ac:dyDescent="0.2">
      <c r="B803" s="168"/>
      <c r="D803" s="58" t="s">
        <v>145</v>
      </c>
      <c r="E803" s="170" t="s">
        <v>1</v>
      </c>
      <c r="F803" s="171" t="s">
        <v>427</v>
      </c>
      <c r="H803" s="172">
        <v>9</v>
      </c>
      <c r="L803" s="168"/>
      <c r="M803" s="173"/>
      <c r="T803" s="174"/>
      <c r="AT803" s="170" t="s">
        <v>145</v>
      </c>
      <c r="AU803" s="170" t="s">
        <v>83</v>
      </c>
      <c r="AV803" s="169" t="s">
        <v>83</v>
      </c>
      <c r="AW803" s="169" t="s">
        <v>31</v>
      </c>
      <c r="AX803" s="169" t="s">
        <v>74</v>
      </c>
      <c r="AY803" s="170" t="s">
        <v>138</v>
      </c>
    </row>
    <row r="804" spans="2:65" s="169" customFormat="1" x14ac:dyDescent="0.2">
      <c r="B804" s="168"/>
      <c r="D804" s="58" t="s">
        <v>145</v>
      </c>
      <c r="E804" s="170" t="s">
        <v>1</v>
      </c>
      <c r="F804" s="171" t="s">
        <v>428</v>
      </c>
      <c r="H804" s="172">
        <v>4.8</v>
      </c>
      <c r="L804" s="168"/>
      <c r="M804" s="173"/>
      <c r="T804" s="174"/>
      <c r="AT804" s="170" t="s">
        <v>145</v>
      </c>
      <c r="AU804" s="170" t="s">
        <v>83</v>
      </c>
      <c r="AV804" s="169" t="s">
        <v>83</v>
      </c>
      <c r="AW804" s="169" t="s">
        <v>31</v>
      </c>
      <c r="AX804" s="169" t="s">
        <v>74</v>
      </c>
      <c r="AY804" s="170" t="s">
        <v>138</v>
      </c>
    </row>
    <row r="805" spans="2:65" s="169" customFormat="1" x14ac:dyDescent="0.2">
      <c r="B805" s="168"/>
      <c r="D805" s="58" t="s">
        <v>145</v>
      </c>
      <c r="E805" s="170" t="s">
        <v>1</v>
      </c>
      <c r="F805" s="171" t="s">
        <v>429</v>
      </c>
      <c r="H805" s="172">
        <v>5.08</v>
      </c>
      <c r="L805" s="168"/>
      <c r="M805" s="173"/>
      <c r="T805" s="174"/>
      <c r="AT805" s="170" t="s">
        <v>145</v>
      </c>
      <c r="AU805" s="170" t="s">
        <v>83</v>
      </c>
      <c r="AV805" s="169" t="s">
        <v>83</v>
      </c>
      <c r="AW805" s="169" t="s">
        <v>31</v>
      </c>
      <c r="AX805" s="169" t="s">
        <v>74</v>
      </c>
      <c r="AY805" s="170" t="s">
        <v>138</v>
      </c>
    </row>
    <row r="806" spans="2:65" s="169" customFormat="1" x14ac:dyDescent="0.2">
      <c r="B806" s="168"/>
      <c r="D806" s="58" t="s">
        <v>145</v>
      </c>
      <c r="E806" s="170" t="s">
        <v>1</v>
      </c>
      <c r="F806" s="171" t="s">
        <v>430</v>
      </c>
      <c r="H806" s="172">
        <v>5.08</v>
      </c>
      <c r="L806" s="168"/>
      <c r="M806" s="173"/>
      <c r="T806" s="174"/>
      <c r="AT806" s="170" t="s">
        <v>145</v>
      </c>
      <c r="AU806" s="170" t="s">
        <v>83</v>
      </c>
      <c r="AV806" s="169" t="s">
        <v>83</v>
      </c>
      <c r="AW806" s="169" t="s">
        <v>31</v>
      </c>
      <c r="AX806" s="169" t="s">
        <v>74</v>
      </c>
      <c r="AY806" s="170" t="s">
        <v>138</v>
      </c>
    </row>
    <row r="807" spans="2:65" s="169" customFormat="1" x14ac:dyDescent="0.2">
      <c r="B807" s="168"/>
      <c r="D807" s="58" t="s">
        <v>145</v>
      </c>
      <c r="E807" s="170" t="s">
        <v>1</v>
      </c>
      <c r="F807" s="171" t="s">
        <v>431</v>
      </c>
      <c r="H807" s="172">
        <v>6.68</v>
      </c>
      <c r="L807" s="168"/>
      <c r="M807" s="173"/>
      <c r="T807" s="174"/>
      <c r="AT807" s="170" t="s">
        <v>145</v>
      </c>
      <c r="AU807" s="170" t="s">
        <v>83</v>
      </c>
      <c r="AV807" s="169" t="s">
        <v>83</v>
      </c>
      <c r="AW807" s="169" t="s">
        <v>31</v>
      </c>
      <c r="AX807" s="169" t="s">
        <v>74</v>
      </c>
      <c r="AY807" s="170" t="s">
        <v>138</v>
      </c>
    </row>
    <row r="808" spans="2:65" s="169" customFormat="1" x14ac:dyDescent="0.2">
      <c r="B808" s="168"/>
      <c r="D808" s="58" t="s">
        <v>145</v>
      </c>
      <c r="E808" s="170" t="s">
        <v>1</v>
      </c>
      <c r="F808" s="171" t="s">
        <v>432</v>
      </c>
      <c r="H808" s="172">
        <v>4.71</v>
      </c>
      <c r="L808" s="168"/>
      <c r="M808" s="173"/>
      <c r="T808" s="174"/>
      <c r="AT808" s="170" t="s">
        <v>145</v>
      </c>
      <c r="AU808" s="170" t="s">
        <v>83</v>
      </c>
      <c r="AV808" s="169" t="s">
        <v>83</v>
      </c>
      <c r="AW808" s="169" t="s">
        <v>31</v>
      </c>
      <c r="AX808" s="169" t="s">
        <v>74</v>
      </c>
      <c r="AY808" s="170" t="s">
        <v>138</v>
      </c>
    </row>
    <row r="809" spans="2:65" s="169" customFormat="1" x14ac:dyDescent="0.2">
      <c r="B809" s="168"/>
      <c r="D809" s="58" t="s">
        <v>145</v>
      </c>
      <c r="E809" s="170" t="s">
        <v>1</v>
      </c>
      <c r="F809" s="171" t="s">
        <v>433</v>
      </c>
      <c r="H809" s="172">
        <v>4.71</v>
      </c>
      <c r="L809" s="168"/>
      <c r="M809" s="173"/>
      <c r="T809" s="174"/>
      <c r="AT809" s="170" t="s">
        <v>145</v>
      </c>
      <c r="AU809" s="170" t="s">
        <v>83</v>
      </c>
      <c r="AV809" s="169" t="s">
        <v>83</v>
      </c>
      <c r="AW809" s="169" t="s">
        <v>31</v>
      </c>
      <c r="AX809" s="169" t="s">
        <v>74</v>
      </c>
      <c r="AY809" s="170" t="s">
        <v>138</v>
      </c>
    </row>
    <row r="810" spans="2:65" s="183" customFormat="1" x14ac:dyDescent="0.2">
      <c r="B810" s="182"/>
      <c r="D810" s="58" t="s">
        <v>145</v>
      </c>
      <c r="E810" s="184" t="s">
        <v>1</v>
      </c>
      <c r="F810" s="185" t="s">
        <v>157</v>
      </c>
      <c r="H810" s="186">
        <v>72.999999999999986</v>
      </c>
      <c r="L810" s="182"/>
      <c r="M810" s="187"/>
      <c r="T810" s="188"/>
      <c r="AT810" s="184" t="s">
        <v>145</v>
      </c>
      <c r="AU810" s="184" t="s">
        <v>83</v>
      </c>
      <c r="AV810" s="183" t="s">
        <v>89</v>
      </c>
      <c r="AW810" s="183" t="s">
        <v>31</v>
      </c>
      <c r="AX810" s="183" t="s">
        <v>79</v>
      </c>
      <c r="AY810" s="184" t="s">
        <v>138</v>
      </c>
    </row>
    <row r="811" spans="2:65" s="9" customFormat="1" ht="24.2" customHeight="1" x14ac:dyDescent="0.2">
      <c r="B811" s="10"/>
      <c r="C811" s="53" t="s">
        <v>949</v>
      </c>
      <c r="D811" s="53" t="s">
        <v>196</v>
      </c>
      <c r="E811" s="54" t="s">
        <v>950</v>
      </c>
      <c r="F811" s="55" t="s">
        <v>951</v>
      </c>
      <c r="G811" s="56" t="s">
        <v>238</v>
      </c>
      <c r="H811" s="57">
        <v>76.650000000000006</v>
      </c>
      <c r="I811" s="115"/>
      <c r="J811" s="93">
        <f>ROUND(I811*H811,2)</f>
        <v>0</v>
      </c>
      <c r="K811" s="94"/>
      <c r="L811" s="95"/>
      <c r="M811" s="96" t="s">
        <v>1</v>
      </c>
      <c r="N811" s="97" t="s">
        <v>39</v>
      </c>
      <c r="P811" s="98">
        <f>O811*H811</f>
        <v>0</v>
      </c>
      <c r="Q811" s="98">
        <v>8.0000000000000007E-5</v>
      </c>
      <c r="R811" s="98">
        <f>Q811*H811</f>
        <v>6.1320000000000012E-3</v>
      </c>
      <c r="S811" s="98">
        <v>0</v>
      </c>
      <c r="T811" s="99">
        <f>S811*H811</f>
        <v>0</v>
      </c>
      <c r="AR811" s="100" t="s">
        <v>333</v>
      </c>
      <c r="AT811" s="100" t="s">
        <v>196</v>
      </c>
      <c r="AU811" s="100" t="s">
        <v>83</v>
      </c>
      <c r="AY811" s="66" t="s">
        <v>138</v>
      </c>
      <c r="BE811" s="101">
        <f>IF(N811="základní",J811,0)</f>
        <v>0</v>
      </c>
      <c r="BF811" s="101">
        <f>IF(N811="snížená",J811,0)</f>
        <v>0</v>
      </c>
      <c r="BG811" s="101">
        <f>IF(N811="zákl. přenesená",J811,0)</f>
        <v>0</v>
      </c>
      <c r="BH811" s="101">
        <f>IF(N811="sníž. přenesená",J811,0)</f>
        <v>0</v>
      </c>
      <c r="BI811" s="101">
        <f>IF(N811="nulová",J811,0)</f>
        <v>0</v>
      </c>
      <c r="BJ811" s="66" t="s">
        <v>79</v>
      </c>
      <c r="BK811" s="101">
        <f>ROUND(I811*H811,2)</f>
        <v>0</v>
      </c>
      <c r="BL811" s="66" t="s">
        <v>229</v>
      </c>
      <c r="BM811" s="100" t="s">
        <v>952</v>
      </c>
    </row>
    <row r="812" spans="2:65" s="169" customFormat="1" x14ac:dyDescent="0.2">
      <c r="B812" s="168"/>
      <c r="D812" s="58" t="s">
        <v>145</v>
      </c>
      <c r="F812" s="171" t="s">
        <v>953</v>
      </c>
      <c r="H812" s="172">
        <v>76.650000000000006</v>
      </c>
      <c r="L812" s="168"/>
      <c r="M812" s="173"/>
      <c r="T812" s="174"/>
      <c r="AT812" s="170" t="s">
        <v>145</v>
      </c>
      <c r="AU812" s="170" t="s">
        <v>83</v>
      </c>
      <c r="AV812" s="169" t="s">
        <v>83</v>
      </c>
      <c r="AW812" s="169" t="s">
        <v>3</v>
      </c>
      <c r="AX812" s="169" t="s">
        <v>79</v>
      </c>
      <c r="AY812" s="170" t="s">
        <v>138</v>
      </c>
    </row>
    <row r="813" spans="2:65" s="9" customFormat="1" ht="16.5" customHeight="1" x14ac:dyDescent="0.2">
      <c r="B813" s="10"/>
      <c r="C813" s="61" t="s">
        <v>954</v>
      </c>
      <c r="D813" s="61" t="s">
        <v>140</v>
      </c>
      <c r="E813" s="62" t="s">
        <v>955</v>
      </c>
      <c r="F813" s="63" t="s">
        <v>956</v>
      </c>
      <c r="G813" s="64" t="s">
        <v>238</v>
      </c>
      <c r="H813" s="65">
        <v>100.8</v>
      </c>
      <c r="I813" s="192"/>
      <c r="J813" s="105">
        <f>ROUND(I813*H813,2)</f>
        <v>0</v>
      </c>
      <c r="K813" s="106"/>
      <c r="L813" s="10"/>
      <c r="M813" s="107" t="s">
        <v>1</v>
      </c>
      <c r="N813" s="108" t="s">
        <v>39</v>
      </c>
      <c r="P813" s="98">
        <f>O813*H813</f>
        <v>0</v>
      </c>
      <c r="Q813" s="98">
        <v>3.0000000000000001E-5</v>
      </c>
      <c r="R813" s="98">
        <f>Q813*H813</f>
        <v>3.0239999999999998E-3</v>
      </c>
      <c r="S813" s="98">
        <v>0</v>
      </c>
      <c r="T813" s="99">
        <f>S813*H813</f>
        <v>0</v>
      </c>
      <c r="AR813" s="100" t="s">
        <v>229</v>
      </c>
      <c r="AT813" s="100" t="s">
        <v>140</v>
      </c>
      <c r="AU813" s="100" t="s">
        <v>83</v>
      </c>
      <c r="AY813" s="66" t="s">
        <v>138</v>
      </c>
      <c r="BE813" s="101">
        <f>IF(N813="základní",J813,0)</f>
        <v>0</v>
      </c>
      <c r="BF813" s="101">
        <f>IF(N813="snížená",J813,0)</f>
        <v>0</v>
      </c>
      <c r="BG813" s="101">
        <f>IF(N813="zákl. přenesená",J813,0)</f>
        <v>0</v>
      </c>
      <c r="BH813" s="101">
        <f>IF(N813="sníž. přenesená",J813,0)</f>
        <v>0</v>
      </c>
      <c r="BI813" s="101">
        <f>IF(N813="nulová",J813,0)</f>
        <v>0</v>
      </c>
      <c r="BJ813" s="66" t="s">
        <v>79</v>
      </c>
      <c r="BK813" s="101">
        <f>ROUND(I813*H813,2)</f>
        <v>0</v>
      </c>
      <c r="BL813" s="66" t="s">
        <v>229</v>
      </c>
      <c r="BM813" s="100" t="s">
        <v>957</v>
      </c>
    </row>
    <row r="814" spans="2:65" s="169" customFormat="1" x14ac:dyDescent="0.2">
      <c r="B814" s="168"/>
      <c r="D814" s="58" t="s">
        <v>145</v>
      </c>
      <c r="E814" s="170" t="s">
        <v>1</v>
      </c>
      <c r="F814" s="171" t="s">
        <v>958</v>
      </c>
      <c r="H814" s="172">
        <v>100.8</v>
      </c>
      <c r="L814" s="168"/>
      <c r="M814" s="173"/>
      <c r="T814" s="174"/>
      <c r="AT814" s="170" t="s">
        <v>145</v>
      </c>
      <c r="AU814" s="170" t="s">
        <v>83</v>
      </c>
      <c r="AV814" s="169" t="s">
        <v>83</v>
      </c>
      <c r="AW814" s="169" t="s">
        <v>31</v>
      </c>
      <c r="AX814" s="169" t="s">
        <v>79</v>
      </c>
      <c r="AY814" s="170" t="s">
        <v>138</v>
      </c>
    </row>
    <row r="815" spans="2:65" s="9" customFormat="1" ht="24.2" customHeight="1" x14ac:dyDescent="0.2">
      <c r="B815" s="10"/>
      <c r="C815" s="61" t="s">
        <v>959</v>
      </c>
      <c r="D815" s="61" t="s">
        <v>140</v>
      </c>
      <c r="E815" s="62" t="s">
        <v>960</v>
      </c>
      <c r="F815" s="63" t="s">
        <v>961</v>
      </c>
      <c r="G815" s="64" t="s">
        <v>221</v>
      </c>
      <c r="H815" s="65">
        <v>155.273</v>
      </c>
      <c r="I815" s="192"/>
      <c r="J815" s="105">
        <f>ROUND(I815*H815,2)</f>
        <v>0</v>
      </c>
      <c r="K815" s="106"/>
      <c r="L815" s="10"/>
      <c r="M815" s="107" t="s">
        <v>1</v>
      </c>
      <c r="N815" s="108" t="s">
        <v>39</v>
      </c>
      <c r="P815" s="98">
        <f>O815*H815</f>
        <v>0</v>
      </c>
      <c r="Q815" s="98">
        <v>5.0000000000000002E-5</v>
      </c>
      <c r="R815" s="98">
        <f>Q815*H815</f>
        <v>7.7636500000000004E-3</v>
      </c>
      <c r="S815" s="98">
        <v>0</v>
      </c>
      <c r="T815" s="99">
        <f>S815*H815</f>
        <v>0</v>
      </c>
      <c r="AR815" s="100" t="s">
        <v>229</v>
      </c>
      <c r="AT815" s="100" t="s">
        <v>140</v>
      </c>
      <c r="AU815" s="100" t="s">
        <v>83</v>
      </c>
      <c r="AY815" s="66" t="s">
        <v>138</v>
      </c>
      <c r="BE815" s="101">
        <f>IF(N815="základní",J815,0)</f>
        <v>0</v>
      </c>
      <c r="BF815" s="101">
        <f>IF(N815="snížená",J815,0)</f>
        <v>0</v>
      </c>
      <c r="BG815" s="101">
        <f>IF(N815="zákl. přenesená",J815,0)</f>
        <v>0</v>
      </c>
      <c r="BH815" s="101">
        <f>IF(N815="sníž. přenesená",J815,0)</f>
        <v>0</v>
      </c>
      <c r="BI815" s="101">
        <f>IF(N815="nulová",J815,0)</f>
        <v>0</v>
      </c>
      <c r="BJ815" s="66" t="s">
        <v>79</v>
      </c>
      <c r="BK815" s="101">
        <f>ROUND(I815*H815,2)</f>
        <v>0</v>
      </c>
      <c r="BL815" s="66" t="s">
        <v>229</v>
      </c>
      <c r="BM815" s="100" t="s">
        <v>962</v>
      </c>
    </row>
    <row r="816" spans="2:65" s="9" customFormat="1" ht="24.2" customHeight="1" x14ac:dyDescent="0.2">
      <c r="B816" s="10"/>
      <c r="C816" s="61" t="s">
        <v>963</v>
      </c>
      <c r="D816" s="61" t="s">
        <v>140</v>
      </c>
      <c r="E816" s="62" t="s">
        <v>964</v>
      </c>
      <c r="F816" s="63" t="s">
        <v>965</v>
      </c>
      <c r="G816" s="64" t="s">
        <v>648</v>
      </c>
      <c r="H816" s="193"/>
      <c r="I816" s="192"/>
      <c r="J816" s="105">
        <f>ROUND(I816*H816,2)</f>
        <v>0</v>
      </c>
      <c r="K816" s="106"/>
      <c r="L816" s="10"/>
      <c r="M816" s="107" t="s">
        <v>1</v>
      </c>
      <c r="N816" s="108" t="s">
        <v>39</v>
      </c>
      <c r="P816" s="98">
        <f>O816*H816</f>
        <v>0</v>
      </c>
      <c r="Q816" s="98">
        <v>0</v>
      </c>
      <c r="R816" s="98">
        <f>Q816*H816</f>
        <v>0</v>
      </c>
      <c r="S816" s="98">
        <v>0</v>
      </c>
      <c r="T816" s="99">
        <f>S816*H816</f>
        <v>0</v>
      </c>
      <c r="AR816" s="100" t="s">
        <v>229</v>
      </c>
      <c r="AT816" s="100" t="s">
        <v>140</v>
      </c>
      <c r="AU816" s="100" t="s">
        <v>83</v>
      </c>
      <c r="AY816" s="66" t="s">
        <v>138</v>
      </c>
      <c r="BE816" s="101">
        <f>IF(N816="základní",J816,0)</f>
        <v>0</v>
      </c>
      <c r="BF816" s="101">
        <f>IF(N816="snížená",J816,0)</f>
        <v>0</v>
      </c>
      <c r="BG816" s="101">
        <f>IF(N816="zákl. přenesená",J816,0)</f>
        <v>0</v>
      </c>
      <c r="BH816" s="101">
        <f>IF(N816="sníž. přenesená",J816,0)</f>
        <v>0</v>
      </c>
      <c r="BI816" s="101">
        <f>IF(N816="nulová",J816,0)</f>
        <v>0</v>
      </c>
      <c r="BJ816" s="66" t="s">
        <v>79</v>
      </c>
      <c r="BK816" s="101">
        <f>ROUND(I816*H816,2)</f>
        <v>0</v>
      </c>
      <c r="BL816" s="66" t="s">
        <v>229</v>
      </c>
      <c r="BM816" s="100" t="s">
        <v>966</v>
      </c>
    </row>
    <row r="817" spans="2:65" s="49" customFormat="1" ht="22.7" customHeight="1" x14ac:dyDescent="0.2">
      <c r="B817" s="50"/>
      <c r="D817" s="51" t="s">
        <v>73</v>
      </c>
      <c r="E817" s="60" t="s">
        <v>967</v>
      </c>
      <c r="F817" s="60" t="s">
        <v>968</v>
      </c>
      <c r="J817" s="104">
        <f>BK817</f>
        <v>0</v>
      </c>
      <c r="L817" s="50"/>
      <c r="M817" s="88"/>
      <c r="P817" s="89">
        <f>SUM(P818:P825)</f>
        <v>0</v>
      </c>
      <c r="R817" s="89">
        <f>SUM(R818:R825)</f>
        <v>2.8297499999999998E-3</v>
      </c>
      <c r="T817" s="90">
        <f>SUM(T818:T825)</f>
        <v>0</v>
      </c>
      <c r="AR817" s="51" t="s">
        <v>83</v>
      </c>
      <c r="AT817" s="91" t="s">
        <v>73</v>
      </c>
      <c r="AU817" s="91" t="s">
        <v>79</v>
      </c>
      <c r="AY817" s="51" t="s">
        <v>138</v>
      </c>
      <c r="BK817" s="92">
        <f>SUM(BK818:BK825)</f>
        <v>0</v>
      </c>
    </row>
    <row r="818" spans="2:65" s="9" customFormat="1" ht="24.2" customHeight="1" x14ac:dyDescent="0.2">
      <c r="B818" s="10"/>
      <c r="C818" s="61" t="s">
        <v>969</v>
      </c>
      <c r="D818" s="61" t="s">
        <v>140</v>
      </c>
      <c r="E818" s="62" t="s">
        <v>970</v>
      </c>
      <c r="F818" s="63" t="s">
        <v>971</v>
      </c>
      <c r="G818" s="64" t="s">
        <v>205</v>
      </c>
      <c r="H818" s="65">
        <v>10</v>
      </c>
      <c r="I818" s="192"/>
      <c r="J818" s="105">
        <f>ROUND(I818*H818,2)</f>
        <v>0</v>
      </c>
      <c r="K818" s="106"/>
      <c r="L818" s="10"/>
      <c r="M818" s="107" t="s">
        <v>1</v>
      </c>
      <c r="N818" s="108" t="s">
        <v>39</v>
      </c>
      <c r="P818" s="98">
        <f>O818*H818</f>
        <v>0</v>
      </c>
      <c r="Q818" s="98">
        <v>0</v>
      </c>
      <c r="R818" s="98">
        <f>Q818*H818</f>
        <v>0</v>
      </c>
      <c r="S818" s="98">
        <v>0</v>
      </c>
      <c r="T818" s="99">
        <f>S818*H818</f>
        <v>0</v>
      </c>
      <c r="AR818" s="100" t="s">
        <v>229</v>
      </c>
      <c r="AT818" s="100" t="s">
        <v>140</v>
      </c>
      <c r="AU818" s="100" t="s">
        <v>83</v>
      </c>
      <c r="AY818" s="66" t="s">
        <v>138</v>
      </c>
      <c r="BE818" s="101">
        <f>IF(N818="základní",J818,0)</f>
        <v>0</v>
      </c>
      <c r="BF818" s="101">
        <f>IF(N818="snížená",J818,0)</f>
        <v>0</v>
      </c>
      <c r="BG818" s="101">
        <f>IF(N818="zákl. přenesená",J818,0)</f>
        <v>0</v>
      </c>
      <c r="BH818" s="101">
        <f>IF(N818="sníž. přenesená",J818,0)</f>
        <v>0</v>
      </c>
      <c r="BI818" s="101">
        <f>IF(N818="nulová",J818,0)</f>
        <v>0</v>
      </c>
      <c r="BJ818" s="66" t="s">
        <v>79</v>
      </c>
      <c r="BK818" s="101">
        <f>ROUND(I818*H818,2)</f>
        <v>0</v>
      </c>
      <c r="BL818" s="66" t="s">
        <v>229</v>
      </c>
      <c r="BM818" s="100" t="s">
        <v>972</v>
      </c>
    </row>
    <row r="819" spans="2:65" s="9" customFormat="1" ht="21.75" customHeight="1" x14ac:dyDescent="0.2">
      <c r="B819" s="10"/>
      <c r="C819" s="61" t="s">
        <v>973</v>
      </c>
      <c r="D819" s="61" t="s">
        <v>140</v>
      </c>
      <c r="E819" s="62" t="s">
        <v>974</v>
      </c>
      <c r="F819" s="63" t="s">
        <v>975</v>
      </c>
      <c r="G819" s="64" t="s">
        <v>221</v>
      </c>
      <c r="H819" s="65">
        <v>5.1449999999999996</v>
      </c>
      <c r="I819" s="192"/>
      <c r="J819" s="105">
        <f>ROUND(I819*H819,2)</f>
        <v>0</v>
      </c>
      <c r="K819" s="106"/>
      <c r="L819" s="10"/>
      <c r="M819" s="107" t="s">
        <v>1</v>
      </c>
      <c r="N819" s="108" t="s">
        <v>39</v>
      </c>
      <c r="P819" s="98">
        <f>O819*H819</f>
        <v>0</v>
      </c>
      <c r="Q819" s="98">
        <v>0</v>
      </c>
      <c r="R819" s="98">
        <f>Q819*H819</f>
        <v>0</v>
      </c>
      <c r="S819" s="98">
        <v>0</v>
      </c>
      <c r="T819" s="99">
        <f>S819*H819</f>
        <v>0</v>
      </c>
      <c r="AR819" s="100" t="s">
        <v>229</v>
      </c>
      <c r="AT819" s="100" t="s">
        <v>140</v>
      </c>
      <c r="AU819" s="100" t="s">
        <v>83</v>
      </c>
      <c r="AY819" s="66" t="s">
        <v>138</v>
      </c>
      <c r="BE819" s="101">
        <f>IF(N819="základní",J819,0)</f>
        <v>0</v>
      </c>
      <c r="BF819" s="101">
        <f>IF(N819="snížená",J819,0)</f>
        <v>0</v>
      </c>
      <c r="BG819" s="101">
        <f>IF(N819="zákl. přenesená",J819,0)</f>
        <v>0</v>
      </c>
      <c r="BH819" s="101">
        <f>IF(N819="sníž. přenesená",J819,0)</f>
        <v>0</v>
      </c>
      <c r="BI819" s="101">
        <f>IF(N819="nulová",J819,0)</f>
        <v>0</v>
      </c>
      <c r="BJ819" s="66" t="s">
        <v>79</v>
      </c>
      <c r="BK819" s="101">
        <f>ROUND(I819*H819,2)</f>
        <v>0</v>
      </c>
      <c r="BL819" s="66" t="s">
        <v>229</v>
      </c>
      <c r="BM819" s="100" t="s">
        <v>976</v>
      </c>
    </row>
    <row r="820" spans="2:65" s="9" customFormat="1" ht="24.2" customHeight="1" x14ac:dyDescent="0.2">
      <c r="B820" s="10"/>
      <c r="C820" s="61" t="s">
        <v>977</v>
      </c>
      <c r="D820" s="61" t="s">
        <v>140</v>
      </c>
      <c r="E820" s="62" t="s">
        <v>978</v>
      </c>
      <c r="F820" s="63" t="s">
        <v>979</v>
      </c>
      <c r="G820" s="64" t="s">
        <v>221</v>
      </c>
      <c r="H820" s="65">
        <v>5.1449999999999996</v>
      </c>
      <c r="I820" s="192"/>
      <c r="J820" s="105">
        <f>ROUND(I820*H820,2)</f>
        <v>0</v>
      </c>
      <c r="K820" s="106"/>
      <c r="L820" s="10"/>
      <c r="M820" s="107" t="s">
        <v>1</v>
      </c>
      <c r="N820" s="108" t="s">
        <v>39</v>
      </c>
      <c r="P820" s="98">
        <f>O820*H820</f>
        <v>0</v>
      </c>
      <c r="Q820" s="98">
        <v>1.7000000000000001E-4</v>
      </c>
      <c r="R820" s="98">
        <f>Q820*H820</f>
        <v>8.7465000000000004E-4</v>
      </c>
      <c r="S820" s="98">
        <v>0</v>
      </c>
      <c r="T820" s="99">
        <f>S820*H820</f>
        <v>0</v>
      </c>
      <c r="AR820" s="100" t="s">
        <v>229</v>
      </c>
      <c r="AT820" s="100" t="s">
        <v>140</v>
      </c>
      <c r="AU820" s="100" t="s">
        <v>83</v>
      </c>
      <c r="AY820" s="66" t="s">
        <v>138</v>
      </c>
      <c r="BE820" s="101">
        <f>IF(N820="základní",J820,0)</f>
        <v>0</v>
      </c>
      <c r="BF820" s="101">
        <f>IF(N820="snížená",J820,0)</f>
        <v>0</v>
      </c>
      <c r="BG820" s="101">
        <f>IF(N820="zákl. přenesená",J820,0)</f>
        <v>0</v>
      </c>
      <c r="BH820" s="101">
        <f>IF(N820="sníž. přenesená",J820,0)</f>
        <v>0</v>
      </c>
      <c r="BI820" s="101">
        <f>IF(N820="nulová",J820,0)</f>
        <v>0</v>
      </c>
      <c r="BJ820" s="66" t="s">
        <v>79</v>
      </c>
      <c r="BK820" s="101">
        <f>ROUND(I820*H820,2)</f>
        <v>0</v>
      </c>
      <c r="BL820" s="66" t="s">
        <v>229</v>
      </c>
      <c r="BM820" s="100" t="s">
        <v>980</v>
      </c>
    </row>
    <row r="821" spans="2:65" s="9" customFormat="1" ht="21.75" customHeight="1" x14ac:dyDescent="0.2">
      <c r="B821" s="10"/>
      <c r="C821" s="61" t="s">
        <v>981</v>
      </c>
      <c r="D821" s="61" t="s">
        <v>140</v>
      </c>
      <c r="E821" s="62" t="s">
        <v>982</v>
      </c>
      <c r="F821" s="63" t="s">
        <v>983</v>
      </c>
      <c r="G821" s="64" t="s">
        <v>221</v>
      </c>
      <c r="H821" s="65">
        <v>5.1449999999999996</v>
      </c>
      <c r="I821" s="192"/>
      <c r="J821" s="105">
        <f>ROUND(I821*H821,2)</f>
        <v>0</v>
      </c>
      <c r="K821" s="106"/>
      <c r="L821" s="10"/>
      <c r="M821" s="107" t="s">
        <v>1</v>
      </c>
      <c r="N821" s="108" t="s">
        <v>39</v>
      </c>
      <c r="P821" s="98">
        <f>O821*H821</f>
        <v>0</v>
      </c>
      <c r="Q821" s="98">
        <v>3.8000000000000002E-4</v>
      </c>
      <c r="R821" s="98">
        <f>Q821*H821</f>
        <v>1.9551E-3</v>
      </c>
      <c r="S821" s="98">
        <v>0</v>
      </c>
      <c r="T821" s="99">
        <f>S821*H821</f>
        <v>0</v>
      </c>
      <c r="AR821" s="100" t="s">
        <v>229</v>
      </c>
      <c r="AT821" s="100" t="s">
        <v>140</v>
      </c>
      <c r="AU821" s="100" t="s">
        <v>83</v>
      </c>
      <c r="AY821" s="66" t="s">
        <v>138</v>
      </c>
      <c r="BE821" s="101">
        <f>IF(N821="základní",J821,0)</f>
        <v>0</v>
      </c>
      <c r="BF821" s="101">
        <f>IF(N821="snížená",J821,0)</f>
        <v>0</v>
      </c>
      <c r="BG821" s="101">
        <f>IF(N821="zákl. přenesená",J821,0)</f>
        <v>0</v>
      </c>
      <c r="BH821" s="101">
        <f>IF(N821="sníž. přenesená",J821,0)</f>
        <v>0</v>
      </c>
      <c r="BI821" s="101">
        <f>IF(N821="nulová",J821,0)</f>
        <v>0</v>
      </c>
      <c r="BJ821" s="66" t="s">
        <v>79</v>
      </c>
      <c r="BK821" s="101">
        <f>ROUND(I821*H821,2)</f>
        <v>0</v>
      </c>
      <c r="BL821" s="66" t="s">
        <v>229</v>
      </c>
      <c r="BM821" s="100" t="s">
        <v>984</v>
      </c>
    </row>
    <row r="822" spans="2:65" s="163" customFormat="1" x14ac:dyDescent="0.2">
      <c r="B822" s="162"/>
      <c r="D822" s="58" t="s">
        <v>145</v>
      </c>
      <c r="E822" s="164" t="s">
        <v>1</v>
      </c>
      <c r="F822" s="165" t="s">
        <v>216</v>
      </c>
      <c r="H822" s="164" t="s">
        <v>1</v>
      </c>
      <c r="L822" s="162"/>
      <c r="M822" s="166"/>
      <c r="T822" s="167"/>
      <c r="AT822" s="164" t="s">
        <v>145</v>
      </c>
      <c r="AU822" s="164" t="s">
        <v>83</v>
      </c>
      <c r="AV822" s="163" t="s">
        <v>79</v>
      </c>
      <c r="AW822" s="163" t="s">
        <v>31</v>
      </c>
      <c r="AX822" s="163" t="s">
        <v>74</v>
      </c>
      <c r="AY822" s="164" t="s">
        <v>138</v>
      </c>
    </row>
    <row r="823" spans="2:65" s="163" customFormat="1" x14ac:dyDescent="0.2">
      <c r="B823" s="162"/>
      <c r="D823" s="58" t="s">
        <v>145</v>
      </c>
      <c r="E823" s="164" t="s">
        <v>1</v>
      </c>
      <c r="F823" s="165" t="s">
        <v>148</v>
      </c>
      <c r="H823" s="164" t="s">
        <v>1</v>
      </c>
      <c r="L823" s="162"/>
      <c r="M823" s="166"/>
      <c r="T823" s="167"/>
      <c r="AT823" s="164" t="s">
        <v>145</v>
      </c>
      <c r="AU823" s="164" t="s">
        <v>83</v>
      </c>
      <c r="AV823" s="163" t="s">
        <v>79</v>
      </c>
      <c r="AW823" s="163" t="s">
        <v>31</v>
      </c>
      <c r="AX823" s="163" t="s">
        <v>74</v>
      </c>
      <c r="AY823" s="164" t="s">
        <v>138</v>
      </c>
    </row>
    <row r="824" spans="2:65" s="163" customFormat="1" x14ac:dyDescent="0.2">
      <c r="B824" s="162"/>
      <c r="D824" s="58" t="s">
        <v>145</v>
      </c>
      <c r="E824" s="164" t="s">
        <v>1</v>
      </c>
      <c r="F824" s="165" t="s">
        <v>985</v>
      </c>
      <c r="H824" s="164" t="s">
        <v>1</v>
      </c>
      <c r="L824" s="162"/>
      <c r="M824" s="166"/>
      <c r="T824" s="167"/>
      <c r="AT824" s="164" t="s">
        <v>145</v>
      </c>
      <c r="AU824" s="164" t="s">
        <v>83</v>
      </c>
      <c r="AV824" s="163" t="s">
        <v>79</v>
      </c>
      <c r="AW824" s="163" t="s">
        <v>31</v>
      </c>
      <c r="AX824" s="163" t="s">
        <v>74</v>
      </c>
      <c r="AY824" s="164" t="s">
        <v>138</v>
      </c>
    </row>
    <row r="825" spans="2:65" s="169" customFormat="1" x14ac:dyDescent="0.2">
      <c r="B825" s="168"/>
      <c r="D825" s="58" t="s">
        <v>145</v>
      </c>
      <c r="E825" s="170" t="s">
        <v>1</v>
      </c>
      <c r="F825" s="171" t="s">
        <v>986</v>
      </c>
      <c r="H825" s="172">
        <v>5.1449999999999996</v>
      </c>
      <c r="L825" s="168"/>
      <c r="M825" s="173"/>
      <c r="T825" s="174"/>
      <c r="AT825" s="170" t="s">
        <v>145</v>
      </c>
      <c r="AU825" s="170" t="s">
        <v>83</v>
      </c>
      <c r="AV825" s="169" t="s">
        <v>83</v>
      </c>
      <c r="AW825" s="169" t="s">
        <v>31</v>
      </c>
      <c r="AX825" s="169" t="s">
        <v>79</v>
      </c>
      <c r="AY825" s="170" t="s">
        <v>138</v>
      </c>
    </row>
    <row r="826" spans="2:65" s="49" customFormat="1" ht="22.7" customHeight="1" x14ac:dyDescent="0.2">
      <c r="B826" s="50"/>
      <c r="D826" s="51" t="s">
        <v>73</v>
      </c>
      <c r="E826" s="60" t="s">
        <v>987</v>
      </c>
      <c r="F826" s="60" t="s">
        <v>988</v>
      </c>
      <c r="J826" s="104">
        <f>BK826</f>
        <v>0</v>
      </c>
      <c r="L826" s="50"/>
      <c r="M826" s="88"/>
      <c r="P826" s="89">
        <f>SUM(P827:P856)</f>
        <v>0</v>
      </c>
      <c r="R826" s="89">
        <f>SUM(R827:R856)</f>
        <v>0.28951188</v>
      </c>
      <c r="T826" s="90">
        <f>SUM(T827:T856)</f>
        <v>4.1971209999999995E-2</v>
      </c>
      <c r="AR826" s="51" t="s">
        <v>83</v>
      </c>
      <c r="AT826" s="91" t="s">
        <v>73</v>
      </c>
      <c r="AU826" s="91" t="s">
        <v>79</v>
      </c>
      <c r="AY826" s="51" t="s">
        <v>138</v>
      </c>
      <c r="BK826" s="92">
        <f>SUM(BK827:BK856)</f>
        <v>0</v>
      </c>
    </row>
    <row r="827" spans="2:65" s="9" customFormat="1" ht="16.5" customHeight="1" x14ac:dyDescent="0.2">
      <c r="B827" s="10"/>
      <c r="C827" s="61" t="s">
        <v>989</v>
      </c>
      <c r="D827" s="61" t="s">
        <v>140</v>
      </c>
      <c r="E827" s="62" t="s">
        <v>990</v>
      </c>
      <c r="F827" s="63" t="s">
        <v>991</v>
      </c>
      <c r="G827" s="64" t="s">
        <v>221</v>
      </c>
      <c r="H827" s="65">
        <v>135.39099999999999</v>
      </c>
      <c r="I827" s="192"/>
      <c r="J827" s="105">
        <f>ROUND(I827*H827,2)</f>
        <v>0</v>
      </c>
      <c r="K827" s="106"/>
      <c r="L827" s="10"/>
      <c r="M827" s="107" t="s">
        <v>1</v>
      </c>
      <c r="N827" s="108" t="s">
        <v>39</v>
      </c>
      <c r="P827" s="98">
        <f>O827*H827</f>
        <v>0</v>
      </c>
      <c r="Q827" s="98">
        <v>1E-3</v>
      </c>
      <c r="R827" s="98">
        <f>Q827*H827</f>
        <v>0.13539099999999998</v>
      </c>
      <c r="S827" s="98">
        <v>3.1E-4</v>
      </c>
      <c r="T827" s="99">
        <f>S827*H827</f>
        <v>4.1971209999999995E-2</v>
      </c>
      <c r="AR827" s="100" t="s">
        <v>229</v>
      </c>
      <c r="AT827" s="100" t="s">
        <v>140</v>
      </c>
      <c r="AU827" s="100" t="s">
        <v>83</v>
      </c>
      <c r="AY827" s="66" t="s">
        <v>138</v>
      </c>
      <c r="BE827" s="101">
        <f>IF(N827="základní",J827,0)</f>
        <v>0</v>
      </c>
      <c r="BF827" s="101">
        <f>IF(N827="snížená",J827,0)</f>
        <v>0</v>
      </c>
      <c r="BG827" s="101">
        <f>IF(N827="zákl. přenesená",J827,0)</f>
        <v>0</v>
      </c>
      <c r="BH827" s="101">
        <f>IF(N827="sníž. přenesená",J827,0)</f>
        <v>0</v>
      </c>
      <c r="BI827" s="101">
        <f>IF(N827="nulová",J827,0)</f>
        <v>0</v>
      </c>
      <c r="BJ827" s="66" t="s">
        <v>79</v>
      </c>
      <c r="BK827" s="101">
        <f>ROUND(I827*H827,2)</f>
        <v>0</v>
      </c>
      <c r="BL827" s="66" t="s">
        <v>229</v>
      </c>
      <c r="BM827" s="100" t="s">
        <v>992</v>
      </c>
    </row>
    <row r="828" spans="2:65" s="163" customFormat="1" x14ac:dyDescent="0.2">
      <c r="B828" s="162"/>
      <c r="D828" s="58" t="s">
        <v>145</v>
      </c>
      <c r="E828" s="164" t="s">
        <v>1</v>
      </c>
      <c r="F828" s="165" t="s">
        <v>993</v>
      </c>
      <c r="H828" s="164" t="s">
        <v>1</v>
      </c>
      <c r="L828" s="162"/>
      <c r="M828" s="166"/>
      <c r="T828" s="167"/>
      <c r="AT828" s="164" t="s">
        <v>145</v>
      </c>
      <c r="AU828" s="164" t="s">
        <v>83</v>
      </c>
      <c r="AV828" s="163" t="s">
        <v>79</v>
      </c>
      <c r="AW828" s="163" t="s">
        <v>31</v>
      </c>
      <c r="AX828" s="163" t="s">
        <v>74</v>
      </c>
      <c r="AY828" s="164" t="s">
        <v>138</v>
      </c>
    </row>
    <row r="829" spans="2:65" s="169" customFormat="1" x14ac:dyDescent="0.2">
      <c r="B829" s="168"/>
      <c r="D829" s="58" t="s">
        <v>145</v>
      </c>
      <c r="E829" s="170" t="s">
        <v>1</v>
      </c>
      <c r="F829" s="171" t="s">
        <v>994</v>
      </c>
      <c r="H829" s="172">
        <v>135.39099999999999</v>
      </c>
      <c r="L829" s="168"/>
      <c r="M829" s="173"/>
      <c r="T829" s="174"/>
      <c r="AT829" s="170" t="s">
        <v>145</v>
      </c>
      <c r="AU829" s="170" t="s">
        <v>83</v>
      </c>
      <c r="AV829" s="169" t="s">
        <v>83</v>
      </c>
      <c r="AW829" s="169" t="s">
        <v>31</v>
      </c>
      <c r="AX829" s="169" t="s">
        <v>79</v>
      </c>
      <c r="AY829" s="170" t="s">
        <v>138</v>
      </c>
    </row>
    <row r="830" spans="2:65" s="9" customFormat="1" ht="24.2" customHeight="1" x14ac:dyDescent="0.2">
      <c r="B830" s="10"/>
      <c r="C830" s="61" t="s">
        <v>995</v>
      </c>
      <c r="D830" s="61" t="s">
        <v>140</v>
      </c>
      <c r="E830" s="62" t="s">
        <v>996</v>
      </c>
      <c r="F830" s="63" t="s">
        <v>997</v>
      </c>
      <c r="G830" s="64" t="s">
        <v>221</v>
      </c>
      <c r="H830" s="65">
        <v>219.416</v>
      </c>
      <c r="I830" s="192"/>
      <c r="J830" s="105">
        <f>ROUND(I830*H830,2)</f>
        <v>0</v>
      </c>
      <c r="K830" s="106"/>
      <c r="L830" s="10"/>
      <c r="M830" s="107" t="s">
        <v>1</v>
      </c>
      <c r="N830" s="108" t="s">
        <v>39</v>
      </c>
      <c r="P830" s="98">
        <f>O830*H830</f>
        <v>0</v>
      </c>
      <c r="Q830" s="98">
        <v>2.0000000000000001E-4</v>
      </c>
      <c r="R830" s="98">
        <f>Q830*H830</f>
        <v>4.3883200000000004E-2</v>
      </c>
      <c r="S830" s="98">
        <v>0</v>
      </c>
      <c r="T830" s="99">
        <f>S830*H830</f>
        <v>0</v>
      </c>
      <c r="AR830" s="100" t="s">
        <v>229</v>
      </c>
      <c r="AT830" s="100" t="s">
        <v>140</v>
      </c>
      <c r="AU830" s="100" t="s">
        <v>83</v>
      </c>
      <c r="AY830" s="66" t="s">
        <v>138</v>
      </c>
      <c r="BE830" s="101">
        <f>IF(N830="základní",J830,0)</f>
        <v>0</v>
      </c>
      <c r="BF830" s="101">
        <f>IF(N830="snížená",J830,0)</f>
        <v>0</v>
      </c>
      <c r="BG830" s="101">
        <f>IF(N830="zákl. přenesená",J830,0)</f>
        <v>0</v>
      </c>
      <c r="BH830" s="101">
        <f>IF(N830="sníž. přenesená",J830,0)</f>
        <v>0</v>
      </c>
      <c r="BI830" s="101">
        <f>IF(N830="nulová",J830,0)</f>
        <v>0</v>
      </c>
      <c r="BJ830" s="66" t="s">
        <v>79</v>
      </c>
      <c r="BK830" s="101">
        <f>ROUND(I830*H830,2)</f>
        <v>0</v>
      </c>
      <c r="BL830" s="66" t="s">
        <v>229</v>
      </c>
      <c r="BM830" s="100" t="s">
        <v>998</v>
      </c>
    </row>
    <row r="831" spans="2:65" s="9" customFormat="1" ht="24.2" customHeight="1" x14ac:dyDescent="0.2">
      <c r="B831" s="10"/>
      <c r="C831" s="61" t="s">
        <v>999</v>
      </c>
      <c r="D831" s="61" t="s">
        <v>140</v>
      </c>
      <c r="E831" s="62" t="s">
        <v>1000</v>
      </c>
      <c r="F831" s="63" t="s">
        <v>1001</v>
      </c>
      <c r="G831" s="64" t="s">
        <v>221</v>
      </c>
      <c r="H831" s="65">
        <v>97.097999999999999</v>
      </c>
      <c r="I831" s="192"/>
      <c r="J831" s="105">
        <f>ROUND(I831*H831,2)</f>
        <v>0</v>
      </c>
      <c r="K831" s="106"/>
      <c r="L831" s="10"/>
      <c r="M831" s="107" t="s">
        <v>1</v>
      </c>
      <c r="N831" s="108" t="s">
        <v>39</v>
      </c>
      <c r="P831" s="98">
        <f>O831*H831</f>
        <v>0</v>
      </c>
      <c r="Q831" s="98">
        <v>1.9000000000000001E-4</v>
      </c>
      <c r="R831" s="98">
        <f>Q831*H831</f>
        <v>1.8448620000000002E-2</v>
      </c>
      <c r="S831" s="98">
        <v>0</v>
      </c>
      <c r="T831" s="99">
        <f>S831*H831</f>
        <v>0</v>
      </c>
      <c r="AR831" s="100" t="s">
        <v>229</v>
      </c>
      <c r="AT831" s="100" t="s">
        <v>140</v>
      </c>
      <c r="AU831" s="100" t="s">
        <v>83</v>
      </c>
      <c r="AY831" s="66" t="s">
        <v>138</v>
      </c>
      <c r="BE831" s="101">
        <f>IF(N831="základní",J831,0)</f>
        <v>0</v>
      </c>
      <c r="BF831" s="101">
        <f>IF(N831="snížená",J831,0)</f>
        <v>0</v>
      </c>
      <c r="BG831" s="101">
        <f>IF(N831="zákl. přenesená",J831,0)</f>
        <v>0</v>
      </c>
      <c r="BH831" s="101">
        <f>IF(N831="sníž. přenesená",J831,0)</f>
        <v>0</v>
      </c>
      <c r="BI831" s="101">
        <f>IF(N831="nulová",J831,0)</f>
        <v>0</v>
      </c>
      <c r="BJ831" s="66" t="s">
        <v>79</v>
      </c>
      <c r="BK831" s="101">
        <f>ROUND(I831*H831,2)</f>
        <v>0</v>
      </c>
      <c r="BL831" s="66" t="s">
        <v>229</v>
      </c>
      <c r="BM831" s="100" t="s">
        <v>1002</v>
      </c>
    </row>
    <row r="832" spans="2:65" s="9" customFormat="1" ht="33" customHeight="1" x14ac:dyDescent="0.2">
      <c r="B832" s="10"/>
      <c r="C832" s="61" t="s">
        <v>1003</v>
      </c>
      <c r="D832" s="61" t="s">
        <v>140</v>
      </c>
      <c r="E832" s="62" t="s">
        <v>1004</v>
      </c>
      <c r="F832" s="63" t="s">
        <v>1005</v>
      </c>
      <c r="G832" s="64" t="s">
        <v>221</v>
      </c>
      <c r="H832" s="65">
        <v>97.097999999999999</v>
      </c>
      <c r="I832" s="192"/>
      <c r="J832" s="105">
        <f>ROUND(I832*H832,2)</f>
        <v>0</v>
      </c>
      <c r="K832" s="106"/>
      <c r="L832" s="10"/>
      <c r="M832" s="107" t="s">
        <v>1</v>
      </c>
      <c r="N832" s="108" t="s">
        <v>39</v>
      </c>
      <c r="P832" s="98">
        <f>O832*H832</f>
        <v>0</v>
      </c>
      <c r="Q832" s="98">
        <v>2.7999999999999998E-4</v>
      </c>
      <c r="R832" s="98">
        <f>Q832*H832</f>
        <v>2.7187439999999997E-2</v>
      </c>
      <c r="S832" s="98">
        <v>0</v>
      </c>
      <c r="T832" s="99">
        <f>S832*H832</f>
        <v>0</v>
      </c>
      <c r="AR832" s="100" t="s">
        <v>229</v>
      </c>
      <c r="AT832" s="100" t="s">
        <v>140</v>
      </c>
      <c r="AU832" s="100" t="s">
        <v>83</v>
      </c>
      <c r="AY832" s="66" t="s">
        <v>138</v>
      </c>
      <c r="BE832" s="101">
        <f>IF(N832="základní",J832,0)</f>
        <v>0</v>
      </c>
      <c r="BF832" s="101">
        <f>IF(N832="snížená",J832,0)</f>
        <v>0</v>
      </c>
      <c r="BG832" s="101">
        <f>IF(N832="zákl. přenesená",J832,0)</f>
        <v>0</v>
      </c>
      <c r="BH832" s="101">
        <f>IF(N832="sníž. přenesená",J832,0)</f>
        <v>0</v>
      </c>
      <c r="BI832" s="101">
        <f>IF(N832="nulová",J832,0)</f>
        <v>0</v>
      </c>
      <c r="BJ832" s="66" t="s">
        <v>79</v>
      </c>
      <c r="BK832" s="101">
        <f>ROUND(I832*H832,2)</f>
        <v>0</v>
      </c>
      <c r="BL832" s="66" t="s">
        <v>229</v>
      </c>
      <c r="BM832" s="100" t="s">
        <v>1006</v>
      </c>
    </row>
    <row r="833" spans="2:65" s="163" customFormat="1" x14ac:dyDescent="0.2">
      <c r="B833" s="162"/>
      <c r="D833" s="58" t="s">
        <v>145</v>
      </c>
      <c r="E833" s="164" t="s">
        <v>1</v>
      </c>
      <c r="F833" s="165" t="s">
        <v>311</v>
      </c>
      <c r="H833" s="164" t="s">
        <v>1</v>
      </c>
      <c r="L833" s="162"/>
      <c r="M833" s="166"/>
      <c r="T833" s="167"/>
      <c r="AT833" s="164" t="s">
        <v>145</v>
      </c>
      <c r="AU833" s="164" t="s">
        <v>83</v>
      </c>
      <c r="AV833" s="163" t="s">
        <v>79</v>
      </c>
      <c r="AW833" s="163" t="s">
        <v>31</v>
      </c>
      <c r="AX833" s="163" t="s">
        <v>74</v>
      </c>
      <c r="AY833" s="164" t="s">
        <v>138</v>
      </c>
    </row>
    <row r="834" spans="2:65" s="163" customFormat="1" x14ac:dyDescent="0.2">
      <c r="B834" s="162"/>
      <c r="D834" s="58" t="s">
        <v>145</v>
      </c>
      <c r="E834" s="164" t="s">
        <v>1</v>
      </c>
      <c r="F834" s="165" t="s">
        <v>1007</v>
      </c>
      <c r="H834" s="164" t="s">
        <v>1</v>
      </c>
      <c r="L834" s="162"/>
      <c r="M834" s="166"/>
      <c r="T834" s="167"/>
      <c r="AT834" s="164" t="s">
        <v>145</v>
      </c>
      <c r="AU834" s="164" t="s">
        <v>83</v>
      </c>
      <c r="AV834" s="163" t="s">
        <v>79</v>
      </c>
      <c r="AW834" s="163" t="s">
        <v>31</v>
      </c>
      <c r="AX834" s="163" t="s">
        <v>74</v>
      </c>
      <c r="AY834" s="164" t="s">
        <v>138</v>
      </c>
    </row>
    <row r="835" spans="2:65" s="163" customFormat="1" x14ac:dyDescent="0.2">
      <c r="B835" s="162"/>
      <c r="D835" s="58" t="s">
        <v>145</v>
      </c>
      <c r="E835" s="164" t="s">
        <v>1</v>
      </c>
      <c r="F835" s="165" t="s">
        <v>148</v>
      </c>
      <c r="H835" s="164" t="s">
        <v>1</v>
      </c>
      <c r="L835" s="162"/>
      <c r="M835" s="166"/>
      <c r="T835" s="167"/>
      <c r="AT835" s="164" t="s">
        <v>145</v>
      </c>
      <c r="AU835" s="164" t="s">
        <v>83</v>
      </c>
      <c r="AV835" s="163" t="s">
        <v>79</v>
      </c>
      <c r="AW835" s="163" t="s">
        <v>31</v>
      </c>
      <c r="AX835" s="163" t="s">
        <v>74</v>
      </c>
      <c r="AY835" s="164" t="s">
        <v>138</v>
      </c>
    </row>
    <row r="836" spans="2:65" s="169" customFormat="1" x14ac:dyDescent="0.2">
      <c r="B836" s="168"/>
      <c r="D836" s="58" t="s">
        <v>145</v>
      </c>
      <c r="E836" s="170" t="s">
        <v>1</v>
      </c>
      <c r="F836" s="171" t="s">
        <v>1008</v>
      </c>
      <c r="H836" s="172">
        <v>26.253</v>
      </c>
      <c r="L836" s="168"/>
      <c r="M836" s="173"/>
      <c r="T836" s="174"/>
      <c r="AT836" s="170" t="s">
        <v>145</v>
      </c>
      <c r="AU836" s="170" t="s">
        <v>83</v>
      </c>
      <c r="AV836" s="169" t="s">
        <v>83</v>
      </c>
      <c r="AW836" s="169" t="s">
        <v>31</v>
      </c>
      <c r="AX836" s="169" t="s">
        <v>74</v>
      </c>
      <c r="AY836" s="170" t="s">
        <v>138</v>
      </c>
    </row>
    <row r="837" spans="2:65" s="169" customFormat="1" x14ac:dyDescent="0.2">
      <c r="B837" s="168"/>
      <c r="D837" s="58" t="s">
        <v>145</v>
      </c>
      <c r="E837" s="170" t="s">
        <v>1</v>
      </c>
      <c r="F837" s="171" t="s">
        <v>1009</v>
      </c>
      <c r="H837" s="172">
        <v>14.012</v>
      </c>
      <c r="L837" s="168"/>
      <c r="M837" s="173"/>
      <c r="T837" s="174"/>
      <c r="AT837" s="170" t="s">
        <v>145</v>
      </c>
      <c r="AU837" s="170" t="s">
        <v>83</v>
      </c>
      <c r="AV837" s="169" t="s">
        <v>83</v>
      </c>
      <c r="AW837" s="169" t="s">
        <v>31</v>
      </c>
      <c r="AX837" s="169" t="s">
        <v>74</v>
      </c>
      <c r="AY837" s="170" t="s">
        <v>138</v>
      </c>
    </row>
    <row r="838" spans="2:65" s="169" customFormat="1" x14ac:dyDescent="0.2">
      <c r="B838" s="168"/>
      <c r="D838" s="58" t="s">
        <v>145</v>
      </c>
      <c r="E838" s="170" t="s">
        <v>1</v>
      </c>
      <c r="F838" s="171" t="s">
        <v>1010</v>
      </c>
      <c r="H838" s="172">
        <v>14.656000000000001</v>
      </c>
      <c r="L838" s="168"/>
      <c r="M838" s="173"/>
      <c r="T838" s="174"/>
      <c r="AT838" s="170" t="s">
        <v>145</v>
      </c>
      <c r="AU838" s="170" t="s">
        <v>83</v>
      </c>
      <c r="AV838" s="169" t="s">
        <v>83</v>
      </c>
      <c r="AW838" s="169" t="s">
        <v>31</v>
      </c>
      <c r="AX838" s="169" t="s">
        <v>74</v>
      </c>
      <c r="AY838" s="170" t="s">
        <v>138</v>
      </c>
    </row>
    <row r="839" spans="2:65" s="163" customFormat="1" x14ac:dyDescent="0.2">
      <c r="B839" s="162"/>
      <c r="D839" s="58" t="s">
        <v>145</v>
      </c>
      <c r="E839" s="164" t="s">
        <v>1</v>
      </c>
      <c r="F839" s="165" t="s">
        <v>150</v>
      </c>
      <c r="H839" s="164" t="s">
        <v>1</v>
      </c>
      <c r="L839" s="162"/>
      <c r="M839" s="166"/>
      <c r="T839" s="167"/>
      <c r="AT839" s="164" t="s">
        <v>145</v>
      </c>
      <c r="AU839" s="164" t="s">
        <v>83</v>
      </c>
      <c r="AV839" s="163" t="s">
        <v>79</v>
      </c>
      <c r="AW839" s="163" t="s">
        <v>31</v>
      </c>
      <c r="AX839" s="163" t="s">
        <v>74</v>
      </c>
      <c r="AY839" s="164" t="s">
        <v>138</v>
      </c>
    </row>
    <row r="840" spans="2:65" s="169" customFormat="1" x14ac:dyDescent="0.2">
      <c r="B840" s="168"/>
      <c r="D840" s="58" t="s">
        <v>145</v>
      </c>
      <c r="E840" s="170" t="s">
        <v>1</v>
      </c>
      <c r="F840" s="171" t="s">
        <v>1011</v>
      </c>
      <c r="H840" s="172">
        <v>10.285</v>
      </c>
      <c r="L840" s="168"/>
      <c r="M840" s="173"/>
      <c r="T840" s="174"/>
      <c r="AT840" s="170" t="s">
        <v>145</v>
      </c>
      <c r="AU840" s="170" t="s">
        <v>83</v>
      </c>
      <c r="AV840" s="169" t="s">
        <v>83</v>
      </c>
      <c r="AW840" s="169" t="s">
        <v>31</v>
      </c>
      <c r="AX840" s="169" t="s">
        <v>74</v>
      </c>
      <c r="AY840" s="170" t="s">
        <v>138</v>
      </c>
    </row>
    <row r="841" spans="2:65" s="169" customFormat="1" x14ac:dyDescent="0.2">
      <c r="B841" s="168"/>
      <c r="D841" s="58" t="s">
        <v>145</v>
      </c>
      <c r="E841" s="170" t="s">
        <v>1</v>
      </c>
      <c r="F841" s="171" t="s">
        <v>1012</v>
      </c>
      <c r="H841" s="172">
        <v>1.35</v>
      </c>
      <c r="L841" s="168"/>
      <c r="M841" s="173"/>
      <c r="T841" s="174"/>
      <c r="AT841" s="170" t="s">
        <v>145</v>
      </c>
      <c r="AU841" s="170" t="s">
        <v>83</v>
      </c>
      <c r="AV841" s="169" t="s">
        <v>83</v>
      </c>
      <c r="AW841" s="169" t="s">
        <v>31</v>
      </c>
      <c r="AX841" s="169" t="s">
        <v>74</v>
      </c>
      <c r="AY841" s="170" t="s">
        <v>138</v>
      </c>
    </row>
    <row r="842" spans="2:65" s="169" customFormat="1" x14ac:dyDescent="0.2">
      <c r="B842" s="168"/>
      <c r="D842" s="58" t="s">
        <v>145</v>
      </c>
      <c r="E842" s="170" t="s">
        <v>1</v>
      </c>
      <c r="F842" s="171" t="s">
        <v>1013</v>
      </c>
      <c r="H842" s="172">
        <v>1.55</v>
      </c>
      <c r="L842" s="168"/>
      <c r="M842" s="173"/>
      <c r="T842" s="174"/>
      <c r="AT842" s="170" t="s">
        <v>145</v>
      </c>
      <c r="AU842" s="170" t="s">
        <v>83</v>
      </c>
      <c r="AV842" s="169" t="s">
        <v>83</v>
      </c>
      <c r="AW842" s="169" t="s">
        <v>31</v>
      </c>
      <c r="AX842" s="169" t="s">
        <v>74</v>
      </c>
      <c r="AY842" s="170" t="s">
        <v>138</v>
      </c>
    </row>
    <row r="843" spans="2:65" s="169" customFormat="1" x14ac:dyDescent="0.2">
      <c r="B843" s="168"/>
      <c r="D843" s="58" t="s">
        <v>145</v>
      </c>
      <c r="E843" s="170" t="s">
        <v>1</v>
      </c>
      <c r="F843" s="171" t="s">
        <v>1014</v>
      </c>
      <c r="H843" s="172">
        <v>16.533999999999999</v>
      </c>
      <c r="L843" s="168"/>
      <c r="M843" s="173"/>
      <c r="T843" s="174"/>
      <c r="AT843" s="170" t="s">
        <v>145</v>
      </c>
      <c r="AU843" s="170" t="s">
        <v>83</v>
      </c>
      <c r="AV843" s="169" t="s">
        <v>83</v>
      </c>
      <c r="AW843" s="169" t="s">
        <v>31</v>
      </c>
      <c r="AX843" s="169" t="s">
        <v>74</v>
      </c>
      <c r="AY843" s="170" t="s">
        <v>138</v>
      </c>
    </row>
    <row r="844" spans="2:65" s="169" customFormat="1" x14ac:dyDescent="0.2">
      <c r="B844" s="168"/>
      <c r="D844" s="58" t="s">
        <v>145</v>
      </c>
      <c r="E844" s="170" t="s">
        <v>1</v>
      </c>
      <c r="F844" s="171" t="s">
        <v>1015</v>
      </c>
      <c r="H844" s="172">
        <v>9.9280000000000008</v>
      </c>
      <c r="L844" s="168"/>
      <c r="M844" s="173"/>
      <c r="T844" s="174"/>
      <c r="AT844" s="170" t="s">
        <v>145</v>
      </c>
      <c r="AU844" s="170" t="s">
        <v>83</v>
      </c>
      <c r="AV844" s="169" t="s">
        <v>83</v>
      </c>
      <c r="AW844" s="169" t="s">
        <v>31</v>
      </c>
      <c r="AX844" s="169" t="s">
        <v>74</v>
      </c>
      <c r="AY844" s="170" t="s">
        <v>138</v>
      </c>
    </row>
    <row r="845" spans="2:65" s="169" customFormat="1" x14ac:dyDescent="0.2">
      <c r="B845" s="168"/>
      <c r="D845" s="58" t="s">
        <v>145</v>
      </c>
      <c r="E845" s="170" t="s">
        <v>1</v>
      </c>
      <c r="F845" s="171" t="s">
        <v>1016</v>
      </c>
      <c r="H845" s="172">
        <v>1.27</v>
      </c>
      <c r="L845" s="168"/>
      <c r="M845" s="173"/>
      <c r="T845" s="174"/>
      <c r="AT845" s="170" t="s">
        <v>145</v>
      </c>
      <c r="AU845" s="170" t="s">
        <v>83</v>
      </c>
      <c r="AV845" s="169" t="s">
        <v>83</v>
      </c>
      <c r="AW845" s="169" t="s">
        <v>31</v>
      </c>
      <c r="AX845" s="169" t="s">
        <v>74</v>
      </c>
      <c r="AY845" s="170" t="s">
        <v>138</v>
      </c>
    </row>
    <row r="846" spans="2:65" s="169" customFormat="1" x14ac:dyDescent="0.2">
      <c r="B846" s="168"/>
      <c r="D846" s="58" t="s">
        <v>145</v>
      </c>
      <c r="E846" s="170" t="s">
        <v>1</v>
      </c>
      <c r="F846" s="171" t="s">
        <v>1017</v>
      </c>
      <c r="H846" s="172">
        <v>1.26</v>
      </c>
      <c r="L846" s="168"/>
      <c r="M846" s="173"/>
      <c r="T846" s="174"/>
      <c r="AT846" s="170" t="s">
        <v>145</v>
      </c>
      <c r="AU846" s="170" t="s">
        <v>83</v>
      </c>
      <c r="AV846" s="169" t="s">
        <v>83</v>
      </c>
      <c r="AW846" s="169" t="s">
        <v>31</v>
      </c>
      <c r="AX846" s="169" t="s">
        <v>74</v>
      </c>
      <c r="AY846" s="170" t="s">
        <v>138</v>
      </c>
    </row>
    <row r="847" spans="2:65" s="183" customFormat="1" x14ac:dyDescent="0.2">
      <c r="B847" s="182"/>
      <c r="D847" s="58" t="s">
        <v>145</v>
      </c>
      <c r="E847" s="184" t="s">
        <v>1</v>
      </c>
      <c r="F847" s="185" t="s">
        <v>157</v>
      </c>
      <c r="H847" s="186">
        <v>97.097999999999985</v>
      </c>
      <c r="L847" s="182"/>
      <c r="M847" s="187"/>
      <c r="T847" s="188"/>
      <c r="AT847" s="184" t="s">
        <v>145</v>
      </c>
      <c r="AU847" s="184" t="s">
        <v>83</v>
      </c>
      <c r="AV847" s="183" t="s">
        <v>89</v>
      </c>
      <c r="AW847" s="183" t="s">
        <v>31</v>
      </c>
      <c r="AX847" s="183" t="s">
        <v>79</v>
      </c>
      <c r="AY847" s="184" t="s">
        <v>138</v>
      </c>
    </row>
    <row r="848" spans="2:65" s="9" customFormat="1" ht="37.700000000000003" customHeight="1" x14ac:dyDescent="0.2">
      <c r="B848" s="10"/>
      <c r="C848" s="61" t="s">
        <v>1018</v>
      </c>
      <c r="D848" s="61" t="s">
        <v>140</v>
      </c>
      <c r="E848" s="62" t="s">
        <v>1019</v>
      </c>
      <c r="F848" s="63" t="s">
        <v>1020</v>
      </c>
      <c r="G848" s="64" t="s">
        <v>221</v>
      </c>
      <c r="H848" s="65">
        <v>97.097999999999999</v>
      </c>
      <c r="I848" s="192"/>
      <c r="J848" s="105">
        <f>ROUND(I848*H848,2)</f>
        <v>0</v>
      </c>
      <c r="K848" s="106"/>
      <c r="L848" s="10"/>
      <c r="M848" s="107" t="s">
        <v>1</v>
      </c>
      <c r="N848" s="108" t="s">
        <v>39</v>
      </c>
      <c r="P848" s="98">
        <f>O848*H848</f>
        <v>0</v>
      </c>
      <c r="Q848" s="98">
        <v>1.0000000000000001E-5</v>
      </c>
      <c r="R848" s="98">
        <f>Q848*H848</f>
        <v>9.7098000000000009E-4</v>
      </c>
      <c r="S848" s="98">
        <v>0</v>
      </c>
      <c r="T848" s="99">
        <f>S848*H848</f>
        <v>0</v>
      </c>
      <c r="AR848" s="100" t="s">
        <v>229</v>
      </c>
      <c r="AT848" s="100" t="s">
        <v>140</v>
      </c>
      <c r="AU848" s="100" t="s">
        <v>83</v>
      </c>
      <c r="AY848" s="66" t="s">
        <v>138</v>
      </c>
      <c r="BE848" s="101">
        <f>IF(N848="základní",J848,0)</f>
        <v>0</v>
      </c>
      <c r="BF848" s="101">
        <f>IF(N848="snížená",J848,0)</f>
        <v>0</v>
      </c>
      <c r="BG848" s="101">
        <f>IF(N848="zákl. přenesená",J848,0)</f>
        <v>0</v>
      </c>
      <c r="BH848" s="101">
        <f>IF(N848="sníž. přenesená",J848,0)</f>
        <v>0</v>
      </c>
      <c r="BI848" s="101">
        <f>IF(N848="nulová",J848,0)</f>
        <v>0</v>
      </c>
      <c r="BJ848" s="66" t="s">
        <v>79</v>
      </c>
      <c r="BK848" s="101">
        <f>ROUND(I848*H848,2)</f>
        <v>0</v>
      </c>
      <c r="BL848" s="66" t="s">
        <v>229</v>
      </c>
      <c r="BM848" s="100" t="s">
        <v>1021</v>
      </c>
    </row>
    <row r="849" spans="2:65" s="9" customFormat="1" ht="24.2" customHeight="1" x14ac:dyDescent="0.2">
      <c r="B849" s="10"/>
      <c r="C849" s="61" t="s">
        <v>1022</v>
      </c>
      <c r="D849" s="61" t="s">
        <v>140</v>
      </c>
      <c r="E849" s="62" t="s">
        <v>1023</v>
      </c>
      <c r="F849" s="63" t="s">
        <v>1024</v>
      </c>
      <c r="G849" s="64" t="s">
        <v>221</v>
      </c>
      <c r="H849" s="65">
        <v>219.416</v>
      </c>
      <c r="I849" s="192"/>
      <c r="J849" s="105">
        <f>ROUND(I849*H849,2)</f>
        <v>0</v>
      </c>
      <c r="K849" s="106"/>
      <c r="L849" s="10"/>
      <c r="M849" s="107" t="s">
        <v>1</v>
      </c>
      <c r="N849" s="108" t="s">
        <v>39</v>
      </c>
      <c r="P849" s="98">
        <f>O849*H849</f>
        <v>0</v>
      </c>
      <c r="Q849" s="98">
        <v>2.9E-4</v>
      </c>
      <c r="R849" s="98">
        <f>Q849*H849</f>
        <v>6.3630640000000002E-2</v>
      </c>
      <c r="S849" s="98">
        <v>0</v>
      </c>
      <c r="T849" s="99">
        <f>S849*H849</f>
        <v>0</v>
      </c>
      <c r="AR849" s="100" t="s">
        <v>229</v>
      </c>
      <c r="AT849" s="100" t="s">
        <v>140</v>
      </c>
      <c r="AU849" s="100" t="s">
        <v>83</v>
      </c>
      <c r="AY849" s="66" t="s">
        <v>138</v>
      </c>
      <c r="BE849" s="101">
        <f>IF(N849="základní",J849,0)</f>
        <v>0</v>
      </c>
      <c r="BF849" s="101">
        <f>IF(N849="snížená",J849,0)</f>
        <v>0</v>
      </c>
      <c r="BG849" s="101">
        <f>IF(N849="zákl. přenesená",J849,0)</f>
        <v>0</v>
      </c>
      <c r="BH849" s="101">
        <f>IF(N849="sníž. přenesená",J849,0)</f>
        <v>0</v>
      </c>
      <c r="BI849" s="101">
        <f>IF(N849="nulová",J849,0)</f>
        <v>0</v>
      </c>
      <c r="BJ849" s="66" t="s">
        <v>79</v>
      </c>
      <c r="BK849" s="101">
        <f>ROUND(I849*H849,2)</f>
        <v>0</v>
      </c>
      <c r="BL849" s="66" t="s">
        <v>229</v>
      </c>
      <c r="BM849" s="100" t="s">
        <v>1025</v>
      </c>
    </row>
    <row r="850" spans="2:65" s="163" customFormat="1" x14ac:dyDescent="0.2">
      <c r="B850" s="162"/>
      <c r="D850" s="58" t="s">
        <v>145</v>
      </c>
      <c r="E850" s="164" t="s">
        <v>1</v>
      </c>
      <c r="F850" s="165" t="s">
        <v>311</v>
      </c>
      <c r="H850" s="164" t="s">
        <v>1</v>
      </c>
      <c r="L850" s="162"/>
      <c r="M850" s="166"/>
      <c r="T850" s="167"/>
      <c r="AT850" s="164" t="s">
        <v>145</v>
      </c>
      <c r="AU850" s="164" t="s">
        <v>83</v>
      </c>
      <c r="AV850" s="163" t="s">
        <v>79</v>
      </c>
      <c r="AW850" s="163" t="s">
        <v>31</v>
      </c>
      <c r="AX850" s="163" t="s">
        <v>74</v>
      </c>
      <c r="AY850" s="164" t="s">
        <v>138</v>
      </c>
    </row>
    <row r="851" spans="2:65" s="163" customFormat="1" x14ac:dyDescent="0.2">
      <c r="B851" s="162"/>
      <c r="D851" s="58" t="s">
        <v>145</v>
      </c>
      <c r="E851" s="164" t="s">
        <v>1</v>
      </c>
      <c r="F851" s="165" t="s">
        <v>1026</v>
      </c>
      <c r="H851" s="164" t="s">
        <v>1</v>
      </c>
      <c r="L851" s="162"/>
      <c r="M851" s="166"/>
      <c r="T851" s="167"/>
      <c r="AT851" s="164" t="s">
        <v>145</v>
      </c>
      <c r="AU851" s="164" t="s">
        <v>83</v>
      </c>
      <c r="AV851" s="163" t="s">
        <v>79</v>
      </c>
      <c r="AW851" s="163" t="s">
        <v>31</v>
      </c>
      <c r="AX851" s="163" t="s">
        <v>74</v>
      </c>
      <c r="AY851" s="164" t="s">
        <v>138</v>
      </c>
    </row>
    <row r="852" spans="2:65" s="169" customFormat="1" x14ac:dyDescent="0.2">
      <c r="B852" s="168"/>
      <c r="D852" s="58" t="s">
        <v>145</v>
      </c>
      <c r="E852" s="170" t="s">
        <v>1</v>
      </c>
      <c r="F852" s="171" t="s">
        <v>1027</v>
      </c>
      <c r="H852" s="172">
        <v>110.58</v>
      </c>
      <c r="L852" s="168"/>
      <c r="M852" s="173"/>
      <c r="T852" s="174"/>
      <c r="AT852" s="170" t="s">
        <v>145</v>
      </c>
      <c r="AU852" s="170" t="s">
        <v>83</v>
      </c>
      <c r="AV852" s="169" t="s">
        <v>83</v>
      </c>
      <c r="AW852" s="169" t="s">
        <v>31</v>
      </c>
      <c r="AX852" s="169" t="s">
        <v>74</v>
      </c>
      <c r="AY852" s="170" t="s">
        <v>138</v>
      </c>
    </row>
    <row r="853" spans="2:65" s="169" customFormat="1" x14ac:dyDescent="0.2">
      <c r="B853" s="168"/>
      <c r="D853" s="58" t="s">
        <v>145</v>
      </c>
      <c r="E853" s="170" t="s">
        <v>1</v>
      </c>
      <c r="F853" s="171" t="s">
        <v>1028</v>
      </c>
      <c r="H853" s="172">
        <v>44.118000000000002</v>
      </c>
      <c r="L853" s="168"/>
      <c r="M853" s="173"/>
      <c r="T853" s="174"/>
      <c r="AT853" s="170" t="s">
        <v>145</v>
      </c>
      <c r="AU853" s="170" t="s">
        <v>83</v>
      </c>
      <c r="AV853" s="169" t="s">
        <v>83</v>
      </c>
      <c r="AW853" s="169" t="s">
        <v>31</v>
      </c>
      <c r="AX853" s="169" t="s">
        <v>74</v>
      </c>
      <c r="AY853" s="170" t="s">
        <v>138</v>
      </c>
    </row>
    <row r="854" spans="2:65" s="169" customFormat="1" x14ac:dyDescent="0.2">
      <c r="B854" s="168"/>
      <c r="D854" s="58" t="s">
        <v>145</v>
      </c>
      <c r="E854" s="170" t="s">
        <v>1</v>
      </c>
      <c r="F854" s="171" t="s">
        <v>1029</v>
      </c>
      <c r="H854" s="172">
        <v>45.706000000000003</v>
      </c>
      <c r="L854" s="168"/>
      <c r="M854" s="173"/>
      <c r="T854" s="174"/>
      <c r="AT854" s="170" t="s">
        <v>145</v>
      </c>
      <c r="AU854" s="170" t="s">
        <v>83</v>
      </c>
      <c r="AV854" s="169" t="s">
        <v>83</v>
      </c>
      <c r="AW854" s="169" t="s">
        <v>31</v>
      </c>
      <c r="AX854" s="169" t="s">
        <v>74</v>
      </c>
      <c r="AY854" s="170" t="s">
        <v>138</v>
      </c>
    </row>
    <row r="855" spans="2:65" s="169" customFormat="1" x14ac:dyDescent="0.2">
      <c r="B855" s="168"/>
      <c r="D855" s="58" t="s">
        <v>145</v>
      </c>
      <c r="E855" s="170" t="s">
        <v>1</v>
      </c>
      <c r="F855" s="171" t="s">
        <v>1030</v>
      </c>
      <c r="H855" s="172">
        <v>19.012</v>
      </c>
      <c r="L855" s="168"/>
      <c r="M855" s="173"/>
      <c r="T855" s="174"/>
      <c r="AT855" s="170" t="s">
        <v>145</v>
      </c>
      <c r="AU855" s="170" t="s">
        <v>83</v>
      </c>
      <c r="AV855" s="169" t="s">
        <v>83</v>
      </c>
      <c r="AW855" s="169" t="s">
        <v>31</v>
      </c>
      <c r="AX855" s="169" t="s">
        <v>74</v>
      </c>
      <c r="AY855" s="170" t="s">
        <v>138</v>
      </c>
    </row>
    <row r="856" spans="2:65" s="183" customFormat="1" x14ac:dyDescent="0.2">
      <c r="B856" s="182"/>
      <c r="D856" s="58" t="s">
        <v>145</v>
      </c>
      <c r="E856" s="184" t="s">
        <v>1</v>
      </c>
      <c r="F856" s="185" t="s">
        <v>157</v>
      </c>
      <c r="H856" s="186">
        <v>219.416</v>
      </c>
      <c r="L856" s="182"/>
      <c r="M856" s="187"/>
      <c r="T856" s="188"/>
      <c r="AT856" s="184" t="s">
        <v>145</v>
      </c>
      <c r="AU856" s="184" t="s">
        <v>83</v>
      </c>
      <c r="AV856" s="183" t="s">
        <v>89</v>
      </c>
      <c r="AW856" s="183" t="s">
        <v>31</v>
      </c>
      <c r="AX856" s="183" t="s">
        <v>79</v>
      </c>
      <c r="AY856" s="184" t="s">
        <v>138</v>
      </c>
    </row>
    <row r="857" spans="2:65" s="49" customFormat="1" ht="25.9" customHeight="1" x14ac:dyDescent="0.2">
      <c r="B857" s="50"/>
      <c r="D857" s="51" t="s">
        <v>73</v>
      </c>
      <c r="E857" s="52" t="s">
        <v>1031</v>
      </c>
      <c r="F857" s="52" t="s">
        <v>1032</v>
      </c>
      <c r="J857" s="87">
        <f>BK857</f>
        <v>0</v>
      </c>
      <c r="L857" s="50"/>
      <c r="M857" s="88"/>
      <c r="P857" s="89">
        <f>SUM(P858:P860)</f>
        <v>0</v>
      </c>
      <c r="R857" s="89">
        <f>SUM(R858:R860)</f>
        <v>0</v>
      </c>
      <c r="T857" s="90">
        <f>SUM(T858:T860)</f>
        <v>0</v>
      </c>
      <c r="AR857" s="51" t="s">
        <v>89</v>
      </c>
      <c r="AT857" s="91" t="s">
        <v>73</v>
      </c>
      <c r="AU857" s="91" t="s">
        <v>74</v>
      </c>
      <c r="AY857" s="51" t="s">
        <v>138</v>
      </c>
      <c r="BK857" s="92">
        <f>SUM(BK858:BK860)</f>
        <v>0</v>
      </c>
    </row>
    <row r="858" spans="2:65" s="9" customFormat="1" ht="16.5" customHeight="1" x14ac:dyDescent="0.2">
      <c r="B858" s="10"/>
      <c r="C858" s="61" t="s">
        <v>1033</v>
      </c>
      <c r="D858" s="61" t="s">
        <v>140</v>
      </c>
      <c r="E858" s="62" t="s">
        <v>1034</v>
      </c>
      <c r="F858" s="63" t="s">
        <v>1035</v>
      </c>
      <c r="G858" s="64" t="s">
        <v>1036</v>
      </c>
      <c r="H858" s="65">
        <v>30</v>
      </c>
      <c r="I858" s="192"/>
      <c r="J858" s="105">
        <f>ROUND(I858*H858,2)</f>
        <v>0</v>
      </c>
      <c r="K858" s="106"/>
      <c r="L858" s="10"/>
      <c r="M858" s="107" t="s">
        <v>1</v>
      </c>
      <c r="N858" s="108" t="s">
        <v>39</v>
      </c>
      <c r="P858" s="98">
        <f>O858*H858</f>
        <v>0</v>
      </c>
      <c r="Q858" s="98">
        <v>0</v>
      </c>
      <c r="R858" s="98">
        <f>Q858*H858</f>
        <v>0</v>
      </c>
      <c r="S858" s="98">
        <v>0</v>
      </c>
      <c r="T858" s="99">
        <f>S858*H858</f>
        <v>0</v>
      </c>
      <c r="AR858" s="100" t="s">
        <v>1037</v>
      </c>
      <c r="AT858" s="100" t="s">
        <v>140</v>
      </c>
      <c r="AU858" s="100" t="s">
        <v>79</v>
      </c>
      <c r="AY858" s="66" t="s">
        <v>138</v>
      </c>
      <c r="BE858" s="101">
        <f>IF(N858="základní",J858,0)</f>
        <v>0</v>
      </c>
      <c r="BF858" s="101">
        <f>IF(N858="snížená",J858,0)</f>
        <v>0</v>
      </c>
      <c r="BG858" s="101">
        <f>IF(N858="zákl. přenesená",J858,0)</f>
        <v>0</v>
      </c>
      <c r="BH858" s="101">
        <f>IF(N858="sníž. přenesená",J858,0)</f>
        <v>0</v>
      </c>
      <c r="BI858" s="101">
        <f>IF(N858="nulová",J858,0)</f>
        <v>0</v>
      </c>
      <c r="BJ858" s="66" t="s">
        <v>79</v>
      </c>
      <c r="BK858" s="101">
        <f>ROUND(I858*H858,2)</f>
        <v>0</v>
      </c>
      <c r="BL858" s="66" t="s">
        <v>1037</v>
      </c>
      <c r="BM858" s="100" t="s">
        <v>1038</v>
      </c>
    </row>
    <row r="859" spans="2:65" s="163" customFormat="1" x14ac:dyDescent="0.2">
      <c r="B859" s="162"/>
      <c r="D859" s="58" t="s">
        <v>145</v>
      </c>
      <c r="E859" s="164" t="s">
        <v>1</v>
      </c>
      <c r="F859" s="165" t="s">
        <v>1039</v>
      </c>
      <c r="H859" s="164" t="s">
        <v>1</v>
      </c>
      <c r="L859" s="162"/>
      <c r="M859" s="166"/>
      <c r="T859" s="167"/>
      <c r="AT859" s="164" t="s">
        <v>145</v>
      </c>
      <c r="AU859" s="164" t="s">
        <v>79</v>
      </c>
      <c r="AV859" s="163" t="s">
        <v>79</v>
      </c>
      <c r="AW859" s="163" t="s">
        <v>31</v>
      </c>
      <c r="AX859" s="163" t="s">
        <v>74</v>
      </c>
      <c r="AY859" s="164" t="s">
        <v>138</v>
      </c>
    </row>
    <row r="860" spans="2:65" s="169" customFormat="1" x14ac:dyDescent="0.2">
      <c r="B860" s="168"/>
      <c r="D860" s="58" t="s">
        <v>145</v>
      </c>
      <c r="E860" s="170" t="s">
        <v>1</v>
      </c>
      <c r="F860" s="171" t="s">
        <v>318</v>
      </c>
      <c r="H860" s="172">
        <v>30</v>
      </c>
      <c r="L860" s="168"/>
      <c r="M860" s="189"/>
      <c r="N860" s="190"/>
      <c r="O860" s="190"/>
      <c r="P860" s="190"/>
      <c r="Q860" s="190"/>
      <c r="R860" s="190"/>
      <c r="S860" s="190"/>
      <c r="T860" s="191"/>
      <c r="AT860" s="170" t="s">
        <v>145</v>
      </c>
      <c r="AU860" s="170" t="s">
        <v>79</v>
      </c>
      <c r="AV860" s="169" t="s">
        <v>83</v>
      </c>
      <c r="AW860" s="169" t="s">
        <v>31</v>
      </c>
      <c r="AX860" s="169" t="s">
        <v>79</v>
      </c>
      <c r="AY860" s="170" t="s">
        <v>138</v>
      </c>
    </row>
    <row r="861" spans="2:65" s="9" customFormat="1" ht="6.95" customHeight="1" x14ac:dyDescent="0.2">
      <c r="B861" s="30"/>
      <c r="C861" s="31"/>
      <c r="D861" s="31"/>
      <c r="E861" s="31"/>
      <c r="F861" s="31"/>
      <c r="G861" s="31"/>
      <c r="H861" s="31"/>
      <c r="I861" s="31"/>
      <c r="J861" s="31"/>
      <c r="K861" s="31"/>
      <c r="L861" s="10"/>
    </row>
  </sheetData>
  <sheetProtection algorithmName="SHA-512" hashValue="GsG/olokWIFGYtOPWvQ14AdYFVzZ+s2ZTxfKPL1pwdoPCZZAVESfv4WHF8TMM87m3/a4DTR5UfFIYL9Uwu396g==" saltValue="/MeDrM4wqwk6SAKDnrIn7g==" spinCount="100000" sheet="1" objects="1" scenarios="1"/>
  <autoFilter ref="C135:K860" xr:uid="{00000000-0009-0000-0000-000001000000}"/>
  <mergeCells count="9">
    <mergeCell ref="E87:H87"/>
    <mergeCell ref="E126:H126"/>
    <mergeCell ref="E128:H12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15"/>
  <sheetViews>
    <sheetView showGridLines="0" workbookViewId="0">
      <selection activeCell="A206" sqref="A206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332" t="s">
        <v>5</v>
      </c>
      <c r="M2" s="333"/>
      <c r="N2" s="333"/>
      <c r="O2" s="333"/>
      <c r="P2" s="333"/>
      <c r="Q2" s="333"/>
      <c r="R2" s="333"/>
      <c r="S2" s="333"/>
      <c r="T2" s="333"/>
      <c r="U2" s="333"/>
      <c r="V2" s="333"/>
      <c r="AT2" s="194" t="s">
        <v>85</v>
      </c>
    </row>
    <row r="3" spans="2:46" ht="6.95" customHeight="1" x14ac:dyDescent="0.2">
      <c r="B3" s="195"/>
      <c r="C3" s="196"/>
      <c r="D3" s="196"/>
      <c r="E3" s="196"/>
      <c r="F3" s="196"/>
      <c r="G3" s="196"/>
      <c r="H3" s="196"/>
      <c r="I3" s="196"/>
      <c r="J3" s="196"/>
      <c r="K3" s="196"/>
      <c r="L3" s="197"/>
      <c r="AT3" s="194" t="s">
        <v>83</v>
      </c>
    </row>
    <row r="4" spans="2:46" ht="24.95" customHeight="1" x14ac:dyDescent="0.2">
      <c r="B4" s="197"/>
      <c r="D4" s="198" t="s">
        <v>95</v>
      </c>
      <c r="L4" s="197"/>
      <c r="M4" s="199" t="s">
        <v>10</v>
      </c>
      <c r="AT4" s="194" t="s">
        <v>3</v>
      </c>
    </row>
    <row r="5" spans="2:46" ht="6.95" customHeight="1" x14ac:dyDescent="0.2">
      <c r="B5" s="197"/>
      <c r="L5" s="197"/>
    </row>
    <row r="6" spans="2:46" ht="12" customHeight="1" x14ac:dyDescent="0.2">
      <c r="B6" s="197"/>
      <c r="D6" s="200" t="s">
        <v>15</v>
      </c>
      <c r="L6" s="197"/>
    </row>
    <row r="7" spans="2:46" ht="16.5" customHeight="1" x14ac:dyDescent="0.2">
      <c r="B7" s="197"/>
      <c r="E7" s="330" t="str">
        <f>'Rekapitulace stavby'!K6</f>
        <v>SPŠ stavební Pardubice - rekonstrukce toalet a umýváren</v>
      </c>
      <c r="F7" s="331"/>
      <c r="G7" s="331"/>
      <c r="H7" s="331"/>
      <c r="L7" s="197"/>
    </row>
    <row r="8" spans="2:46" s="202" customFormat="1" ht="12" customHeight="1" x14ac:dyDescent="0.2">
      <c r="B8" s="201"/>
      <c r="D8" s="200" t="s">
        <v>96</v>
      </c>
      <c r="L8" s="201"/>
    </row>
    <row r="9" spans="2:46" s="202" customFormat="1" ht="16.5" customHeight="1" x14ac:dyDescent="0.2">
      <c r="B9" s="201"/>
      <c r="E9" s="328" t="s">
        <v>1040</v>
      </c>
      <c r="F9" s="329"/>
      <c r="G9" s="329"/>
      <c r="H9" s="329"/>
      <c r="L9" s="201"/>
    </row>
    <row r="10" spans="2:46" s="202" customFormat="1" x14ac:dyDescent="0.2">
      <c r="B10" s="201"/>
      <c r="L10" s="201"/>
    </row>
    <row r="11" spans="2:46" s="202" customFormat="1" ht="12" customHeight="1" x14ac:dyDescent="0.2">
      <c r="B11" s="201"/>
      <c r="D11" s="200" t="s">
        <v>17</v>
      </c>
      <c r="F11" s="203" t="s">
        <v>1</v>
      </c>
      <c r="I11" s="200" t="s">
        <v>18</v>
      </c>
      <c r="J11" s="203" t="s">
        <v>1</v>
      </c>
      <c r="L11" s="201"/>
    </row>
    <row r="12" spans="2:46" s="202" customFormat="1" ht="12" customHeight="1" x14ac:dyDescent="0.2">
      <c r="B12" s="201"/>
      <c r="D12" s="200" t="s">
        <v>19</v>
      </c>
      <c r="F12" s="203" t="s">
        <v>20</v>
      </c>
      <c r="I12" s="200" t="s">
        <v>21</v>
      </c>
      <c r="J12" s="204">
        <f>'Rekapitulace stavby'!AN8</f>
        <v>45782</v>
      </c>
      <c r="L12" s="201"/>
    </row>
    <row r="13" spans="2:46" s="202" customFormat="1" ht="10.7" customHeight="1" x14ac:dyDescent="0.2">
      <c r="B13" s="201"/>
      <c r="L13" s="201"/>
    </row>
    <row r="14" spans="2:46" s="202" customFormat="1" ht="12" customHeight="1" x14ac:dyDescent="0.2">
      <c r="B14" s="201"/>
      <c r="D14" s="200" t="s">
        <v>22</v>
      </c>
      <c r="I14" s="200" t="s">
        <v>23</v>
      </c>
      <c r="J14" s="203" t="s">
        <v>1</v>
      </c>
      <c r="L14" s="201"/>
    </row>
    <row r="15" spans="2:46" s="202" customFormat="1" ht="18" customHeight="1" x14ac:dyDescent="0.2">
      <c r="B15" s="201"/>
      <c r="E15" s="203" t="s">
        <v>24</v>
      </c>
      <c r="I15" s="200" t="s">
        <v>25</v>
      </c>
      <c r="J15" s="203" t="s">
        <v>1</v>
      </c>
      <c r="L15" s="201"/>
    </row>
    <row r="16" spans="2:46" s="202" customFormat="1" ht="6.95" customHeight="1" x14ac:dyDescent="0.2">
      <c r="B16" s="201"/>
      <c r="L16" s="201"/>
    </row>
    <row r="17" spans="2:12" s="202" customFormat="1" ht="12" customHeight="1" x14ac:dyDescent="0.2">
      <c r="B17" s="201"/>
      <c r="D17" s="200" t="s">
        <v>26</v>
      </c>
      <c r="I17" s="200" t="s">
        <v>23</v>
      </c>
      <c r="J17" s="283" t="str">
        <f>'Rekapitulace stavby'!AN13</f>
        <v>Vyplň údaj</v>
      </c>
      <c r="L17" s="201"/>
    </row>
    <row r="18" spans="2:12" s="202" customFormat="1" ht="18" customHeight="1" x14ac:dyDescent="0.2">
      <c r="B18" s="201"/>
      <c r="E18" s="334" t="str">
        <f>'Rekapitulace stavby'!E14</f>
        <v>Vyplň údaj</v>
      </c>
      <c r="F18" s="327"/>
      <c r="G18" s="327"/>
      <c r="H18" s="327"/>
      <c r="I18" s="200" t="s">
        <v>25</v>
      </c>
      <c r="J18" s="283" t="str">
        <f>'Rekapitulace stavby'!AN14</f>
        <v>Vyplň údaj</v>
      </c>
      <c r="L18" s="201"/>
    </row>
    <row r="19" spans="2:12" s="202" customFormat="1" ht="6.95" customHeight="1" x14ac:dyDescent="0.2">
      <c r="B19" s="201"/>
      <c r="L19" s="201"/>
    </row>
    <row r="20" spans="2:12" s="202" customFormat="1" ht="12" customHeight="1" x14ac:dyDescent="0.2">
      <c r="B20" s="201"/>
      <c r="D20" s="200" t="s">
        <v>28</v>
      </c>
      <c r="I20" s="200" t="s">
        <v>23</v>
      </c>
      <c r="J20" s="203" t="s">
        <v>29</v>
      </c>
      <c r="L20" s="201"/>
    </row>
    <row r="21" spans="2:12" s="202" customFormat="1" ht="18" customHeight="1" x14ac:dyDescent="0.2">
      <c r="B21" s="201"/>
      <c r="E21" s="203" t="s">
        <v>30</v>
      </c>
      <c r="I21" s="200" t="s">
        <v>25</v>
      </c>
      <c r="J21" s="203" t="s">
        <v>1</v>
      </c>
      <c r="L21" s="201"/>
    </row>
    <row r="22" spans="2:12" s="202" customFormat="1" ht="6.95" customHeight="1" x14ac:dyDescent="0.2">
      <c r="B22" s="201"/>
      <c r="L22" s="201"/>
    </row>
    <row r="23" spans="2:12" s="202" customFormat="1" ht="12" customHeight="1" x14ac:dyDescent="0.2">
      <c r="B23" s="201"/>
      <c r="D23" s="200" t="s">
        <v>32</v>
      </c>
      <c r="I23" s="200" t="s">
        <v>23</v>
      </c>
      <c r="J23" s="203" t="str">
        <f>IF('Rekapitulace stavby'!AN19="","",'Rekapitulace stavby'!AN19)</f>
        <v/>
      </c>
      <c r="L23" s="201"/>
    </row>
    <row r="24" spans="2:12" s="202" customFormat="1" ht="18" customHeight="1" x14ac:dyDescent="0.2">
      <c r="B24" s="201"/>
      <c r="E24" s="203" t="str">
        <f>IF('Rekapitulace stavby'!E20="","",'Rekapitulace stavby'!E20)</f>
        <v xml:space="preserve"> </v>
      </c>
      <c r="I24" s="200" t="s">
        <v>25</v>
      </c>
      <c r="J24" s="203" t="str">
        <f>IF('Rekapitulace stavby'!AN20="","",'Rekapitulace stavby'!AN20)</f>
        <v/>
      </c>
      <c r="L24" s="201"/>
    </row>
    <row r="25" spans="2:12" s="202" customFormat="1" ht="6.95" customHeight="1" x14ac:dyDescent="0.2">
      <c r="B25" s="201"/>
      <c r="L25" s="201"/>
    </row>
    <row r="26" spans="2:12" s="202" customFormat="1" ht="12" customHeight="1" x14ac:dyDescent="0.2">
      <c r="B26" s="201"/>
      <c r="D26" s="200" t="s">
        <v>33</v>
      </c>
      <c r="L26" s="201"/>
    </row>
    <row r="27" spans="2:12" s="206" customFormat="1" ht="16.5" customHeight="1" x14ac:dyDescent="0.2">
      <c r="B27" s="205"/>
      <c r="E27" s="335" t="s">
        <v>1</v>
      </c>
      <c r="F27" s="335"/>
      <c r="G27" s="335"/>
      <c r="H27" s="335"/>
      <c r="L27" s="205"/>
    </row>
    <row r="28" spans="2:12" s="202" customFormat="1" ht="6.95" customHeight="1" x14ac:dyDescent="0.2">
      <c r="B28" s="201"/>
      <c r="L28" s="201"/>
    </row>
    <row r="29" spans="2:12" s="202" customFormat="1" ht="6.95" customHeight="1" x14ac:dyDescent="0.2">
      <c r="B29" s="201"/>
      <c r="D29" s="208"/>
      <c r="E29" s="208"/>
      <c r="F29" s="208"/>
      <c r="G29" s="208"/>
      <c r="H29" s="208"/>
      <c r="I29" s="208"/>
      <c r="J29" s="208"/>
      <c r="K29" s="208"/>
      <c r="L29" s="201"/>
    </row>
    <row r="30" spans="2:12" s="202" customFormat="1" ht="25.35" customHeight="1" x14ac:dyDescent="0.2">
      <c r="B30" s="201"/>
      <c r="D30" s="209" t="s">
        <v>34</v>
      </c>
      <c r="J30" s="210">
        <f>ROUND(J122, 2)</f>
        <v>0</v>
      </c>
      <c r="L30" s="201"/>
    </row>
    <row r="31" spans="2:12" s="202" customFormat="1" ht="6.95" customHeight="1" x14ac:dyDescent="0.2">
      <c r="B31" s="201"/>
      <c r="D31" s="208"/>
      <c r="E31" s="208"/>
      <c r="F31" s="208"/>
      <c r="G31" s="208"/>
      <c r="H31" s="208"/>
      <c r="I31" s="208"/>
      <c r="J31" s="208"/>
      <c r="K31" s="208"/>
      <c r="L31" s="201"/>
    </row>
    <row r="32" spans="2:12" s="202" customFormat="1" ht="14.45" customHeight="1" x14ac:dyDescent="0.2">
      <c r="B32" s="201"/>
      <c r="F32" s="211" t="s">
        <v>36</v>
      </c>
      <c r="I32" s="211" t="s">
        <v>35</v>
      </c>
      <c r="J32" s="211" t="s">
        <v>37</v>
      </c>
      <c r="L32" s="201"/>
    </row>
    <row r="33" spans="2:12" s="202" customFormat="1" ht="14.45" customHeight="1" x14ac:dyDescent="0.2">
      <c r="B33" s="201"/>
      <c r="D33" s="212" t="s">
        <v>38</v>
      </c>
      <c r="E33" s="200" t="s">
        <v>39</v>
      </c>
      <c r="F33" s="213">
        <f>ROUND((SUM(BE122:BE214)),  2)</f>
        <v>0</v>
      </c>
      <c r="I33" s="214">
        <v>0.21</v>
      </c>
      <c r="J33" s="213">
        <f>ROUND(((SUM(BE122:BE214))*I33),  2)</f>
        <v>0</v>
      </c>
      <c r="L33" s="201"/>
    </row>
    <row r="34" spans="2:12" s="202" customFormat="1" ht="14.45" customHeight="1" x14ac:dyDescent="0.2">
      <c r="B34" s="201"/>
      <c r="E34" s="200" t="s">
        <v>40</v>
      </c>
      <c r="F34" s="213">
        <f>ROUND((SUM(BF122:BF214)),  2)</f>
        <v>0</v>
      </c>
      <c r="I34" s="214">
        <v>0.15</v>
      </c>
      <c r="J34" s="213">
        <f>ROUND(((SUM(BF122:BF214))*I34),  2)</f>
        <v>0</v>
      </c>
      <c r="L34" s="201"/>
    </row>
    <row r="35" spans="2:12" s="202" customFormat="1" ht="14.45" hidden="1" customHeight="1" x14ac:dyDescent="0.2">
      <c r="B35" s="201"/>
      <c r="E35" s="200" t="s">
        <v>41</v>
      </c>
      <c r="F35" s="213">
        <f>ROUND((SUM(BG122:BG214)),  2)</f>
        <v>0</v>
      </c>
      <c r="I35" s="214">
        <v>0.21</v>
      </c>
      <c r="J35" s="213">
        <f>0</f>
        <v>0</v>
      </c>
      <c r="L35" s="201"/>
    </row>
    <row r="36" spans="2:12" s="202" customFormat="1" ht="14.45" hidden="1" customHeight="1" x14ac:dyDescent="0.2">
      <c r="B36" s="201"/>
      <c r="E36" s="200" t="s">
        <v>42</v>
      </c>
      <c r="F36" s="213">
        <f>ROUND((SUM(BH122:BH214)),  2)</f>
        <v>0</v>
      </c>
      <c r="I36" s="214">
        <v>0.15</v>
      </c>
      <c r="J36" s="213">
        <f>0</f>
        <v>0</v>
      </c>
      <c r="L36" s="201"/>
    </row>
    <row r="37" spans="2:12" s="202" customFormat="1" ht="14.45" hidden="1" customHeight="1" x14ac:dyDescent="0.2">
      <c r="B37" s="201"/>
      <c r="E37" s="200" t="s">
        <v>43</v>
      </c>
      <c r="F37" s="213">
        <f>ROUND((SUM(BI122:BI214)),  2)</f>
        <v>0</v>
      </c>
      <c r="I37" s="214">
        <v>0</v>
      </c>
      <c r="J37" s="213">
        <f>0</f>
        <v>0</v>
      </c>
      <c r="L37" s="201"/>
    </row>
    <row r="38" spans="2:12" s="202" customFormat="1" ht="6.95" customHeight="1" x14ac:dyDescent="0.2">
      <c r="B38" s="201"/>
      <c r="L38" s="201"/>
    </row>
    <row r="39" spans="2:12" s="202" customFormat="1" ht="25.35" customHeight="1" x14ac:dyDescent="0.2">
      <c r="B39" s="201"/>
      <c r="C39" s="215"/>
      <c r="D39" s="216" t="s">
        <v>44</v>
      </c>
      <c r="E39" s="217"/>
      <c r="F39" s="217"/>
      <c r="G39" s="218" t="s">
        <v>45</v>
      </c>
      <c r="H39" s="219" t="s">
        <v>46</v>
      </c>
      <c r="I39" s="217"/>
      <c r="J39" s="220">
        <f>SUM(J30:J37)</f>
        <v>0</v>
      </c>
      <c r="K39" s="221"/>
      <c r="L39" s="201"/>
    </row>
    <row r="40" spans="2:12" s="202" customFormat="1" ht="14.45" customHeight="1" x14ac:dyDescent="0.2">
      <c r="B40" s="201"/>
      <c r="L40" s="201"/>
    </row>
    <row r="41" spans="2:12" ht="14.45" customHeight="1" x14ac:dyDescent="0.2">
      <c r="B41" s="197"/>
      <c r="L41" s="197"/>
    </row>
    <row r="42" spans="2:12" ht="14.45" customHeight="1" x14ac:dyDescent="0.2">
      <c r="B42" s="197"/>
      <c r="L42" s="197"/>
    </row>
    <row r="43" spans="2:12" ht="14.45" customHeight="1" x14ac:dyDescent="0.2">
      <c r="B43" s="197"/>
      <c r="L43" s="197"/>
    </row>
    <row r="44" spans="2:12" ht="14.45" customHeight="1" x14ac:dyDescent="0.2">
      <c r="B44" s="197"/>
      <c r="L44" s="197"/>
    </row>
    <row r="45" spans="2:12" ht="14.45" customHeight="1" x14ac:dyDescent="0.2">
      <c r="B45" s="197"/>
      <c r="L45" s="197"/>
    </row>
    <row r="46" spans="2:12" ht="14.45" customHeight="1" x14ac:dyDescent="0.2">
      <c r="B46" s="197"/>
      <c r="L46" s="197"/>
    </row>
    <row r="47" spans="2:12" ht="14.45" customHeight="1" x14ac:dyDescent="0.2">
      <c r="B47" s="197"/>
      <c r="L47" s="197"/>
    </row>
    <row r="48" spans="2:12" ht="14.45" customHeight="1" x14ac:dyDescent="0.2">
      <c r="B48" s="197"/>
      <c r="L48" s="197"/>
    </row>
    <row r="49" spans="2:12" ht="14.45" customHeight="1" x14ac:dyDescent="0.2">
      <c r="B49" s="197"/>
      <c r="L49" s="197"/>
    </row>
    <row r="50" spans="2:12" s="202" customFormat="1" ht="14.45" customHeight="1" x14ac:dyDescent="0.2">
      <c r="B50" s="201"/>
      <c r="D50" s="222" t="s">
        <v>47</v>
      </c>
      <c r="E50" s="223"/>
      <c r="F50" s="223"/>
      <c r="G50" s="222" t="s">
        <v>48</v>
      </c>
      <c r="H50" s="223"/>
      <c r="I50" s="223"/>
      <c r="J50" s="223"/>
      <c r="K50" s="223"/>
      <c r="L50" s="201"/>
    </row>
    <row r="51" spans="2:12" x14ac:dyDescent="0.2">
      <c r="B51" s="197"/>
      <c r="L51" s="197"/>
    </row>
    <row r="52" spans="2:12" x14ac:dyDescent="0.2">
      <c r="B52" s="197"/>
      <c r="L52" s="197"/>
    </row>
    <row r="53" spans="2:12" x14ac:dyDescent="0.2">
      <c r="B53" s="197"/>
      <c r="L53" s="197"/>
    </row>
    <row r="54" spans="2:12" x14ac:dyDescent="0.2">
      <c r="B54" s="197"/>
      <c r="L54" s="197"/>
    </row>
    <row r="55" spans="2:12" x14ac:dyDescent="0.2">
      <c r="B55" s="197"/>
      <c r="L55" s="197"/>
    </row>
    <row r="56" spans="2:12" x14ac:dyDescent="0.2">
      <c r="B56" s="197"/>
      <c r="L56" s="197"/>
    </row>
    <row r="57" spans="2:12" x14ac:dyDescent="0.2">
      <c r="B57" s="197"/>
      <c r="L57" s="197"/>
    </row>
    <row r="58" spans="2:12" x14ac:dyDescent="0.2">
      <c r="B58" s="197"/>
      <c r="L58" s="197"/>
    </row>
    <row r="59" spans="2:12" x14ac:dyDescent="0.2">
      <c r="B59" s="197"/>
      <c r="L59" s="197"/>
    </row>
    <row r="60" spans="2:12" x14ac:dyDescent="0.2">
      <c r="B60" s="197"/>
      <c r="L60" s="197"/>
    </row>
    <row r="61" spans="2:12" s="202" customFormat="1" ht="12.75" x14ac:dyDescent="0.2">
      <c r="B61" s="201"/>
      <c r="D61" s="224" t="s">
        <v>49</v>
      </c>
      <c r="E61" s="225"/>
      <c r="F61" s="226" t="s">
        <v>50</v>
      </c>
      <c r="G61" s="224" t="s">
        <v>49</v>
      </c>
      <c r="H61" s="225"/>
      <c r="I61" s="225"/>
      <c r="J61" s="227" t="s">
        <v>50</v>
      </c>
      <c r="K61" s="225"/>
      <c r="L61" s="201"/>
    </row>
    <row r="62" spans="2:12" x14ac:dyDescent="0.2">
      <c r="B62" s="197"/>
      <c r="L62" s="197"/>
    </row>
    <row r="63" spans="2:12" x14ac:dyDescent="0.2">
      <c r="B63" s="197"/>
      <c r="L63" s="197"/>
    </row>
    <row r="64" spans="2:12" x14ac:dyDescent="0.2">
      <c r="B64" s="197"/>
      <c r="L64" s="197"/>
    </row>
    <row r="65" spans="2:12" s="202" customFormat="1" ht="12.75" x14ac:dyDescent="0.2">
      <c r="B65" s="201"/>
      <c r="D65" s="222" t="s">
        <v>51</v>
      </c>
      <c r="E65" s="223"/>
      <c r="F65" s="223"/>
      <c r="G65" s="222" t="s">
        <v>52</v>
      </c>
      <c r="H65" s="223"/>
      <c r="I65" s="223"/>
      <c r="J65" s="223"/>
      <c r="K65" s="223"/>
      <c r="L65" s="201"/>
    </row>
    <row r="66" spans="2:12" x14ac:dyDescent="0.2">
      <c r="B66" s="197"/>
      <c r="L66" s="197"/>
    </row>
    <row r="67" spans="2:12" x14ac:dyDescent="0.2">
      <c r="B67" s="197"/>
      <c r="L67" s="197"/>
    </row>
    <row r="68" spans="2:12" x14ac:dyDescent="0.2">
      <c r="B68" s="197"/>
      <c r="L68" s="197"/>
    </row>
    <row r="69" spans="2:12" x14ac:dyDescent="0.2">
      <c r="B69" s="197"/>
      <c r="L69" s="197"/>
    </row>
    <row r="70" spans="2:12" x14ac:dyDescent="0.2">
      <c r="B70" s="197"/>
      <c r="L70" s="197"/>
    </row>
    <row r="71" spans="2:12" x14ac:dyDescent="0.2">
      <c r="B71" s="197"/>
      <c r="L71" s="197"/>
    </row>
    <row r="72" spans="2:12" x14ac:dyDescent="0.2">
      <c r="B72" s="197"/>
      <c r="L72" s="197"/>
    </row>
    <row r="73" spans="2:12" x14ac:dyDescent="0.2">
      <c r="B73" s="197"/>
      <c r="L73" s="197"/>
    </row>
    <row r="74" spans="2:12" x14ac:dyDescent="0.2">
      <c r="B74" s="197"/>
      <c r="L74" s="197"/>
    </row>
    <row r="75" spans="2:12" x14ac:dyDescent="0.2">
      <c r="B75" s="197"/>
      <c r="L75" s="197"/>
    </row>
    <row r="76" spans="2:12" s="202" customFormat="1" ht="12.75" x14ac:dyDescent="0.2">
      <c r="B76" s="201"/>
      <c r="D76" s="224" t="s">
        <v>49</v>
      </c>
      <c r="E76" s="225"/>
      <c r="F76" s="226" t="s">
        <v>50</v>
      </c>
      <c r="G76" s="224" t="s">
        <v>49</v>
      </c>
      <c r="H76" s="225"/>
      <c r="I76" s="225"/>
      <c r="J76" s="227" t="s">
        <v>50</v>
      </c>
      <c r="K76" s="225"/>
      <c r="L76" s="201"/>
    </row>
    <row r="77" spans="2:12" s="202" customFormat="1" ht="14.45" customHeight="1" x14ac:dyDescent="0.2">
      <c r="B77" s="228"/>
      <c r="C77" s="229"/>
      <c r="D77" s="229"/>
      <c r="E77" s="229"/>
      <c r="F77" s="229"/>
      <c r="G77" s="229"/>
      <c r="H77" s="229"/>
      <c r="I77" s="229"/>
      <c r="J77" s="229"/>
      <c r="K77" s="229"/>
      <c r="L77" s="201"/>
    </row>
    <row r="81" spans="2:47" s="202" customFormat="1" ht="6.95" customHeight="1" x14ac:dyDescent="0.2">
      <c r="B81" s="230"/>
      <c r="C81" s="231"/>
      <c r="D81" s="231"/>
      <c r="E81" s="231"/>
      <c r="F81" s="231"/>
      <c r="G81" s="231"/>
      <c r="H81" s="231"/>
      <c r="I81" s="231"/>
      <c r="J81" s="231"/>
      <c r="K81" s="231"/>
      <c r="L81" s="201"/>
    </row>
    <row r="82" spans="2:47" s="202" customFormat="1" ht="24.95" customHeight="1" x14ac:dyDescent="0.2">
      <c r="B82" s="201"/>
      <c r="C82" s="198" t="s">
        <v>98</v>
      </c>
      <c r="L82" s="201"/>
    </row>
    <row r="83" spans="2:47" s="202" customFormat="1" ht="6.95" customHeight="1" x14ac:dyDescent="0.2">
      <c r="B83" s="201"/>
      <c r="L83" s="201"/>
    </row>
    <row r="84" spans="2:47" s="202" customFormat="1" ht="12" customHeight="1" x14ac:dyDescent="0.2">
      <c r="B84" s="201"/>
      <c r="C84" s="200" t="s">
        <v>15</v>
      </c>
      <c r="L84" s="201"/>
    </row>
    <row r="85" spans="2:47" s="202" customFormat="1" ht="16.5" customHeight="1" x14ac:dyDescent="0.2">
      <c r="B85" s="201"/>
      <c r="E85" s="330" t="str">
        <f>E7</f>
        <v>SPŠ stavební Pardubice - rekonstrukce toalet a umýváren</v>
      </c>
      <c r="F85" s="331"/>
      <c r="G85" s="331"/>
      <c r="H85" s="331"/>
      <c r="L85" s="201"/>
    </row>
    <row r="86" spans="2:47" s="202" customFormat="1" ht="12" customHeight="1" x14ac:dyDescent="0.2">
      <c r="B86" s="201"/>
      <c r="C86" s="200" t="s">
        <v>96</v>
      </c>
      <c r="L86" s="201"/>
    </row>
    <row r="87" spans="2:47" s="202" customFormat="1" ht="16.5" customHeight="1" x14ac:dyDescent="0.2">
      <c r="B87" s="201"/>
      <c r="E87" s="328" t="str">
        <f>E9</f>
        <v>2 - Zdravotechnika</v>
      </c>
      <c r="F87" s="329"/>
      <c r="G87" s="329"/>
      <c r="H87" s="329"/>
      <c r="L87" s="201"/>
    </row>
    <row r="88" spans="2:47" s="202" customFormat="1" ht="6.95" customHeight="1" x14ac:dyDescent="0.2">
      <c r="B88" s="201"/>
      <c r="L88" s="201"/>
    </row>
    <row r="89" spans="2:47" s="202" customFormat="1" ht="12" customHeight="1" x14ac:dyDescent="0.2">
      <c r="B89" s="201"/>
      <c r="C89" s="200" t="s">
        <v>19</v>
      </c>
      <c r="F89" s="203" t="str">
        <f>F12</f>
        <v xml:space="preserve"> </v>
      </c>
      <c r="I89" s="200" t="s">
        <v>21</v>
      </c>
      <c r="J89" s="204">
        <f>IF(J12="","",J12)</f>
        <v>45782</v>
      </c>
      <c r="L89" s="201"/>
    </row>
    <row r="90" spans="2:47" s="202" customFormat="1" ht="6.95" customHeight="1" x14ac:dyDescent="0.2">
      <c r="B90" s="201"/>
      <c r="L90" s="201"/>
    </row>
    <row r="91" spans="2:47" s="202" customFormat="1" ht="25.7" customHeight="1" x14ac:dyDescent="0.2">
      <c r="B91" s="201"/>
      <c r="C91" s="200" t="s">
        <v>22</v>
      </c>
      <c r="F91" s="203" t="str">
        <f>E15</f>
        <v>SPŠ stavební Pardubice</v>
      </c>
      <c r="I91" s="200" t="s">
        <v>28</v>
      </c>
      <c r="J91" s="207" t="str">
        <f>E21</f>
        <v>astalon R s.r.o., Pardubice</v>
      </c>
      <c r="L91" s="201"/>
    </row>
    <row r="92" spans="2:47" s="202" customFormat="1" ht="15.2" customHeight="1" x14ac:dyDescent="0.2">
      <c r="B92" s="201"/>
      <c r="C92" s="200" t="s">
        <v>26</v>
      </c>
      <c r="F92" s="203" t="str">
        <f>IF(E18="","",E18)</f>
        <v>Vyplň údaj</v>
      </c>
      <c r="I92" s="200" t="s">
        <v>32</v>
      </c>
      <c r="J92" s="207" t="str">
        <f>E24</f>
        <v xml:space="preserve"> </v>
      </c>
      <c r="L92" s="201"/>
    </row>
    <row r="93" spans="2:47" s="202" customFormat="1" ht="10.35" customHeight="1" x14ac:dyDescent="0.2">
      <c r="B93" s="201"/>
      <c r="L93" s="201"/>
    </row>
    <row r="94" spans="2:47" s="202" customFormat="1" ht="29.25" customHeight="1" x14ac:dyDescent="0.2">
      <c r="B94" s="201"/>
      <c r="C94" s="232" t="s">
        <v>99</v>
      </c>
      <c r="D94" s="215"/>
      <c r="E94" s="215"/>
      <c r="F94" s="215"/>
      <c r="G94" s="215"/>
      <c r="H94" s="215"/>
      <c r="I94" s="215"/>
      <c r="J94" s="233" t="s">
        <v>100</v>
      </c>
      <c r="K94" s="215"/>
      <c r="L94" s="201"/>
    </row>
    <row r="95" spans="2:47" s="202" customFormat="1" ht="10.35" customHeight="1" x14ac:dyDescent="0.2">
      <c r="B95" s="201"/>
      <c r="L95" s="201"/>
    </row>
    <row r="96" spans="2:47" s="202" customFormat="1" ht="22.7" customHeight="1" x14ac:dyDescent="0.2">
      <c r="B96" s="201"/>
      <c r="C96" s="234" t="s">
        <v>101</v>
      </c>
      <c r="J96" s="210">
        <f>J122</f>
        <v>0</v>
      </c>
      <c r="L96" s="201"/>
      <c r="AU96" s="194" t="s">
        <v>102</v>
      </c>
    </row>
    <row r="97" spans="2:12" s="236" customFormat="1" ht="24.95" customHeight="1" x14ac:dyDescent="0.2">
      <c r="B97" s="235"/>
      <c r="D97" s="237" t="s">
        <v>1041</v>
      </c>
      <c r="E97" s="238"/>
      <c r="F97" s="238"/>
      <c r="G97" s="238"/>
      <c r="H97" s="238"/>
      <c r="I97" s="238"/>
      <c r="J97" s="239">
        <f>J123</f>
        <v>0</v>
      </c>
      <c r="L97" s="235"/>
    </row>
    <row r="98" spans="2:12" s="236" customFormat="1" ht="24.95" customHeight="1" x14ac:dyDescent="0.2">
      <c r="B98" s="235"/>
      <c r="D98" s="237" t="s">
        <v>1042</v>
      </c>
      <c r="E98" s="238"/>
      <c r="F98" s="238"/>
      <c r="G98" s="238"/>
      <c r="H98" s="238"/>
      <c r="I98" s="238"/>
      <c r="J98" s="239">
        <f>J133</f>
        <v>0</v>
      </c>
      <c r="L98" s="235"/>
    </row>
    <row r="99" spans="2:12" s="236" customFormat="1" ht="24.95" customHeight="1" x14ac:dyDescent="0.2">
      <c r="B99" s="235"/>
      <c r="D99" s="237" t="s">
        <v>1043</v>
      </c>
      <c r="E99" s="238"/>
      <c r="F99" s="238"/>
      <c r="G99" s="238"/>
      <c r="H99" s="238"/>
      <c r="I99" s="238"/>
      <c r="J99" s="239">
        <f>J161</f>
        <v>0</v>
      </c>
      <c r="L99" s="235"/>
    </row>
    <row r="100" spans="2:12" s="236" customFormat="1" ht="24.95" customHeight="1" x14ac:dyDescent="0.2">
      <c r="B100" s="235"/>
      <c r="D100" s="237" t="s">
        <v>1044</v>
      </c>
      <c r="E100" s="238"/>
      <c r="F100" s="238"/>
      <c r="G100" s="238"/>
      <c r="H100" s="238"/>
      <c r="I100" s="238"/>
      <c r="J100" s="239">
        <f>J188</f>
        <v>0</v>
      </c>
      <c r="L100" s="235"/>
    </row>
    <row r="101" spans="2:12" s="236" customFormat="1" ht="24.95" customHeight="1" x14ac:dyDescent="0.2">
      <c r="B101" s="235"/>
      <c r="D101" s="237" t="s">
        <v>1045</v>
      </c>
      <c r="E101" s="238"/>
      <c r="F101" s="238"/>
      <c r="G101" s="238"/>
      <c r="H101" s="238"/>
      <c r="I101" s="238"/>
      <c r="J101" s="239">
        <f>J210</f>
        <v>0</v>
      </c>
      <c r="L101" s="235"/>
    </row>
    <row r="102" spans="2:12" s="236" customFormat="1" ht="24.95" customHeight="1" x14ac:dyDescent="0.2">
      <c r="B102" s="235"/>
      <c r="D102" s="237" t="s">
        <v>1046</v>
      </c>
      <c r="E102" s="238"/>
      <c r="F102" s="238"/>
      <c r="G102" s="238"/>
      <c r="H102" s="238"/>
      <c r="I102" s="238"/>
      <c r="J102" s="239">
        <f>J213</f>
        <v>0</v>
      </c>
      <c r="L102" s="235"/>
    </row>
    <row r="103" spans="2:12" s="202" customFormat="1" ht="21.75" customHeight="1" x14ac:dyDescent="0.2">
      <c r="B103" s="201"/>
      <c r="L103" s="201"/>
    </row>
    <row r="104" spans="2:12" s="202" customFormat="1" ht="6.95" customHeight="1" x14ac:dyDescent="0.2">
      <c r="B104" s="228"/>
      <c r="C104" s="229"/>
      <c r="D104" s="229"/>
      <c r="E104" s="229"/>
      <c r="F104" s="229"/>
      <c r="G104" s="229"/>
      <c r="H104" s="229"/>
      <c r="I104" s="229"/>
      <c r="J104" s="229"/>
      <c r="K104" s="229"/>
      <c r="L104" s="201"/>
    </row>
    <row r="108" spans="2:12" s="202" customFormat="1" ht="6.95" customHeight="1" x14ac:dyDescent="0.2">
      <c r="B108" s="230"/>
      <c r="C108" s="231"/>
      <c r="D108" s="231"/>
      <c r="E108" s="231"/>
      <c r="F108" s="231"/>
      <c r="G108" s="231"/>
      <c r="H108" s="231"/>
      <c r="I108" s="231"/>
      <c r="J108" s="231"/>
      <c r="K108" s="231"/>
      <c r="L108" s="201"/>
    </row>
    <row r="109" spans="2:12" s="202" customFormat="1" ht="24.95" customHeight="1" x14ac:dyDescent="0.2">
      <c r="B109" s="201"/>
      <c r="C109" s="198" t="s">
        <v>123</v>
      </c>
      <c r="L109" s="201"/>
    </row>
    <row r="110" spans="2:12" s="202" customFormat="1" ht="6.95" customHeight="1" x14ac:dyDescent="0.2">
      <c r="B110" s="201"/>
      <c r="L110" s="201"/>
    </row>
    <row r="111" spans="2:12" s="202" customFormat="1" ht="12" customHeight="1" x14ac:dyDescent="0.2">
      <c r="B111" s="201"/>
      <c r="C111" s="200" t="s">
        <v>15</v>
      </c>
      <c r="L111" s="201"/>
    </row>
    <row r="112" spans="2:12" s="202" customFormat="1" ht="16.5" customHeight="1" x14ac:dyDescent="0.2">
      <c r="B112" s="201"/>
      <c r="E112" s="330" t="str">
        <f>E7</f>
        <v>SPŠ stavební Pardubice - rekonstrukce toalet a umýváren</v>
      </c>
      <c r="F112" s="331"/>
      <c r="G112" s="331"/>
      <c r="H112" s="331"/>
      <c r="L112" s="201"/>
    </row>
    <row r="113" spans="2:65" s="202" customFormat="1" ht="12" customHeight="1" x14ac:dyDescent="0.2">
      <c r="B113" s="201"/>
      <c r="C113" s="200" t="s">
        <v>96</v>
      </c>
      <c r="L113" s="201"/>
    </row>
    <row r="114" spans="2:65" s="202" customFormat="1" ht="16.5" customHeight="1" x14ac:dyDescent="0.2">
      <c r="B114" s="201"/>
      <c r="E114" s="328" t="str">
        <f>E9</f>
        <v>2 - Zdravotechnika</v>
      </c>
      <c r="F114" s="329"/>
      <c r="G114" s="329"/>
      <c r="H114" s="329"/>
      <c r="L114" s="201"/>
    </row>
    <row r="115" spans="2:65" s="202" customFormat="1" ht="6.95" customHeight="1" x14ac:dyDescent="0.2">
      <c r="B115" s="201"/>
      <c r="L115" s="201"/>
    </row>
    <row r="116" spans="2:65" s="202" customFormat="1" ht="12" customHeight="1" x14ac:dyDescent="0.2">
      <c r="B116" s="201"/>
      <c r="C116" s="200" t="s">
        <v>19</v>
      </c>
      <c r="F116" s="203" t="str">
        <f>F12</f>
        <v xml:space="preserve"> </v>
      </c>
      <c r="I116" s="200" t="s">
        <v>21</v>
      </c>
      <c r="J116" s="204">
        <f>IF(J12="","",J12)</f>
        <v>45782</v>
      </c>
      <c r="L116" s="201"/>
    </row>
    <row r="117" spans="2:65" s="202" customFormat="1" ht="6.95" customHeight="1" x14ac:dyDescent="0.2">
      <c r="B117" s="201"/>
      <c r="L117" s="201"/>
    </row>
    <row r="118" spans="2:65" s="202" customFormat="1" ht="25.7" customHeight="1" x14ac:dyDescent="0.2">
      <c r="B118" s="201"/>
      <c r="C118" s="200" t="s">
        <v>22</v>
      </c>
      <c r="F118" s="203" t="str">
        <f>E15</f>
        <v>SPŠ stavební Pardubice</v>
      </c>
      <c r="I118" s="200" t="s">
        <v>28</v>
      </c>
      <c r="J118" s="207" t="str">
        <f>E21</f>
        <v>astalon R s.r.o., Pardubice</v>
      </c>
      <c r="L118" s="201"/>
    </row>
    <row r="119" spans="2:65" s="202" customFormat="1" ht="15.2" customHeight="1" x14ac:dyDescent="0.2">
      <c r="B119" s="201"/>
      <c r="C119" s="200" t="s">
        <v>26</v>
      </c>
      <c r="F119" s="203" t="str">
        <f>IF(E18="","",E18)</f>
        <v>Vyplň údaj</v>
      </c>
      <c r="I119" s="200" t="s">
        <v>32</v>
      </c>
      <c r="J119" s="207" t="str">
        <f>E24</f>
        <v xml:space="preserve"> </v>
      </c>
      <c r="L119" s="201"/>
    </row>
    <row r="120" spans="2:65" s="202" customFormat="1" ht="10.35" customHeight="1" x14ac:dyDescent="0.2">
      <c r="B120" s="201"/>
      <c r="L120" s="201"/>
    </row>
    <row r="121" spans="2:65" s="248" customFormat="1" ht="29.25" customHeight="1" x14ac:dyDescent="0.2">
      <c r="B121" s="240"/>
      <c r="C121" s="241" t="s">
        <v>124</v>
      </c>
      <c r="D121" s="242" t="s">
        <v>59</v>
      </c>
      <c r="E121" s="242" t="s">
        <v>55</v>
      </c>
      <c r="F121" s="242" t="s">
        <v>56</v>
      </c>
      <c r="G121" s="242" t="s">
        <v>125</v>
      </c>
      <c r="H121" s="242" t="s">
        <v>126</v>
      </c>
      <c r="I121" s="242" t="s">
        <v>127</v>
      </c>
      <c r="J121" s="243" t="s">
        <v>100</v>
      </c>
      <c r="K121" s="244" t="s">
        <v>128</v>
      </c>
      <c r="L121" s="240"/>
      <c r="M121" s="245" t="s">
        <v>1</v>
      </c>
      <c r="N121" s="246" t="s">
        <v>38</v>
      </c>
      <c r="O121" s="246" t="s">
        <v>129</v>
      </c>
      <c r="P121" s="246" t="s">
        <v>130</v>
      </c>
      <c r="Q121" s="246" t="s">
        <v>131</v>
      </c>
      <c r="R121" s="246" t="s">
        <v>132</v>
      </c>
      <c r="S121" s="246" t="s">
        <v>133</v>
      </c>
      <c r="T121" s="247" t="s">
        <v>134</v>
      </c>
    </row>
    <row r="122" spans="2:65" s="202" customFormat="1" ht="22.7" customHeight="1" x14ac:dyDescent="0.25">
      <c r="B122" s="201"/>
      <c r="C122" s="249" t="s">
        <v>135</v>
      </c>
      <c r="J122" s="250">
        <f>BK122</f>
        <v>0</v>
      </c>
      <c r="L122" s="201"/>
      <c r="M122" s="251"/>
      <c r="N122" s="208"/>
      <c r="O122" s="208"/>
      <c r="P122" s="252">
        <f>P123+P133+P161+P188+P210+P213</f>
        <v>0</v>
      </c>
      <c r="Q122" s="208"/>
      <c r="R122" s="252">
        <f>R123+R133+R161+R188+R210+R213</f>
        <v>0</v>
      </c>
      <c r="S122" s="208"/>
      <c r="T122" s="253">
        <f>T123+T133+T161+T188+T210+T213</f>
        <v>0</v>
      </c>
      <c r="AT122" s="194" t="s">
        <v>73</v>
      </c>
      <c r="AU122" s="194" t="s">
        <v>102</v>
      </c>
      <c r="BK122" s="254">
        <f>BK123+BK133+BK161+BK188+BK210+BK213</f>
        <v>0</v>
      </c>
    </row>
    <row r="123" spans="2:65" s="256" customFormat="1" ht="25.9" customHeight="1" x14ac:dyDescent="0.2">
      <c r="B123" s="255"/>
      <c r="D123" s="257" t="s">
        <v>73</v>
      </c>
      <c r="E123" s="258" t="s">
        <v>182</v>
      </c>
      <c r="F123" s="258" t="s">
        <v>1047</v>
      </c>
      <c r="J123" s="259">
        <f>BK123</f>
        <v>0</v>
      </c>
      <c r="L123" s="255"/>
      <c r="M123" s="260"/>
      <c r="P123" s="261">
        <f>SUM(P124:P132)</f>
        <v>0</v>
      </c>
      <c r="R123" s="261">
        <f>SUM(R124:R132)</f>
        <v>0</v>
      </c>
      <c r="T123" s="262">
        <f>SUM(T124:T132)</f>
        <v>0</v>
      </c>
      <c r="AR123" s="257" t="s">
        <v>79</v>
      </c>
      <c r="AT123" s="263" t="s">
        <v>73</v>
      </c>
      <c r="AU123" s="263" t="s">
        <v>74</v>
      </c>
      <c r="AY123" s="257" t="s">
        <v>138</v>
      </c>
      <c r="BK123" s="264">
        <f>SUM(BK124:BK132)</f>
        <v>0</v>
      </c>
    </row>
    <row r="124" spans="2:65" s="202" customFormat="1" ht="24.2" customHeight="1" x14ac:dyDescent="0.2">
      <c r="B124" s="201"/>
      <c r="C124" s="265" t="s">
        <v>79</v>
      </c>
      <c r="D124" s="265" t="s">
        <v>140</v>
      </c>
      <c r="E124" s="266" t="s">
        <v>1048</v>
      </c>
      <c r="F124" s="267" t="s">
        <v>1049</v>
      </c>
      <c r="G124" s="268" t="s">
        <v>205</v>
      </c>
      <c r="H124" s="269">
        <v>2</v>
      </c>
      <c r="I124" s="192"/>
      <c r="J124" s="270">
        <f t="shared" ref="J124:J132" si="0">ROUND(I124*H124,2)</f>
        <v>0</v>
      </c>
      <c r="K124" s="271"/>
      <c r="L124" s="201"/>
      <c r="M124" s="272" t="s">
        <v>1</v>
      </c>
      <c r="N124" s="273" t="s">
        <v>39</v>
      </c>
      <c r="P124" s="274">
        <f t="shared" ref="P124:P132" si="1">O124*H124</f>
        <v>0</v>
      </c>
      <c r="Q124" s="274">
        <v>0</v>
      </c>
      <c r="R124" s="274">
        <f t="shared" ref="R124:R132" si="2">Q124*H124</f>
        <v>0</v>
      </c>
      <c r="S124" s="274">
        <v>0</v>
      </c>
      <c r="T124" s="275">
        <f t="shared" ref="T124:T132" si="3">S124*H124</f>
        <v>0</v>
      </c>
      <c r="AR124" s="276" t="s">
        <v>89</v>
      </c>
      <c r="AT124" s="276" t="s">
        <v>140</v>
      </c>
      <c r="AU124" s="276" t="s">
        <v>79</v>
      </c>
      <c r="AY124" s="194" t="s">
        <v>138</v>
      </c>
      <c r="BE124" s="277">
        <f t="shared" ref="BE124:BE132" si="4">IF(N124="základní",J124,0)</f>
        <v>0</v>
      </c>
      <c r="BF124" s="277">
        <f t="shared" ref="BF124:BF132" si="5">IF(N124="snížená",J124,0)</f>
        <v>0</v>
      </c>
      <c r="BG124" s="277">
        <f t="shared" ref="BG124:BG132" si="6">IF(N124="zákl. přenesená",J124,0)</f>
        <v>0</v>
      </c>
      <c r="BH124" s="277">
        <f t="shared" ref="BH124:BH132" si="7">IF(N124="sníž. přenesená",J124,0)</f>
        <v>0</v>
      </c>
      <c r="BI124" s="277">
        <f t="shared" ref="BI124:BI132" si="8">IF(N124="nulová",J124,0)</f>
        <v>0</v>
      </c>
      <c r="BJ124" s="194" t="s">
        <v>79</v>
      </c>
      <c r="BK124" s="277">
        <f t="shared" ref="BK124:BK132" si="9">ROUND(I124*H124,2)</f>
        <v>0</v>
      </c>
      <c r="BL124" s="194" t="s">
        <v>89</v>
      </c>
      <c r="BM124" s="276" t="s">
        <v>83</v>
      </c>
    </row>
    <row r="125" spans="2:65" s="202" customFormat="1" ht="21.75" customHeight="1" x14ac:dyDescent="0.2">
      <c r="B125" s="201"/>
      <c r="C125" s="265" t="s">
        <v>83</v>
      </c>
      <c r="D125" s="265" t="s">
        <v>140</v>
      </c>
      <c r="E125" s="266" t="s">
        <v>1050</v>
      </c>
      <c r="F125" s="267" t="s">
        <v>1051</v>
      </c>
      <c r="G125" s="268" t="s">
        <v>205</v>
      </c>
      <c r="H125" s="269">
        <v>2</v>
      </c>
      <c r="I125" s="192"/>
      <c r="J125" s="270">
        <f t="shared" si="0"/>
        <v>0</v>
      </c>
      <c r="K125" s="271"/>
      <c r="L125" s="201"/>
      <c r="M125" s="272" t="s">
        <v>1</v>
      </c>
      <c r="N125" s="273" t="s">
        <v>39</v>
      </c>
      <c r="P125" s="274">
        <f t="shared" si="1"/>
        <v>0</v>
      </c>
      <c r="Q125" s="274">
        <v>0</v>
      </c>
      <c r="R125" s="274">
        <f t="shared" si="2"/>
        <v>0</v>
      </c>
      <c r="S125" s="274">
        <v>0</v>
      </c>
      <c r="T125" s="275">
        <f t="shared" si="3"/>
        <v>0</v>
      </c>
      <c r="AR125" s="276" t="s">
        <v>89</v>
      </c>
      <c r="AT125" s="276" t="s">
        <v>140</v>
      </c>
      <c r="AU125" s="276" t="s">
        <v>79</v>
      </c>
      <c r="AY125" s="194" t="s">
        <v>138</v>
      </c>
      <c r="BE125" s="277">
        <f t="shared" si="4"/>
        <v>0</v>
      </c>
      <c r="BF125" s="277">
        <f t="shared" si="5"/>
        <v>0</v>
      </c>
      <c r="BG125" s="277">
        <f t="shared" si="6"/>
        <v>0</v>
      </c>
      <c r="BH125" s="277">
        <f t="shared" si="7"/>
        <v>0</v>
      </c>
      <c r="BI125" s="277">
        <f t="shared" si="8"/>
        <v>0</v>
      </c>
      <c r="BJ125" s="194" t="s">
        <v>79</v>
      </c>
      <c r="BK125" s="277">
        <f t="shared" si="9"/>
        <v>0</v>
      </c>
      <c r="BL125" s="194" t="s">
        <v>89</v>
      </c>
      <c r="BM125" s="276" t="s">
        <v>89</v>
      </c>
    </row>
    <row r="126" spans="2:65" s="202" customFormat="1" ht="24.2" customHeight="1" x14ac:dyDescent="0.2">
      <c r="B126" s="201"/>
      <c r="C126" s="265" t="s">
        <v>86</v>
      </c>
      <c r="D126" s="265" t="s">
        <v>140</v>
      </c>
      <c r="E126" s="266" t="s">
        <v>1052</v>
      </c>
      <c r="F126" s="267" t="s">
        <v>1053</v>
      </c>
      <c r="G126" s="268" t="s">
        <v>205</v>
      </c>
      <c r="H126" s="269">
        <v>2</v>
      </c>
      <c r="I126" s="192"/>
      <c r="J126" s="270">
        <f t="shared" si="0"/>
        <v>0</v>
      </c>
      <c r="K126" s="271"/>
      <c r="L126" s="201"/>
      <c r="M126" s="272" t="s">
        <v>1</v>
      </c>
      <c r="N126" s="273" t="s">
        <v>39</v>
      </c>
      <c r="P126" s="274">
        <f t="shared" si="1"/>
        <v>0</v>
      </c>
      <c r="Q126" s="274">
        <v>0</v>
      </c>
      <c r="R126" s="274">
        <f t="shared" si="2"/>
        <v>0</v>
      </c>
      <c r="S126" s="274">
        <v>0</v>
      </c>
      <c r="T126" s="275">
        <f t="shared" si="3"/>
        <v>0</v>
      </c>
      <c r="AR126" s="276" t="s">
        <v>89</v>
      </c>
      <c r="AT126" s="276" t="s">
        <v>140</v>
      </c>
      <c r="AU126" s="276" t="s">
        <v>79</v>
      </c>
      <c r="AY126" s="194" t="s">
        <v>138</v>
      </c>
      <c r="BE126" s="277">
        <f t="shared" si="4"/>
        <v>0</v>
      </c>
      <c r="BF126" s="277">
        <f t="shared" si="5"/>
        <v>0</v>
      </c>
      <c r="BG126" s="277">
        <f t="shared" si="6"/>
        <v>0</v>
      </c>
      <c r="BH126" s="277">
        <f t="shared" si="7"/>
        <v>0</v>
      </c>
      <c r="BI126" s="277">
        <f t="shared" si="8"/>
        <v>0</v>
      </c>
      <c r="BJ126" s="194" t="s">
        <v>79</v>
      </c>
      <c r="BK126" s="277">
        <f t="shared" si="9"/>
        <v>0</v>
      </c>
      <c r="BL126" s="194" t="s">
        <v>89</v>
      </c>
      <c r="BM126" s="276" t="s">
        <v>172</v>
      </c>
    </row>
    <row r="127" spans="2:65" s="202" customFormat="1" ht="21.75" customHeight="1" x14ac:dyDescent="0.2">
      <c r="B127" s="201"/>
      <c r="C127" s="265" t="s">
        <v>89</v>
      </c>
      <c r="D127" s="265" t="s">
        <v>140</v>
      </c>
      <c r="E127" s="266" t="s">
        <v>1054</v>
      </c>
      <c r="F127" s="267" t="s">
        <v>1055</v>
      </c>
      <c r="G127" s="268" t="s">
        <v>205</v>
      </c>
      <c r="H127" s="269">
        <v>1</v>
      </c>
      <c r="I127" s="192"/>
      <c r="J127" s="270">
        <f t="shared" si="0"/>
        <v>0</v>
      </c>
      <c r="K127" s="271"/>
      <c r="L127" s="201"/>
      <c r="M127" s="272" t="s">
        <v>1</v>
      </c>
      <c r="N127" s="273" t="s">
        <v>39</v>
      </c>
      <c r="P127" s="274">
        <f t="shared" si="1"/>
        <v>0</v>
      </c>
      <c r="Q127" s="274">
        <v>0</v>
      </c>
      <c r="R127" s="274">
        <f t="shared" si="2"/>
        <v>0</v>
      </c>
      <c r="S127" s="274">
        <v>0</v>
      </c>
      <c r="T127" s="275">
        <f t="shared" si="3"/>
        <v>0</v>
      </c>
      <c r="AR127" s="276" t="s">
        <v>89</v>
      </c>
      <c r="AT127" s="276" t="s">
        <v>140</v>
      </c>
      <c r="AU127" s="276" t="s">
        <v>79</v>
      </c>
      <c r="AY127" s="194" t="s">
        <v>138</v>
      </c>
      <c r="BE127" s="277">
        <f t="shared" si="4"/>
        <v>0</v>
      </c>
      <c r="BF127" s="277">
        <f t="shared" si="5"/>
        <v>0</v>
      </c>
      <c r="BG127" s="277">
        <f t="shared" si="6"/>
        <v>0</v>
      </c>
      <c r="BH127" s="277">
        <f t="shared" si="7"/>
        <v>0</v>
      </c>
      <c r="BI127" s="277">
        <f t="shared" si="8"/>
        <v>0</v>
      </c>
      <c r="BJ127" s="194" t="s">
        <v>79</v>
      </c>
      <c r="BK127" s="277">
        <f t="shared" si="9"/>
        <v>0</v>
      </c>
      <c r="BL127" s="194" t="s">
        <v>89</v>
      </c>
      <c r="BM127" s="276" t="s">
        <v>182</v>
      </c>
    </row>
    <row r="128" spans="2:65" s="202" customFormat="1" ht="21.75" customHeight="1" x14ac:dyDescent="0.2">
      <c r="B128" s="201"/>
      <c r="C128" s="265" t="s">
        <v>92</v>
      </c>
      <c r="D128" s="265" t="s">
        <v>140</v>
      </c>
      <c r="E128" s="266" t="s">
        <v>1056</v>
      </c>
      <c r="F128" s="267" t="s">
        <v>1057</v>
      </c>
      <c r="G128" s="268" t="s">
        <v>205</v>
      </c>
      <c r="H128" s="269">
        <v>1</v>
      </c>
      <c r="I128" s="192"/>
      <c r="J128" s="270">
        <f t="shared" si="0"/>
        <v>0</v>
      </c>
      <c r="K128" s="271"/>
      <c r="L128" s="201"/>
      <c r="M128" s="272" t="s">
        <v>1</v>
      </c>
      <c r="N128" s="273" t="s">
        <v>39</v>
      </c>
      <c r="P128" s="274">
        <f t="shared" si="1"/>
        <v>0</v>
      </c>
      <c r="Q128" s="274">
        <v>0</v>
      </c>
      <c r="R128" s="274">
        <f t="shared" si="2"/>
        <v>0</v>
      </c>
      <c r="S128" s="274">
        <v>0</v>
      </c>
      <c r="T128" s="275">
        <f t="shared" si="3"/>
        <v>0</v>
      </c>
      <c r="AR128" s="276" t="s">
        <v>89</v>
      </c>
      <c r="AT128" s="276" t="s">
        <v>140</v>
      </c>
      <c r="AU128" s="276" t="s">
        <v>79</v>
      </c>
      <c r="AY128" s="194" t="s">
        <v>138</v>
      </c>
      <c r="BE128" s="277">
        <f t="shared" si="4"/>
        <v>0</v>
      </c>
      <c r="BF128" s="277">
        <f t="shared" si="5"/>
        <v>0</v>
      </c>
      <c r="BG128" s="277">
        <f t="shared" si="6"/>
        <v>0</v>
      </c>
      <c r="BH128" s="277">
        <f t="shared" si="7"/>
        <v>0</v>
      </c>
      <c r="BI128" s="277">
        <f t="shared" si="8"/>
        <v>0</v>
      </c>
      <c r="BJ128" s="194" t="s">
        <v>79</v>
      </c>
      <c r="BK128" s="277">
        <f t="shared" si="9"/>
        <v>0</v>
      </c>
      <c r="BL128" s="194" t="s">
        <v>89</v>
      </c>
      <c r="BM128" s="276" t="s">
        <v>195</v>
      </c>
    </row>
    <row r="129" spans="2:65" s="202" customFormat="1" ht="16.5" customHeight="1" x14ac:dyDescent="0.2">
      <c r="B129" s="201"/>
      <c r="C129" s="265" t="s">
        <v>172</v>
      </c>
      <c r="D129" s="265" t="s">
        <v>140</v>
      </c>
      <c r="E129" s="266" t="s">
        <v>1058</v>
      </c>
      <c r="F129" s="267" t="s">
        <v>1059</v>
      </c>
      <c r="G129" s="268" t="s">
        <v>205</v>
      </c>
      <c r="H129" s="269">
        <v>2</v>
      </c>
      <c r="I129" s="192"/>
      <c r="J129" s="270">
        <f t="shared" si="0"/>
        <v>0</v>
      </c>
      <c r="K129" s="271"/>
      <c r="L129" s="201"/>
      <c r="M129" s="272" t="s">
        <v>1</v>
      </c>
      <c r="N129" s="273" t="s">
        <v>39</v>
      </c>
      <c r="P129" s="274">
        <f t="shared" si="1"/>
        <v>0</v>
      </c>
      <c r="Q129" s="274">
        <v>0</v>
      </c>
      <c r="R129" s="274">
        <f t="shared" si="2"/>
        <v>0</v>
      </c>
      <c r="S129" s="274">
        <v>0</v>
      </c>
      <c r="T129" s="275">
        <f t="shared" si="3"/>
        <v>0</v>
      </c>
      <c r="AR129" s="276" t="s">
        <v>89</v>
      </c>
      <c r="AT129" s="276" t="s">
        <v>140</v>
      </c>
      <c r="AU129" s="276" t="s">
        <v>79</v>
      </c>
      <c r="AY129" s="194" t="s">
        <v>138</v>
      </c>
      <c r="BE129" s="277">
        <f t="shared" si="4"/>
        <v>0</v>
      </c>
      <c r="BF129" s="277">
        <f t="shared" si="5"/>
        <v>0</v>
      </c>
      <c r="BG129" s="277">
        <f t="shared" si="6"/>
        <v>0</v>
      </c>
      <c r="BH129" s="277">
        <f t="shared" si="7"/>
        <v>0</v>
      </c>
      <c r="BI129" s="277">
        <f t="shared" si="8"/>
        <v>0</v>
      </c>
      <c r="BJ129" s="194" t="s">
        <v>79</v>
      </c>
      <c r="BK129" s="277">
        <f t="shared" si="9"/>
        <v>0</v>
      </c>
      <c r="BL129" s="194" t="s">
        <v>89</v>
      </c>
      <c r="BM129" s="276" t="s">
        <v>208</v>
      </c>
    </row>
    <row r="130" spans="2:65" s="202" customFormat="1" ht="21.75" customHeight="1" x14ac:dyDescent="0.2">
      <c r="B130" s="201"/>
      <c r="C130" s="265" t="s">
        <v>176</v>
      </c>
      <c r="D130" s="265" t="s">
        <v>140</v>
      </c>
      <c r="E130" s="266" t="s">
        <v>1060</v>
      </c>
      <c r="F130" s="267" t="s">
        <v>1061</v>
      </c>
      <c r="G130" s="268" t="s">
        <v>205</v>
      </c>
      <c r="H130" s="269">
        <v>2</v>
      </c>
      <c r="I130" s="192"/>
      <c r="J130" s="270">
        <f t="shared" si="0"/>
        <v>0</v>
      </c>
      <c r="K130" s="271"/>
      <c r="L130" s="201"/>
      <c r="M130" s="272" t="s">
        <v>1</v>
      </c>
      <c r="N130" s="273" t="s">
        <v>39</v>
      </c>
      <c r="P130" s="274">
        <f t="shared" si="1"/>
        <v>0</v>
      </c>
      <c r="Q130" s="274">
        <v>0</v>
      </c>
      <c r="R130" s="274">
        <f t="shared" si="2"/>
        <v>0</v>
      </c>
      <c r="S130" s="274">
        <v>0</v>
      </c>
      <c r="T130" s="275">
        <f t="shared" si="3"/>
        <v>0</v>
      </c>
      <c r="AR130" s="276" t="s">
        <v>89</v>
      </c>
      <c r="AT130" s="276" t="s">
        <v>140</v>
      </c>
      <c r="AU130" s="276" t="s">
        <v>79</v>
      </c>
      <c r="AY130" s="194" t="s">
        <v>138</v>
      </c>
      <c r="BE130" s="277">
        <f t="shared" si="4"/>
        <v>0</v>
      </c>
      <c r="BF130" s="277">
        <f t="shared" si="5"/>
        <v>0</v>
      </c>
      <c r="BG130" s="277">
        <f t="shared" si="6"/>
        <v>0</v>
      </c>
      <c r="BH130" s="277">
        <f t="shared" si="7"/>
        <v>0</v>
      </c>
      <c r="BI130" s="277">
        <f t="shared" si="8"/>
        <v>0</v>
      </c>
      <c r="BJ130" s="194" t="s">
        <v>79</v>
      </c>
      <c r="BK130" s="277">
        <f t="shared" si="9"/>
        <v>0</v>
      </c>
      <c r="BL130" s="194" t="s">
        <v>89</v>
      </c>
      <c r="BM130" s="276" t="s">
        <v>218</v>
      </c>
    </row>
    <row r="131" spans="2:65" s="202" customFormat="1" ht="16.5" customHeight="1" x14ac:dyDescent="0.2">
      <c r="B131" s="201"/>
      <c r="C131" s="265" t="s">
        <v>182</v>
      </c>
      <c r="D131" s="265" t="s">
        <v>140</v>
      </c>
      <c r="E131" s="266" t="s">
        <v>1062</v>
      </c>
      <c r="F131" s="267" t="s">
        <v>1063</v>
      </c>
      <c r="G131" s="268" t="s">
        <v>205</v>
      </c>
      <c r="H131" s="269">
        <v>2</v>
      </c>
      <c r="I131" s="192"/>
      <c r="J131" s="270">
        <f t="shared" si="0"/>
        <v>0</v>
      </c>
      <c r="K131" s="271"/>
      <c r="L131" s="201"/>
      <c r="M131" s="272" t="s">
        <v>1</v>
      </c>
      <c r="N131" s="273" t="s">
        <v>39</v>
      </c>
      <c r="P131" s="274">
        <f t="shared" si="1"/>
        <v>0</v>
      </c>
      <c r="Q131" s="274">
        <v>0</v>
      </c>
      <c r="R131" s="274">
        <f t="shared" si="2"/>
        <v>0</v>
      </c>
      <c r="S131" s="274">
        <v>0</v>
      </c>
      <c r="T131" s="275">
        <f t="shared" si="3"/>
        <v>0</v>
      </c>
      <c r="AR131" s="276" t="s">
        <v>89</v>
      </c>
      <c r="AT131" s="276" t="s">
        <v>140</v>
      </c>
      <c r="AU131" s="276" t="s">
        <v>79</v>
      </c>
      <c r="AY131" s="194" t="s">
        <v>138</v>
      </c>
      <c r="BE131" s="277">
        <f t="shared" si="4"/>
        <v>0</v>
      </c>
      <c r="BF131" s="277">
        <f t="shared" si="5"/>
        <v>0</v>
      </c>
      <c r="BG131" s="277">
        <f t="shared" si="6"/>
        <v>0</v>
      </c>
      <c r="BH131" s="277">
        <f t="shared" si="7"/>
        <v>0</v>
      </c>
      <c r="BI131" s="277">
        <f t="shared" si="8"/>
        <v>0</v>
      </c>
      <c r="BJ131" s="194" t="s">
        <v>79</v>
      </c>
      <c r="BK131" s="277">
        <f t="shared" si="9"/>
        <v>0</v>
      </c>
      <c r="BL131" s="194" t="s">
        <v>89</v>
      </c>
      <c r="BM131" s="276" t="s">
        <v>229</v>
      </c>
    </row>
    <row r="132" spans="2:65" s="202" customFormat="1" ht="16.5" customHeight="1" x14ac:dyDescent="0.2">
      <c r="B132" s="201"/>
      <c r="C132" s="265" t="s">
        <v>187</v>
      </c>
      <c r="D132" s="265" t="s">
        <v>140</v>
      </c>
      <c r="E132" s="266" t="s">
        <v>1064</v>
      </c>
      <c r="F132" s="267" t="s">
        <v>1065</v>
      </c>
      <c r="G132" s="268" t="s">
        <v>179</v>
      </c>
      <c r="H132" s="269">
        <v>9.4E-2</v>
      </c>
      <c r="I132" s="192"/>
      <c r="J132" s="270">
        <f t="shared" si="0"/>
        <v>0</v>
      </c>
      <c r="K132" s="271"/>
      <c r="L132" s="201"/>
      <c r="M132" s="272" t="s">
        <v>1</v>
      </c>
      <c r="N132" s="273" t="s">
        <v>39</v>
      </c>
      <c r="P132" s="274">
        <f t="shared" si="1"/>
        <v>0</v>
      </c>
      <c r="Q132" s="274">
        <v>0</v>
      </c>
      <c r="R132" s="274">
        <f t="shared" si="2"/>
        <v>0</v>
      </c>
      <c r="S132" s="274">
        <v>0</v>
      </c>
      <c r="T132" s="275">
        <f t="shared" si="3"/>
        <v>0</v>
      </c>
      <c r="AR132" s="276" t="s">
        <v>89</v>
      </c>
      <c r="AT132" s="276" t="s">
        <v>140</v>
      </c>
      <c r="AU132" s="276" t="s">
        <v>79</v>
      </c>
      <c r="AY132" s="194" t="s">
        <v>138</v>
      </c>
      <c r="BE132" s="277">
        <f t="shared" si="4"/>
        <v>0</v>
      </c>
      <c r="BF132" s="277">
        <f t="shared" si="5"/>
        <v>0</v>
      </c>
      <c r="BG132" s="277">
        <f t="shared" si="6"/>
        <v>0</v>
      </c>
      <c r="BH132" s="277">
        <f t="shared" si="7"/>
        <v>0</v>
      </c>
      <c r="BI132" s="277">
        <f t="shared" si="8"/>
        <v>0</v>
      </c>
      <c r="BJ132" s="194" t="s">
        <v>79</v>
      </c>
      <c r="BK132" s="277">
        <f t="shared" si="9"/>
        <v>0</v>
      </c>
      <c r="BL132" s="194" t="s">
        <v>89</v>
      </c>
      <c r="BM132" s="276" t="s">
        <v>241</v>
      </c>
    </row>
    <row r="133" spans="2:65" s="256" customFormat="1" ht="25.9" customHeight="1" x14ac:dyDescent="0.2">
      <c r="B133" s="255"/>
      <c r="D133" s="257" t="s">
        <v>73</v>
      </c>
      <c r="E133" s="258" t="s">
        <v>1066</v>
      </c>
      <c r="F133" s="258" t="s">
        <v>1067</v>
      </c>
      <c r="J133" s="259">
        <f>BK133</f>
        <v>0</v>
      </c>
      <c r="L133" s="255"/>
      <c r="M133" s="260"/>
      <c r="P133" s="261">
        <f>SUM(P134:P160)</f>
        <v>0</v>
      </c>
      <c r="R133" s="261">
        <f>SUM(R134:R160)</f>
        <v>0</v>
      </c>
      <c r="T133" s="262">
        <f>SUM(T134:T160)</f>
        <v>0</v>
      </c>
      <c r="AR133" s="257" t="s">
        <v>83</v>
      </c>
      <c r="AT133" s="263" t="s">
        <v>73</v>
      </c>
      <c r="AU133" s="263" t="s">
        <v>74</v>
      </c>
      <c r="AY133" s="257" t="s">
        <v>138</v>
      </c>
      <c r="BK133" s="264">
        <f>SUM(BK134:BK160)</f>
        <v>0</v>
      </c>
    </row>
    <row r="134" spans="2:65" s="202" customFormat="1" ht="24.2" customHeight="1" x14ac:dyDescent="0.2">
      <c r="B134" s="201"/>
      <c r="C134" s="265" t="s">
        <v>195</v>
      </c>
      <c r="D134" s="265" t="s">
        <v>140</v>
      </c>
      <c r="E134" s="266" t="s">
        <v>1068</v>
      </c>
      <c r="F134" s="267" t="s">
        <v>1069</v>
      </c>
      <c r="G134" s="268" t="s">
        <v>205</v>
      </c>
      <c r="H134" s="269">
        <v>5</v>
      </c>
      <c r="I134" s="192"/>
      <c r="J134" s="270">
        <f t="shared" ref="J134:J160" si="10">ROUND(I134*H134,2)</f>
        <v>0</v>
      </c>
      <c r="K134" s="271"/>
      <c r="L134" s="201"/>
      <c r="M134" s="272" t="s">
        <v>1</v>
      </c>
      <c r="N134" s="273" t="s">
        <v>39</v>
      </c>
      <c r="P134" s="274">
        <f t="shared" ref="P134:P160" si="11">O134*H134</f>
        <v>0</v>
      </c>
      <c r="Q134" s="274">
        <v>0</v>
      </c>
      <c r="R134" s="274">
        <f t="shared" ref="R134:R160" si="12">Q134*H134</f>
        <v>0</v>
      </c>
      <c r="S134" s="274">
        <v>0</v>
      </c>
      <c r="T134" s="275">
        <f t="shared" ref="T134:T160" si="13">S134*H134</f>
        <v>0</v>
      </c>
      <c r="AR134" s="276" t="s">
        <v>229</v>
      </c>
      <c r="AT134" s="276" t="s">
        <v>140</v>
      </c>
      <c r="AU134" s="276" t="s">
        <v>79</v>
      </c>
      <c r="AY134" s="194" t="s">
        <v>138</v>
      </c>
      <c r="BE134" s="277">
        <f t="shared" ref="BE134:BE160" si="14">IF(N134="základní",J134,0)</f>
        <v>0</v>
      </c>
      <c r="BF134" s="277">
        <f t="shared" ref="BF134:BF160" si="15">IF(N134="snížená",J134,0)</f>
        <v>0</v>
      </c>
      <c r="BG134" s="277">
        <f t="shared" ref="BG134:BG160" si="16">IF(N134="zákl. přenesená",J134,0)</f>
        <v>0</v>
      </c>
      <c r="BH134" s="277">
        <f t="shared" ref="BH134:BH160" si="17">IF(N134="sníž. přenesená",J134,0)</f>
        <v>0</v>
      </c>
      <c r="BI134" s="277">
        <f t="shared" ref="BI134:BI160" si="18">IF(N134="nulová",J134,0)</f>
        <v>0</v>
      </c>
      <c r="BJ134" s="194" t="s">
        <v>79</v>
      </c>
      <c r="BK134" s="277">
        <f t="shared" ref="BK134:BK160" si="19">ROUND(I134*H134,2)</f>
        <v>0</v>
      </c>
      <c r="BL134" s="194" t="s">
        <v>229</v>
      </c>
      <c r="BM134" s="276" t="s">
        <v>254</v>
      </c>
    </row>
    <row r="135" spans="2:65" s="202" customFormat="1" ht="24.2" customHeight="1" x14ac:dyDescent="0.2">
      <c r="B135" s="201"/>
      <c r="C135" s="265" t="s">
        <v>202</v>
      </c>
      <c r="D135" s="265" t="s">
        <v>140</v>
      </c>
      <c r="E135" s="266" t="s">
        <v>1070</v>
      </c>
      <c r="F135" s="267" t="s">
        <v>1071</v>
      </c>
      <c r="G135" s="268" t="s">
        <v>205</v>
      </c>
      <c r="H135" s="269">
        <v>2</v>
      </c>
      <c r="I135" s="192"/>
      <c r="J135" s="270">
        <f t="shared" si="10"/>
        <v>0</v>
      </c>
      <c r="K135" s="271"/>
      <c r="L135" s="201"/>
      <c r="M135" s="272" t="s">
        <v>1</v>
      </c>
      <c r="N135" s="273" t="s">
        <v>39</v>
      </c>
      <c r="P135" s="274">
        <f t="shared" si="11"/>
        <v>0</v>
      </c>
      <c r="Q135" s="274">
        <v>0</v>
      </c>
      <c r="R135" s="274">
        <f t="shared" si="12"/>
        <v>0</v>
      </c>
      <c r="S135" s="274">
        <v>0</v>
      </c>
      <c r="T135" s="275">
        <f t="shared" si="13"/>
        <v>0</v>
      </c>
      <c r="AR135" s="276" t="s">
        <v>229</v>
      </c>
      <c r="AT135" s="276" t="s">
        <v>140</v>
      </c>
      <c r="AU135" s="276" t="s">
        <v>79</v>
      </c>
      <c r="AY135" s="194" t="s">
        <v>138</v>
      </c>
      <c r="BE135" s="277">
        <f t="shared" si="14"/>
        <v>0</v>
      </c>
      <c r="BF135" s="277">
        <f t="shared" si="15"/>
        <v>0</v>
      </c>
      <c r="BG135" s="277">
        <f t="shared" si="16"/>
        <v>0</v>
      </c>
      <c r="BH135" s="277">
        <f t="shared" si="17"/>
        <v>0</v>
      </c>
      <c r="BI135" s="277">
        <f t="shared" si="18"/>
        <v>0</v>
      </c>
      <c r="BJ135" s="194" t="s">
        <v>79</v>
      </c>
      <c r="BK135" s="277">
        <f t="shared" si="19"/>
        <v>0</v>
      </c>
      <c r="BL135" s="194" t="s">
        <v>229</v>
      </c>
      <c r="BM135" s="276" t="s">
        <v>264</v>
      </c>
    </row>
    <row r="136" spans="2:65" s="202" customFormat="1" ht="24.2" customHeight="1" x14ac:dyDescent="0.2">
      <c r="B136" s="201"/>
      <c r="C136" s="265" t="s">
        <v>208</v>
      </c>
      <c r="D136" s="265" t="s">
        <v>140</v>
      </c>
      <c r="E136" s="266" t="s">
        <v>1072</v>
      </c>
      <c r="F136" s="267" t="s">
        <v>1073</v>
      </c>
      <c r="G136" s="268" t="s">
        <v>205</v>
      </c>
      <c r="H136" s="269">
        <v>1</v>
      </c>
      <c r="I136" s="192"/>
      <c r="J136" s="270">
        <f t="shared" si="10"/>
        <v>0</v>
      </c>
      <c r="K136" s="271"/>
      <c r="L136" s="201"/>
      <c r="M136" s="272" t="s">
        <v>1</v>
      </c>
      <c r="N136" s="273" t="s">
        <v>39</v>
      </c>
      <c r="P136" s="274">
        <f t="shared" si="11"/>
        <v>0</v>
      </c>
      <c r="Q136" s="274">
        <v>0</v>
      </c>
      <c r="R136" s="274">
        <f t="shared" si="12"/>
        <v>0</v>
      </c>
      <c r="S136" s="274">
        <v>0</v>
      </c>
      <c r="T136" s="275">
        <f t="shared" si="13"/>
        <v>0</v>
      </c>
      <c r="AR136" s="276" t="s">
        <v>229</v>
      </c>
      <c r="AT136" s="276" t="s">
        <v>140</v>
      </c>
      <c r="AU136" s="276" t="s">
        <v>79</v>
      </c>
      <c r="AY136" s="194" t="s">
        <v>138</v>
      </c>
      <c r="BE136" s="277">
        <f t="shared" si="14"/>
        <v>0</v>
      </c>
      <c r="BF136" s="277">
        <f t="shared" si="15"/>
        <v>0</v>
      </c>
      <c r="BG136" s="277">
        <f t="shared" si="16"/>
        <v>0</v>
      </c>
      <c r="BH136" s="277">
        <f t="shared" si="17"/>
        <v>0</v>
      </c>
      <c r="BI136" s="277">
        <f t="shared" si="18"/>
        <v>0</v>
      </c>
      <c r="BJ136" s="194" t="s">
        <v>79</v>
      </c>
      <c r="BK136" s="277">
        <f t="shared" si="19"/>
        <v>0</v>
      </c>
      <c r="BL136" s="194" t="s">
        <v>229</v>
      </c>
      <c r="BM136" s="276" t="s">
        <v>273</v>
      </c>
    </row>
    <row r="137" spans="2:65" s="202" customFormat="1" ht="24.2" customHeight="1" x14ac:dyDescent="0.2">
      <c r="B137" s="201"/>
      <c r="C137" s="265" t="s">
        <v>212</v>
      </c>
      <c r="D137" s="265" t="s">
        <v>140</v>
      </c>
      <c r="E137" s="266" t="s">
        <v>1074</v>
      </c>
      <c r="F137" s="267" t="s">
        <v>1075</v>
      </c>
      <c r="G137" s="268" t="s">
        <v>205</v>
      </c>
      <c r="H137" s="269">
        <v>8</v>
      </c>
      <c r="I137" s="192"/>
      <c r="J137" s="270">
        <f t="shared" si="10"/>
        <v>0</v>
      </c>
      <c r="K137" s="271"/>
      <c r="L137" s="201"/>
      <c r="M137" s="272" t="s">
        <v>1</v>
      </c>
      <c r="N137" s="273" t="s">
        <v>39</v>
      </c>
      <c r="P137" s="274">
        <f t="shared" si="11"/>
        <v>0</v>
      </c>
      <c r="Q137" s="274">
        <v>0</v>
      </c>
      <c r="R137" s="274">
        <f t="shared" si="12"/>
        <v>0</v>
      </c>
      <c r="S137" s="274">
        <v>0</v>
      </c>
      <c r="T137" s="275">
        <f t="shared" si="13"/>
        <v>0</v>
      </c>
      <c r="AR137" s="276" t="s">
        <v>229</v>
      </c>
      <c r="AT137" s="276" t="s">
        <v>140</v>
      </c>
      <c r="AU137" s="276" t="s">
        <v>79</v>
      </c>
      <c r="AY137" s="194" t="s">
        <v>138</v>
      </c>
      <c r="BE137" s="277">
        <f t="shared" si="14"/>
        <v>0</v>
      </c>
      <c r="BF137" s="277">
        <f t="shared" si="15"/>
        <v>0</v>
      </c>
      <c r="BG137" s="277">
        <f t="shared" si="16"/>
        <v>0</v>
      </c>
      <c r="BH137" s="277">
        <f t="shared" si="17"/>
        <v>0</v>
      </c>
      <c r="BI137" s="277">
        <f t="shared" si="18"/>
        <v>0</v>
      </c>
      <c r="BJ137" s="194" t="s">
        <v>79</v>
      </c>
      <c r="BK137" s="277">
        <f t="shared" si="19"/>
        <v>0</v>
      </c>
      <c r="BL137" s="194" t="s">
        <v>229</v>
      </c>
      <c r="BM137" s="276" t="s">
        <v>286</v>
      </c>
    </row>
    <row r="138" spans="2:65" s="202" customFormat="1" ht="21.75" customHeight="1" x14ac:dyDescent="0.2">
      <c r="B138" s="201"/>
      <c r="C138" s="265" t="s">
        <v>218</v>
      </c>
      <c r="D138" s="265" t="s">
        <v>140</v>
      </c>
      <c r="E138" s="266" t="s">
        <v>1076</v>
      </c>
      <c r="F138" s="267" t="s">
        <v>1077</v>
      </c>
      <c r="G138" s="268" t="s">
        <v>205</v>
      </c>
      <c r="H138" s="269">
        <v>3</v>
      </c>
      <c r="I138" s="192"/>
      <c r="J138" s="270">
        <f t="shared" si="10"/>
        <v>0</v>
      </c>
      <c r="K138" s="271"/>
      <c r="L138" s="201"/>
      <c r="M138" s="272" t="s">
        <v>1</v>
      </c>
      <c r="N138" s="273" t="s">
        <v>39</v>
      </c>
      <c r="P138" s="274">
        <f t="shared" si="11"/>
        <v>0</v>
      </c>
      <c r="Q138" s="274">
        <v>0</v>
      </c>
      <c r="R138" s="274">
        <f t="shared" si="12"/>
        <v>0</v>
      </c>
      <c r="S138" s="274">
        <v>0</v>
      </c>
      <c r="T138" s="275">
        <f t="shared" si="13"/>
        <v>0</v>
      </c>
      <c r="AR138" s="276" t="s">
        <v>229</v>
      </c>
      <c r="AT138" s="276" t="s">
        <v>140</v>
      </c>
      <c r="AU138" s="276" t="s">
        <v>79</v>
      </c>
      <c r="AY138" s="194" t="s">
        <v>138</v>
      </c>
      <c r="BE138" s="277">
        <f t="shared" si="14"/>
        <v>0</v>
      </c>
      <c r="BF138" s="277">
        <f t="shared" si="15"/>
        <v>0</v>
      </c>
      <c r="BG138" s="277">
        <f t="shared" si="16"/>
        <v>0</v>
      </c>
      <c r="BH138" s="277">
        <f t="shared" si="17"/>
        <v>0</v>
      </c>
      <c r="BI138" s="277">
        <f t="shared" si="18"/>
        <v>0</v>
      </c>
      <c r="BJ138" s="194" t="s">
        <v>79</v>
      </c>
      <c r="BK138" s="277">
        <f t="shared" si="19"/>
        <v>0</v>
      </c>
      <c r="BL138" s="194" t="s">
        <v>229</v>
      </c>
      <c r="BM138" s="276" t="s">
        <v>298</v>
      </c>
    </row>
    <row r="139" spans="2:65" s="202" customFormat="1" ht="16.5" customHeight="1" x14ac:dyDescent="0.2">
      <c r="B139" s="201"/>
      <c r="C139" s="265" t="s">
        <v>8</v>
      </c>
      <c r="D139" s="265" t="s">
        <v>140</v>
      </c>
      <c r="E139" s="266" t="s">
        <v>1078</v>
      </c>
      <c r="F139" s="267" t="s">
        <v>1079</v>
      </c>
      <c r="G139" s="268" t="s">
        <v>238</v>
      </c>
      <c r="H139" s="269">
        <v>1.365</v>
      </c>
      <c r="I139" s="192"/>
      <c r="J139" s="270">
        <f t="shared" si="10"/>
        <v>0</v>
      </c>
      <c r="K139" s="271"/>
      <c r="L139" s="201"/>
      <c r="M139" s="272" t="s">
        <v>1</v>
      </c>
      <c r="N139" s="273" t="s">
        <v>39</v>
      </c>
      <c r="P139" s="274">
        <f t="shared" si="11"/>
        <v>0</v>
      </c>
      <c r="Q139" s="274">
        <v>0</v>
      </c>
      <c r="R139" s="274">
        <f t="shared" si="12"/>
        <v>0</v>
      </c>
      <c r="S139" s="274">
        <v>0</v>
      </c>
      <c r="T139" s="275">
        <f t="shared" si="13"/>
        <v>0</v>
      </c>
      <c r="AR139" s="276" t="s">
        <v>229</v>
      </c>
      <c r="AT139" s="276" t="s">
        <v>140</v>
      </c>
      <c r="AU139" s="276" t="s">
        <v>79</v>
      </c>
      <c r="AY139" s="194" t="s">
        <v>138</v>
      </c>
      <c r="BE139" s="277">
        <f t="shared" si="14"/>
        <v>0</v>
      </c>
      <c r="BF139" s="277">
        <f t="shared" si="15"/>
        <v>0</v>
      </c>
      <c r="BG139" s="277">
        <f t="shared" si="16"/>
        <v>0</v>
      </c>
      <c r="BH139" s="277">
        <f t="shared" si="17"/>
        <v>0</v>
      </c>
      <c r="BI139" s="277">
        <f t="shared" si="18"/>
        <v>0</v>
      </c>
      <c r="BJ139" s="194" t="s">
        <v>79</v>
      </c>
      <c r="BK139" s="277">
        <f t="shared" si="19"/>
        <v>0</v>
      </c>
      <c r="BL139" s="194" t="s">
        <v>229</v>
      </c>
      <c r="BM139" s="276" t="s">
        <v>318</v>
      </c>
    </row>
    <row r="140" spans="2:65" s="202" customFormat="1" ht="16.5" customHeight="1" x14ac:dyDescent="0.2">
      <c r="B140" s="201"/>
      <c r="C140" s="265" t="s">
        <v>229</v>
      </c>
      <c r="D140" s="265" t="s">
        <v>140</v>
      </c>
      <c r="E140" s="266" t="s">
        <v>1080</v>
      </c>
      <c r="F140" s="267" t="s">
        <v>1081</v>
      </c>
      <c r="G140" s="268" t="s">
        <v>238</v>
      </c>
      <c r="H140" s="269">
        <v>23.204999999999998</v>
      </c>
      <c r="I140" s="192"/>
      <c r="J140" s="270">
        <f t="shared" si="10"/>
        <v>0</v>
      </c>
      <c r="K140" s="271"/>
      <c r="L140" s="201"/>
      <c r="M140" s="272" t="s">
        <v>1</v>
      </c>
      <c r="N140" s="273" t="s">
        <v>39</v>
      </c>
      <c r="P140" s="274">
        <f t="shared" si="11"/>
        <v>0</v>
      </c>
      <c r="Q140" s="274">
        <v>0</v>
      </c>
      <c r="R140" s="274">
        <f t="shared" si="12"/>
        <v>0</v>
      </c>
      <c r="S140" s="274">
        <v>0</v>
      </c>
      <c r="T140" s="275">
        <f t="shared" si="13"/>
        <v>0</v>
      </c>
      <c r="AR140" s="276" t="s">
        <v>229</v>
      </c>
      <c r="AT140" s="276" t="s">
        <v>140</v>
      </c>
      <c r="AU140" s="276" t="s">
        <v>79</v>
      </c>
      <c r="AY140" s="194" t="s">
        <v>138</v>
      </c>
      <c r="BE140" s="277">
        <f t="shared" si="14"/>
        <v>0</v>
      </c>
      <c r="BF140" s="277">
        <f t="shared" si="15"/>
        <v>0</v>
      </c>
      <c r="BG140" s="277">
        <f t="shared" si="16"/>
        <v>0</v>
      </c>
      <c r="BH140" s="277">
        <f t="shared" si="17"/>
        <v>0</v>
      </c>
      <c r="BI140" s="277">
        <f t="shared" si="18"/>
        <v>0</v>
      </c>
      <c r="BJ140" s="194" t="s">
        <v>79</v>
      </c>
      <c r="BK140" s="277">
        <f t="shared" si="19"/>
        <v>0</v>
      </c>
      <c r="BL140" s="194" t="s">
        <v>229</v>
      </c>
      <c r="BM140" s="276" t="s">
        <v>333</v>
      </c>
    </row>
    <row r="141" spans="2:65" s="202" customFormat="1" ht="16.5" customHeight="1" x14ac:dyDescent="0.2">
      <c r="B141" s="201"/>
      <c r="C141" s="265" t="s">
        <v>235</v>
      </c>
      <c r="D141" s="265" t="s">
        <v>140</v>
      </c>
      <c r="E141" s="266" t="s">
        <v>1082</v>
      </c>
      <c r="F141" s="267" t="s">
        <v>1083</v>
      </c>
      <c r="G141" s="268" t="s">
        <v>238</v>
      </c>
      <c r="H141" s="269">
        <v>2.2050000000000001</v>
      </c>
      <c r="I141" s="192"/>
      <c r="J141" s="270">
        <f t="shared" si="10"/>
        <v>0</v>
      </c>
      <c r="K141" s="271"/>
      <c r="L141" s="201"/>
      <c r="M141" s="272" t="s">
        <v>1</v>
      </c>
      <c r="N141" s="273" t="s">
        <v>39</v>
      </c>
      <c r="P141" s="274">
        <f t="shared" si="11"/>
        <v>0</v>
      </c>
      <c r="Q141" s="274">
        <v>0</v>
      </c>
      <c r="R141" s="274">
        <f t="shared" si="12"/>
        <v>0</v>
      </c>
      <c r="S141" s="274">
        <v>0</v>
      </c>
      <c r="T141" s="275">
        <f t="shared" si="13"/>
        <v>0</v>
      </c>
      <c r="AR141" s="276" t="s">
        <v>229</v>
      </c>
      <c r="AT141" s="276" t="s">
        <v>140</v>
      </c>
      <c r="AU141" s="276" t="s">
        <v>79</v>
      </c>
      <c r="AY141" s="194" t="s">
        <v>138</v>
      </c>
      <c r="BE141" s="277">
        <f t="shared" si="14"/>
        <v>0</v>
      </c>
      <c r="BF141" s="277">
        <f t="shared" si="15"/>
        <v>0</v>
      </c>
      <c r="BG141" s="277">
        <f t="shared" si="16"/>
        <v>0</v>
      </c>
      <c r="BH141" s="277">
        <f t="shared" si="17"/>
        <v>0</v>
      </c>
      <c r="BI141" s="277">
        <f t="shared" si="18"/>
        <v>0</v>
      </c>
      <c r="BJ141" s="194" t="s">
        <v>79</v>
      </c>
      <c r="BK141" s="277">
        <f t="shared" si="19"/>
        <v>0</v>
      </c>
      <c r="BL141" s="194" t="s">
        <v>229</v>
      </c>
      <c r="BM141" s="276" t="s">
        <v>344</v>
      </c>
    </row>
    <row r="142" spans="2:65" s="202" customFormat="1" ht="16.5" customHeight="1" x14ac:dyDescent="0.2">
      <c r="B142" s="201"/>
      <c r="C142" s="265" t="s">
        <v>241</v>
      </c>
      <c r="D142" s="265" t="s">
        <v>140</v>
      </c>
      <c r="E142" s="266" t="s">
        <v>1084</v>
      </c>
      <c r="F142" s="267" t="s">
        <v>1085</v>
      </c>
      <c r="G142" s="268" t="s">
        <v>238</v>
      </c>
      <c r="H142" s="269">
        <v>4.83</v>
      </c>
      <c r="I142" s="192"/>
      <c r="J142" s="270">
        <f t="shared" si="10"/>
        <v>0</v>
      </c>
      <c r="K142" s="271"/>
      <c r="L142" s="201"/>
      <c r="M142" s="272" t="s">
        <v>1</v>
      </c>
      <c r="N142" s="273" t="s">
        <v>39</v>
      </c>
      <c r="P142" s="274">
        <f t="shared" si="11"/>
        <v>0</v>
      </c>
      <c r="Q142" s="274">
        <v>0</v>
      </c>
      <c r="R142" s="274">
        <f t="shared" si="12"/>
        <v>0</v>
      </c>
      <c r="S142" s="274">
        <v>0</v>
      </c>
      <c r="T142" s="275">
        <f t="shared" si="13"/>
        <v>0</v>
      </c>
      <c r="AR142" s="276" t="s">
        <v>229</v>
      </c>
      <c r="AT142" s="276" t="s">
        <v>140</v>
      </c>
      <c r="AU142" s="276" t="s">
        <v>79</v>
      </c>
      <c r="AY142" s="194" t="s">
        <v>138</v>
      </c>
      <c r="BE142" s="277">
        <f t="shared" si="14"/>
        <v>0</v>
      </c>
      <c r="BF142" s="277">
        <f t="shared" si="15"/>
        <v>0</v>
      </c>
      <c r="BG142" s="277">
        <f t="shared" si="16"/>
        <v>0</v>
      </c>
      <c r="BH142" s="277">
        <f t="shared" si="17"/>
        <v>0</v>
      </c>
      <c r="BI142" s="277">
        <f t="shared" si="18"/>
        <v>0</v>
      </c>
      <c r="BJ142" s="194" t="s">
        <v>79</v>
      </c>
      <c r="BK142" s="277">
        <f t="shared" si="19"/>
        <v>0</v>
      </c>
      <c r="BL142" s="194" t="s">
        <v>229</v>
      </c>
      <c r="BM142" s="276" t="s">
        <v>374</v>
      </c>
    </row>
    <row r="143" spans="2:65" s="202" customFormat="1" ht="24.2" customHeight="1" x14ac:dyDescent="0.2">
      <c r="B143" s="201"/>
      <c r="C143" s="265" t="s">
        <v>246</v>
      </c>
      <c r="D143" s="265" t="s">
        <v>140</v>
      </c>
      <c r="E143" s="266" t="s">
        <v>1086</v>
      </c>
      <c r="F143" s="267" t="s">
        <v>1087</v>
      </c>
      <c r="G143" s="268" t="s">
        <v>238</v>
      </c>
      <c r="H143" s="269">
        <v>7.0350000000000001</v>
      </c>
      <c r="I143" s="192"/>
      <c r="J143" s="270">
        <f t="shared" si="10"/>
        <v>0</v>
      </c>
      <c r="K143" s="271"/>
      <c r="L143" s="201"/>
      <c r="M143" s="272" t="s">
        <v>1</v>
      </c>
      <c r="N143" s="273" t="s">
        <v>39</v>
      </c>
      <c r="P143" s="274">
        <f t="shared" si="11"/>
        <v>0</v>
      </c>
      <c r="Q143" s="274">
        <v>0</v>
      </c>
      <c r="R143" s="274">
        <f t="shared" si="12"/>
        <v>0</v>
      </c>
      <c r="S143" s="274">
        <v>0</v>
      </c>
      <c r="T143" s="275">
        <f t="shared" si="13"/>
        <v>0</v>
      </c>
      <c r="AR143" s="276" t="s">
        <v>229</v>
      </c>
      <c r="AT143" s="276" t="s">
        <v>140</v>
      </c>
      <c r="AU143" s="276" t="s">
        <v>79</v>
      </c>
      <c r="AY143" s="194" t="s">
        <v>138</v>
      </c>
      <c r="BE143" s="277">
        <f t="shared" si="14"/>
        <v>0</v>
      </c>
      <c r="BF143" s="277">
        <f t="shared" si="15"/>
        <v>0</v>
      </c>
      <c r="BG143" s="277">
        <f t="shared" si="16"/>
        <v>0</v>
      </c>
      <c r="BH143" s="277">
        <f t="shared" si="17"/>
        <v>0</v>
      </c>
      <c r="BI143" s="277">
        <f t="shared" si="18"/>
        <v>0</v>
      </c>
      <c r="BJ143" s="194" t="s">
        <v>79</v>
      </c>
      <c r="BK143" s="277">
        <f t="shared" si="19"/>
        <v>0</v>
      </c>
      <c r="BL143" s="194" t="s">
        <v>229</v>
      </c>
      <c r="BM143" s="276" t="s">
        <v>386</v>
      </c>
    </row>
    <row r="144" spans="2:65" s="202" customFormat="1" ht="24.2" customHeight="1" x14ac:dyDescent="0.2">
      <c r="B144" s="201"/>
      <c r="C144" s="265" t="s">
        <v>254</v>
      </c>
      <c r="D144" s="265" t="s">
        <v>140</v>
      </c>
      <c r="E144" s="266" t="s">
        <v>1088</v>
      </c>
      <c r="F144" s="267" t="s">
        <v>1089</v>
      </c>
      <c r="G144" s="268" t="s">
        <v>238</v>
      </c>
      <c r="H144" s="269">
        <v>36.225000000000001</v>
      </c>
      <c r="I144" s="192"/>
      <c r="J144" s="270">
        <f t="shared" si="10"/>
        <v>0</v>
      </c>
      <c r="K144" s="271"/>
      <c r="L144" s="201"/>
      <c r="M144" s="272" t="s">
        <v>1</v>
      </c>
      <c r="N144" s="273" t="s">
        <v>39</v>
      </c>
      <c r="P144" s="274">
        <f t="shared" si="11"/>
        <v>0</v>
      </c>
      <c r="Q144" s="274">
        <v>0</v>
      </c>
      <c r="R144" s="274">
        <f t="shared" si="12"/>
        <v>0</v>
      </c>
      <c r="S144" s="274">
        <v>0</v>
      </c>
      <c r="T144" s="275">
        <f t="shared" si="13"/>
        <v>0</v>
      </c>
      <c r="AR144" s="276" t="s">
        <v>229</v>
      </c>
      <c r="AT144" s="276" t="s">
        <v>140</v>
      </c>
      <c r="AU144" s="276" t="s">
        <v>79</v>
      </c>
      <c r="AY144" s="194" t="s">
        <v>138</v>
      </c>
      <c r="BE144" s="277">
        <f t="shared" si="14"/>
        <v>0</v>
      </c>
      <c r="BF144" s="277">
        <f t="shared" si="15"/>
        <v>0</v>
      </c>
      <c r="BG144" s="277">
        <f t="shared" si="16"/>
        <v>0</v>
      </c>
      <c r="BH144" s="277">
        <f t="shared" si="17"/>
        <v>0</v>
      </c>
      <c r="BI144" s="277">
        <f t="shared" si="18"/>
        <v>0</v>
      </c>
      <c r="BJ144" s="194" t="s">
        <v>79</v>
      </c>
      <c r="BK144" s="277">
        <f t="shared" si="19"/>
        <v>0</v>
      </c>
      <c r="BL144" s="194" t="s">
        <v>229</v>
      </c>
      <c r="BM144" s="276" t="s">
        <v>401</v>
      </c>
    </row>
    <row r="145" spans="2:65" s="202" customFormat="1" ht="24.2" customHeight="1" x14ac:dyDescent="0.2">
      <c r="B145" s="201"/>
      <c r="C145" s="265" t="s">
        <v>7</v>
      </c>
      <c r="D145" s="265" t="s">
        <v>140</v>
      </c>
      <c r="E145" s="266" t="s">
        <v>1090</v>
      </c>
      <c r="F145" s="267" t="s">
        <v>1091</v>
      </c>
      <c r="G145" s="268" t="s">
        <v>238</v>
      </c>
      <c r="H145" s="269">
        <v>10.08</v>
      </c>
      <c r="I145" s="192"/>
      <c r="J145" s="270">
        <f t="shared" si="10"/>
        <v>0</v>
      </c>
      <c r="K145" s="271"/>
      <c r="L145" s="201"/>
      <c r="M145" s="272" t="s">
        <v>1</v>
      </c>
      <c r="N145" s="273" t="s">
        <v>39</v>
      </c>
      <c r="P145" s="274">
        <f t="shared" si="11"/>
        <v>0</v>
      </c>
      <c r="Q145" s="274">
        <v>0</v>
      </c>
      <c r="R145" s="274">
        <f t="shared" si="12"/>
        <v>0</v>
      </c>
      <c r="S145" s="274">
        <v>0</v>
      </c>
      <c r="T145" s="275">
        <f t="shared" si="13"/>
        <v>0</v>
      </c>
      <c r="AR145" s="276" t="s">
        <v>229</v>
      </c>
      <c r="AT145" s="276" t="s">
        <v>140</v>
      </c>
      <c r="AU145" s="276" t="s">
        <v>79</v>
      </c>
      <c r="AY145" s="194" t="s">
        <v>138</v>
      </c>
      <c r="BE145" s="277">
        <f t="shared" si="14"/>
        <v>0</v>
      </c>
      <c r="BF145" s="277">
        <f t="shared" si="15"/>
        <v>0</v>
      </c>
      <c r="BG145" s="277">
        <f t="shared" si="16"/>
        <v>0</v>
      </c>
      <c r="BH145" s="277">
        <f t="shared" si="17"/>
        <v>0</v>
      </c>
      <c r="BI145" s="277">
        <f t="shared" si="18"/>
        <v>0</v>
      </c>
      <c r="BJ145" s="194" t="s">
        <v>79</v>
      </c>
      <c r="BK145" s="277">
        <f t="shared" si="19"/>
        <v>0</v>
      </c>
      <c r="BL145" s="194" t="s">
        <v>229</v>
      </c>
      <c r="BM145" s="276" t="s">
        <v>409</v>
      </c>
    </row>
    <row r="146" spans="2:65" s="202" customFormat="1" ht="21.75" customHeight="1" x14ac:dyDescent="0.2">
      <c r="B146" s="201"/>
      <c r="C146" s="265" t="s">
        <v>264</v>
      </c>
      <c r="D146" s="265" t="s">
        <v>140</v>
      </c>
      <c r="E146" s="266" t="s">
        <v>1092</v>
      </c>
      <c r="F146" s="267" t="s">
        <v>1093</v>
      </c>
      <c r="G146" s="268" t="s">
        <v>238</v>
      </c>
      <c r="H146" s="269">
        <v>5.25</v>
      </c>
      <c r="I146" s="192"/>
      <c r="J146" s="270">
        <f t="shared" si="10"/>
        <v>0</v>
      </c>
      <c r="K146" s="271"/>
      <c r="L146" s="201"/>
      <c r="M146" s="272" t="s">
        <v>1</v>
      </c>
      <c r="N146" s="273" t="s">
        <v>39</v>
      </c>
      <c r="P146" s="274">
        <f t="shared" si="11"/>
        <v>0</v>
      </c>
      <c r="Q146" s="274">
        <v>0</v>
      </c>
      <c r="R146" s="274">
        <f t="shared" si="12"/>
        <v>0</v>
      </c>
      <c r="S146" s="274">
        <v>0</v>
      </c>
      <c r="T146" s="275">
        <f t="shared" si="13"/>
        <v>0</v>
      </c>
      <c r="AR146" s="276" t="s">
        <v>229</v>
      </c>
      <c r="AT146" s="276" t="s">
        <v>140</v>
      </c>
      <c r="AU146" s="276" t="s">
        <v>79</v>
      </c>
      <c r="AY146" s="194" t="s">
        <v>138</v>
      </c>
      <c r="BE146" s="277">
        <f t="shared" si="14"/>
        <v>0</v>
      </c>
      <c r="BF146" s="277">
        <f t="shared" si="15"/>
        <v>0</v>
      </c>
      <c r="BG146" s="277">
        <f t="shared" si="16"/>
        <v>0</v>
      </c>
      <c r="BH146" s="277">
        <f t="shared" si="17"/>
        <v>0</v>
      </c>
      <c r="BI146" s="277">
        <f t="shared" si="18"/>
        <v>0</v>
      </c>
      <c r="BJ146" s="194" t="s">
        <v>79</v>
      </c>
      <c r="BK146" s="277">
        <f t="shared" si="19"/>
        <v>0</v>
      </c>
      <c r="BL146" s="194" t="s">
        <v>229</v>
      </c>
      <c r="BM146" s="276" t="s">
        <v>434</v>
      </c>
    </row>
    <row r="147" spans="2:65" s="202" customFormat="1" ht="21.75" customHeight="1" x14ac:dyDescent="0.2">
      <c r="B147" s="201"/>
      <c r="C147" s="265" t="s">
        <v>268</v>
      </c>
      <c r="D147" s="265" t="s">
        <v>140</v>
      </c>
      <c r="E147" s="266" t="s">
        <v>1094</v>
      </c>
      <c r="F147" s="267" t="s">
        <v>1095</v>
      </c>
      <c r="G147" s="268" t="s">
        <v>238</v>
      </c>
      <c r="H147" s="269">
        <v>16.8</v>
      </c>
      <c r="I147" s="192"/>
      <c r="J147" s="270">
        <f t="shared" si="10"/>
        <v>0</v>
      </c>
      <c r="K147" s="271"/>
      <c r="L147" s="201"/>
      <c r="M147" s="272" t="s">
        <v>1</v>
      </c>
      <c r="N147" s="273" t="s">
        <v>39</v>
      </c>
      <c r="P147" s="274">
        <f t="shared" si="11"/>
        <v>0</v>
      </c>
      <c r="Q147" s="274">
        <v>0</v>
      </c>
      <c r="R147" s="274">
        <f t="shared" si="12"/>
        <v>0</v>
      </c>
      <c r="S147" s="274">
        <v>0</v>
      </c>
      <c r="T147" s="275">
        <f t="shared" si="13"/>
        <v>0</v>
      </c>
      <c r="AR147" s="276" t="s">
        <v>229</v>
      </c>
      <c r="AT147" s="276" t="s">
        <v>140</v>
      </c>
      <c r="AU147" s="276" t="s">
        <v>79</v>
      </c>
      <c r="AY147" s="194" t="s">
        <v>138</v>
      </c>
      <c r="BE147" s="277">
        <f t="shared" si="14"/>
        <v>0</v>
      </c>
      <c r="BF147" s="277">
        <f t="shared" si="15"/>
        <v>0</v>
      </c>
      <c r="BG147" s="277">
        <f t="shared" si="16"/>
        <v>0</v>
      </c>
      <c r="BH147" s="277">
        <f t="shared" si="17"/>
        <v>0</v>
      </c>
      <c r="BI147" s="277">
        <f t="shared" si="18"/>
        <v>0</v>
      </c>
      <c r="BJ147" s="194" t="s">
        <v>79</v>
      </c>
      <c r="BK147" s="277">
        <f t="shared" si="19"/>
        <v>0</v>
      </c>
      <c r="BL147" s="194" t="s">
        <v>229</v>
      </c>
      <c r="BM147" s="276" t="s">
        <v>443</v>
      </c>
    </row>
    <row r="148" spans="2:65" s="202" customFormat="1" ht="21.75" customHeight="1" x14ac:dyDescent="0.2">
      <c r="B148" s="201"/>
      <c r="C148" s="265" t="s">
        <v>273</v>
      </c>
      <c r="D148" s="265" t="s">
        <v>140</v>
      </c>
      <c r="E148" s="266" t="s">
        <v>1096</v>
      </c>
      <c r="F148" s="267" t="s">
        <v>1097</v>
      </c>
      <c r="G148" s="268" t="s">
        <v>205</v>
      </c>
      <c r="H148" s="269">
        <v>2</v>
      </c>
      <c r="I148" s="192"/>
      <c r="J148" s="270">
        <f t="shared" si="10"/>
        <v>0</v>
      </c>
      <c r="K148" s="271"/>
      <c r="L148" s="201"/>
      <c r="M148" s="272" t="s">
        <v>1</v>
      </c>
      <c r="N148" s="273" t="s">
        <v>39</v>
      </c>
      <c r="P148" s="274">
        <f t="shared" si="11"/>
        <v>0</v>
      </c>
      <c r="Q148" s="274">
        <v>0</v>
      </c>
      <c r="R148" s="274">
        <f t="shared" si="12"/>
        <v>0</v>
      </c>
      <c r="S148" s="274">
        <v>0</v>
      </c>
      <c r="T148" s="275">
        <f t="shared" si="13"/>
        <v>0</v>
      </c>
      <c r="AR148" s="276" t="s">
        <v>229</v>
      </c>
      <c r="AT148" s="276" t="s">
        <v>140</v>
      </c>
      <c r="AU148" s="276" t="s">
        <v>79</v>
      </c>
      <c r="AY148" s="194" t="s">
        <v>138</v>
      </c>
      <c r="BE148" s="277">
        <f t="shared" si="14"/>
        <v>0</v>
      </c>
      <c r="BF148" s="277">
        <f t="shared" si="15"/>
        <v>0</v>
      </c>
      <c r="BG148" s="277">
        <f t="shared" si="16"/>
        <v>0</v>
      </c>
      <c r="BH148" s="277">
        <f t="shared" si="17"/>
        <v>0</v>
      </c>
      <c r="BI148" s="277">
        <f t="shared" si="18"/>
        <v>0</v>
      </c>
      <c r="BJ148" s="194" t="s">
        <v>79</v>
      </c>
      <c r="BK148" s="277">
        <f t="shared" si="19"/>
        <v>0</v>
      </c>
      <c r="BL148" s="194" t="s">
        <v>229</v>
      </c>
      <c r="BM148" s="276" t="s">
        <v>453</v>
      </c>
    </row>
    <row r="149" spans="2:65" s="202" customFormat="1" ht="24.2" customHeight="1" x14ac:dyDescent="0.2">
      <c r="B149" s="201"/>
      <c r="C149" s="265" t="s">
        <v>282</v>
      </c>
      <c r="D149" s="265" t="s">
        <v>140</v>
      </c>
      <c r="E149" s="266" t="s">
        <v>1098</v>
      </c>
      <c r="F149" s="267" t="s">
        <v>1099</v>
      </c>
      <c r="G149" s="268" t="s">
        <v>238</v>
      </c>
      <c r="H149" s="269">
        <v>1.89</v>
      </c>
      <c r="I149" s="192"/>
      <c r="J149" s="270">
        <f t="shared" si="10"/>
        <v>0</v>
      </c>
      <c r="K149" s="271"/>
      <c r="L149" s="201"/>
      <c r="M149" s="272" t="s">
        <v>1</v>
      </c>
      <c r="N149" s="273" t="s">
        <v>39</v>
      </c>
      <c r="P149" s="274">
        <f t="shared" si="11"/>
        <v>0</v>
      </c>
      <c r="Q149" s="274">
        <v>0</v>
      </c>
      <c r="R149" s="274">
        <f t="shared" si="12"/>
        <v>0</v>
      </c>
      <c r="S149" s="274">
        <v>0</v>
      </c>
      <c r="T149" s="275">
        <f t="shared" si="13"/>
        <v>0</v>
      </c>
      <c r="AR149" s="276" t="s">
        <v>229</v>
      </c>
      <c r="AT149" s="276" t="s">
        <v>140</v>
      </c>
      <c r="AU149" s="276" t="s">
        <v>79</v>
      </c>
      <c r="AY149" s="194" t="s">
        <v>138</v>
      </c>
      <c r="BE149" s="277">
        <f t="shared" si="14"/>
        <v>0</v>
      </c>
      <c r="BF149" s="277">
        <f t="shared" si="15"/>
        <v>0</v>
      </c>
      <c r="BG149" s="277">
        <f t="shared" si="16"/>
        <v>0</v>
      </c>
      <c r="BH149" s="277">
        <f t="shared" si="17"/>
        <v>0</v>
      </c>
      <c r="BI149" s="277">
        <f t="shared" si="18"/>
        <v>0</v>
      </c>
      <c r="BJ149" s="194" t="s">
        <v>79</v>
      </c>
      <c r="BK149" s="277">
        <f t="shared" si="19"/>
        <v>0</v>
      </c>
      <c r="BL149" s="194" t="s">
        <v>229</v>
      </c>
      <c r="BM149" s="276" t="s">
        <v>463</v>
      </c>
    </row>
    <row r="150" spans="2:65" s="202" customFormat="1" ht="16.5" customHeight="1" x14ac:dyDescent="0.2">
      <c r="B150" s="201"/>
      <c r="C150" s="265" t="s">
        <v>286</v>
      </c>
      <c r="D150" s="265" t="s">
        <v>140</v>
      </c>
      <c r="E150" s="266" t="s">
        <v>1100</v>
      </c>
      <c r="F150" s="267" t="s">
        <v>1101</v>
      </c>
      <c r="G150" s="268" t="s">
        <v>205</v>
      </c>
      <c r="H150" s="269">
        <v>8</v>
      </c>
      <c r="I150" s="192"/>
      <c r="J150" s="270">
        <f t="shared" si="10"/>
        <v>0</v>
      </c>
      <c r="K150" s="271"/>
      <c r="L150" s="201"/>
      <c r="M150" s="272" t="s">
        <v>1</v>
      </c>
      <c r="N150" s="273" t="s">
        <v>39</v>
      </c>
      <c r="P150" s="274">
        <f t="shared" si="11"/>
        <v>0</v>
      </c>
      <c r="Q150" s="274">
        <v>0</v>
      </c>
      <c r="R150" s="274">
        <f t="shared" si="12"/>
        <v>0</v>
      </c>
      <c r="S150" s="274">
        <v>0</v>
      </c>
      <c r="T150" s="275">
        <f t="shared" si="13"/>
        <v>0</v>
      </c>
      <c r="AR150" s="276" t="s">
        <v>229</v>
      </c>
      <c r="AT150" s="276" t="s">
        <v>140</v>
      </c>
      <c r="AU150" s="276" t="s">
        <v>79</v>
      </c>
      <c r="AY150" s="194" t="s">
        <v>138</v>
      </c>
      <c r="BE150" s="277">
        <f t="shared" si="14"/>
        <v>0</v>
      </c>
      <c r="BF150" s="277">
        <f t="shared" si="15"/>
        <v>0</v>
      </c>
      <c r="BG150" s="277">
        <f t="shared" si="16"/>
        <v>0</v>
      </c>
      <c r="BH150" s="277">
        <f t="shared" si="17"/>
        <v>0</v>
      </c>
      <c r="BI150" s="277">
        <f t="shared" si="18"/>
        <v>0</v>
      </c>
      <c r="BJ150" s="194" t="s">
        <v>79</v>
      </c>
      <c r="BK150" s="277">
        <f t="shared" si="19"/>
        <v>0</v>
      </c>
      <c r="BL150" s="194" t="s">
        <v>229</v>
      </c>
      <c r="BM150" s="276" t="s">
        <v>472</v>
      </c>
    </row>
    <row r="151" spans="2:65" s="202" customFormat="1" ht="16.5" customHeight="1" x14ac:dyDescent="0.2">
      <c r="B151" s="201"/>
      <c r="C151" s="265" t="s">
        <v>293</v>
      </c>
      <c r="D151" s="265" t="s">
        <v>140</v>
      </c>
      <c r="E151" s="266" t="s">
        <v>1102</v>
      </c>
      <c r="F151" s="267" t="s">
        <v>1103</v>
      </c>
      <c r="G151" s="268" t="s">
        <v>205</v>
      </c>
      <c r="H151" s="269">
        <v>3</v>
      </c>
      <c r="I151" s="192"/>
      <c r="J151" s="270">
        <f t="shared" si="10"/>
        <v>0</v>
      </c>
      <c r="K151" s="271"/>
      <c r="L151" s="201"/>
      <c r="M151" s="272" t="s">
        <v>1</v>
      </c>
      <c r="N151" s="273" t="s">
        <v>39</v>
      </c>
      <c r="P151" s="274">
        <f t="shared" si="11"/>
        <v>0</v>
      </c>
      <c r="Q151" s="274">
        <v>0</v>
      </c>
      <c r="R151" s="274">
        <f t="shared" si="12"/>
        <v>0</v>
      </c>
      <c r="S151" s="274">
        <v>0</v>
      </c>
      <c r="T151" s="275">
        <f t="shared" si="13"/>
        <v>0</v>
      </c>
      <c r="AR151" s="276" t="s">
        <v>229</v>
      </c>
      <c r="AT151" s="276" t="s">
        <v>140</v>
      </c>
      <c r="AU151" s="276" t="s">
        <v>79</v>
      </c>
      <c r="AY151" s="194" t="s">
        <v>138</v>
      </c>
      <c r="BE151" s="277">
        <f t="shared" si="14"/>
        <v>0</v>
      </c>
      <c r="BF151" s="277">
        <f t="shared" si="15"/>
        <v>0</v>
      </c>
      <c r="BG151" s="277">
        <f t="shared" si="16"/>
        <v>0</v>
      </c>
      <c r="BH151" s="277">
        <f t="shared" si="17"/>
        <v>0</v>
      </c>
      <c r="BI151" s="277">
        <f t="shared" si="18"/>
        <v>0</v>
      </c>
      <c r="BJ151" s="194" t="s">
        <v>79</v>
      </c>
      <c r="BK151" s="277">
        <f t="shared" si="19"/>
        <v>0</v>
      </c>
      <c r="BL151" s="194" t="s">
        <v>229</v>
      </c>
      <c r="BM151" s="276" t="s">
        <v>487</v>
      </c>
    </row>
    <row r="152" spans="2:65" s="202" customFormat="1" ht="16.5" customHeight="1" x14ac:dyDescent="0.2">
      <c r="B152" s="201"/>
      <c r="C152" s="265" t="s">
        <v>298</v>
      </c>
      <c r="D152" s="265" t="s">
        <v>140</v>
      </c>
      <c r="E152" s="266" t="s">
        <v>1104</v>
      </c>
      <c r="F152" s="267" t="s">
        <v>1105</v>
      </c>
      <c r="G152" s="268" t="s">
        <v>205</v>
      </c>
      <c r="H152" s="269">
        <v>5</v>
      </c>
      <c r="I152" s="192"/>
      <c r="J152" s="270">
        <f t="shared" si="10"/>
        <v>0</v>
      </c>
      <c r="K152" s="271"/>
      <c r="L152" s="201"/>
      <c r="M152" s="272" t="s">
        <v>1</v>
      </c>
      <c r="N152" s="273" t="s">
        <v>39</v>
      </c>
      <c r="P152" s="274">
        <f t="shared" si="11"/>
        <v>0</v>
      </c>
      <c r="Q152" s="274">
        <v>0</v>
      </c>
      <c r="R152" s="274">
        <f t="shared" si="12"/>
        <v>0</v>
      </c>
      <c r="S152" s="274">
        <v>0</v>
      </c>
      <c r="T152" s="275">
        <f t="shared" si="13"/>
        <v>0</v>
      </c>
      <c r="AR152" s="276" t="s">
        <v>229</v>
      </c>
      <c r="AT152" s="276" t="s">
        <v>140</v>
      </c>
      <c r="AU152" s="276" t="s">
        <v>79</v>
      </c>
      <c r="AY152" s="194" t="s">
        <v>138</v>
      </c>
      <c r="BE152" s="277">
        <f t="shared" si="14"/>
        <v>0</v>
      </c>
      <c r="BF152" s="277">
        <f t="shared" si="15"/>
        <v>0</v>
      </c>
      <c r="BG152" s="277">
        <f t="shared" si="16"/>
        <v>0</v>
      </c>
      <c r="BH152" s="277">
        <f t="shared" si="17"/>
        <v>0</v>
      </c>
      <c r="BI152" s="277">
        <f t="shared" si="18"/>
        <v>0</v>
      </c>
      <c r="BJ152" s="194" t="s">
        <v>79</v>
      </c>
      <c r="BK152" s="277">
        <f t="shared" si="19"/>
        <v>0</v>
      </c>
      <c r="BL152" s="194" t="s">
        <v>229</v>
      </c>
      <c r="BM152" s="276" t="s">
        <v>499</v>
      </c>
    </row>
    <row r="153" spans="2:65" s="202" customFormat="1" ht="24.2" customHeight="1" x14ac:dyDescent="0.2">
      <c r="B153" s="201"/>
      <c r="C153" s="265" t="s">
        <v>307</v>
      </c>
      <c r="D153" s="265" t="s">
        <v>140</v>
      </c>
      <c r="E153" s="266" t="s">
        <v>1106</v>
      </c>
      <c r="F153" s="267" t="s">
        <v>1107</v>
      </c>
      <c r="G153" s="268" t="s">
        <v>205</v>
      </c>
      <c r="H153" s="269">
        <v>4</v>
      </c>
      <c r="I153" s="192"/>
      <c r="J153" s="270">
        <f t="shared" si="10"/>
        <v>0</v>
      </c>
      <c r="K153" s="271"/>
      <c r="L153" s="201"/>
      <c r="M153" s="272" t="s">
        <v>1</v>
      </c>
      <c r="N153" s="273" t="s">
        <v>39</v>
      </c>
      <c r="P153" s="274">
        <f t="shared" si="11"/>
        <v>0</v>
      </c>
      <c r="Q153" s="274">
        <v>0</v>
      </c>
      <c r="R153" s="274">
        <f t="shared" si="12"/>
        <v>0</v>
      </c>
      <c r="S153" s="274">
        <v>0</v>
      </c>
      <c r="T153" s="275">
        <f t="shared" si="13"/>
        <v>0</v>
      </c>
      <c r="AR153" s="276" t="s">
        <v>229</v>
      </c>
      <c r="AT153" s="276" t="s">
        <v>140</v>
      </c>
      <c r="AU153" s="276" t="s">
        <v>79</v>
      </c>
      <c r="AY153" s="194" t="s">
        <v>138</v>
      </c>
      <c r="BE153" s="277">
        <f t="shared" si="14"/>
        <v>0</v>
      </c>
      <c r="BF153" s="277">
        <f t="shared" si="15"/>
        <v>0</v>
      </c>
      <c r="BG153" s="277">
        <f t="shared" si="16"/>
        <v>0</v>
      </c>
      <c r="BH153" s="277">
        <f t="shared" si="17"/>
        <v>0</v>
      </c>
      <c r="BI153" s="277">
        <f t="shared" si="18"/>
        <v>0</v>
      </c>
      <c r="BJ153" s="194" t="s">
        <v>79</v>
      </c>
      <c r="BK153" s="277">
        <f t="shared" si="19"/>
        <v>0</v>
      </c>
      <c r="BL153" s="194" t="s">
        <v>229</v>
      </c>
      <c r="BM153" s="276" t="s">
        <v>508</v>
      </c>
    </row>
    <row r="154" spans="2:65" s="202" customFormat="1" ht="24.2" customHeight="1" x14ac:dyDescent="0.2">
      <c r="B154" s="201"/>
      <c r="C154" s="265" t="s">
        <v>318</v>
      </c>
      <c r="D154" s="265" t="s">
        <v>140</v>
      </c>
      <c r="E154" s="266" t="s">
        <v>1108</v>
      </c>
      <c r="F154" s="267" t="s">
        <v>1109</v>
      </c>
      <c r="G154" s="268" t="s">
        <v>205</v>
      </c>
      <c r="H154" s="269">
        <v>1</v>
      </c>
      <c r="I154" s="192"/>
      <c r="J154" s="270">
        <f t="shared" si="10"/>
        <v>0</v>
      </c>
      <c r="K154" s="271"/>
      <c r="L154" s="201"/>
      <c r="M154" s="272" t="s">
        <v>1</v>
      </c>
      <c r="N154" s="273" t="s">
        <v>39</v>
      </c>
      <c r="P154" s="274">
        <f t="shared" si="11"/>
        <v>0</v>
      </c>
      <c r="Q154" s="274">
        <v>0</v>
      </c>
      <c r="R154" s="274">
        <f t="shared" si="12"/>
        <v>0</v>
      </c>
      <c r="S154" s="274">
        <v>0</v>
      </c>
      <c r="T154" s="275">
        <f t="shared" si="13"/>
        <v>0</v>
      </c>
      <c r="AR154" s="276" t="s">
        <v>229</v>
      </c>
      <c r="AT154" s="276" t="s">
        <v>140</v>
      </c>
      <c r="AU154" s="276" t="s">
        <v>79</v>
      </c>
      <c r="AY154" s="194" t="s">
        <v>138</v>
      </c>
      <c r="BE154" s="277">
        <f t="shared" si="14"/>
        <v>0</v>
      </c>
      <c r="BF154" s="277">
        <f t="shared" si="15"/>
        <v>0</v>
      </c>
      <c r="BG154" s="277">
        <f t="shared" si="16"/>
        <v>0</v>
      </c>
      <c r="BH154" s="277">
        <f t="shared" si="17"/>
        <v>0</v>
      </c>
      <c r="BI154" s="277">
        <f t="shared" si="18"/>
        <v>0</v>
      </c>
      <c r="BJ154" s="194" t="s">
        <v>79</v>
      </c>
      <c r="BK154" s="277">
        <f t="shared" si="19"/>
        <v>0</v>
      </c>
      <c r="BL154" s="194" t="s">
        <v>229</v>
      </c>
      <c r="BM154" s="276" t="s">
        <v>519</v>
      </c>
    </row>
    <row r="155" spans="2:65" s="202" customFormat="1" ht="24.2" customHeight="1" x14ac:dyDescent="0.2">
      <c r="B155" s="201"/>
      <c r="C155" s="265" t="s">
        <v>325</v>
      </c>
      <c r="D155" s="265" t="s">
        <v>140</v>
      </c>
      <c r="E155" s="266" t="s">
        <v>1110</v>
      </c>
      <c r="F155" s="267" t="s">
        <v>1111</v>
      </c>
      <c r="G155" s="268" t="s">
        <v>205</v>
      </c>
      <c r="H155" s="269">
        <v>2</v>
      </c>
      <c r="I155" s="192"/>
      <c r="J155" s="270">
        <f t="shared" si="10"/>
        <v>0</v>
      </c>
      <c r="K155" s="271"/>
      <c r="L155" s="201"/>
      <c r="M155" s="272" t="s">
        <v>1</v>
      </c>
      <c r="N155" s="273" t="s">
        <v>39</v>
      </c>
      <c r="P155" s="274">
        <f t="shared" si="11"/>
        <v>0</v>
      </c>
      <c r="Q155" s="274">
        <v>0</v>
      </c>
      <c r="R155" s="274">
        <f t="shared" si="12"/>
        <v>0</v>
      </c>
      <c r="S155" s="274">
        <v>0</v>
      </c>
      <c r="T155" s="275">
        <f t="shared" si="13"/>
        <v>0</v>
      </c>
      <c r="AR155" s="276" t="s">
        <v>229</v>
      </c>
      <c r="AT155" s="276" t="s">
        <v>140</v>
      </c>
      <c r="AU155" s="276" t="s">
        <v>79</v>
      </c>
      <c r="AY155" s="194" t="s">
        <v>138</v>
      </c>
      <c r="BE155" s="277">
        <f t="shared" si="14"/>
        <v>0</v>
      </c>
      <c r="BF155" s="277">
        <f t="shared" si="15"/>
        <v>0</v>
      </c>
      <c r="BG155" s="277">
        <f t="shared" si="16"/>
        <v>0</v>
      </c>
      <c r="BH155" s="277">
        <f t="shared" si="17"/>
        <v>0</v>
      </c>
      <c r="BI155" s="277">
        <f t="shared" si="18"/>
        <v>0</v>
      </c>
      <c r="BJ155" s="194" t="s">
        <v>79</v>
      </c>
      <c r="BK155" s="277">
        <f t="shared" si="19"/>
        <v>0</v>
      </c>
      <c r="BL155" s="194" t="s">
        <v>229</v>
      </c>
      <c r="BM155" s="276" t="s">
        <v>529</v>
      </c>
    </row>
    <row r="156" spans="2:65" s="202" customFormat="1" ht="16.5" customHeight="1" x14ac:dyDescent="0.2">
      <c r="B156" s="201"/>
      <c r="C156" s="265" t="s">
        <v>333</v>
      </c>
      <c r="D156" s="265" t="s">
        <v>140</v>
      </c>
      <c r="E156" s="266" t="s">
        <v>1112</v>
      </c>
      <c r="F156" s="267" t="s">
        <v>1113</v>
      </c>
      <c r="G156" s="268" t="s">
        <v>238</v>
      </c>
      <c r="H156" s="269">
        <v>108.88500000000001</v>
      </c>
      <c r="I156" s="192"/>
      <c r="J156" s="270">
        <f t="shared" si="10"/>
        <v>0</v>
      </c>
      <c r="K156" s="271"/>
      <c r="L156" s="201"/>
      <c r="M156" s="272" t="s">
        <v>1</v>
      </c>
      <c r="N156" s="273" t="s">
        <v>39</v>
      </c>
      <c r="P156" s="274">
        <f t="shared" si="11"/>
        <v>0</v>
      </c>
      <c r="Q156" s="274">
        <v>0</v>
      </c>
      <c r="R156" s="274">
        <f t="shared" si="12"/>
        <v>0</v>
      </c>
      <c r="S156" s="274">
        <v>0</v>
      </c>
      <c r="T156" s="275">
        <f t="shared" si="13"/>
        <v>0</v>
      </c>
      <c r="AR156" s="276" t="s">
        <v>229</v>
      </c>
      <c r="AT156" s="276" t="s">
        <v>140</v>
      </c>
      <c r="AU156" s="276" t="s">
        <v>79</v>
      </c>
      <c r="AY156" s="194" t="s">
        <v>138</v>
      </c>
      <c r="BE156" s="277">
        <f t="shared" si="14"/>
        <v>0</v>
      </c>
      <c r="BF156" s="277">
        <f t="shared" si="15"/>
        <v>0</v>
      </c>
      <c r="BG156" s="277">
        <f t="shared" si="16"/>
        <v>0</v>
      </c>
      <c r="BH156" s="277">
        <f t="shared" si="17"/>
        <v>0</v>
      </c>
      <c r="BI156" s="277">
        <f t="shared" si="18"/>
        <v>0</v>
      </c>
      <c r="BJ156" s="194" t="s">
        <v>79</v>
      </c>
      <c r="BK156" s="277">
        <f t="shared" si="19"/>
        <v>0</v>
      </c>
      <c r="BL156" s="194" t="s">
        <v>229</v>
      </c>
      <c r="BM156" s="276" t="s">
        <v>539</v>
      </c>
    </row>
    <row r="157" spans="2:65" s="202" customFormat="1" ht="21.75" customHeight="1" x14ac:dyDescent="0.2">
      <c r="B157" s="201"/>
      <c r="C157" s="265" t="s">
        <v>338</v>
      </c>
      <c r="D157" s="265" t="s">
        <v>140</v>
      </c>
      <c r="E157" s="266" t="s">
        <v>1114</v>
      </c>
      <c r="F157" s="267" t="s">
        <v>1115</v>
      </c>
      <c r="G157" s="268" t="s">
        <v>205</v>
      </c>
      <c r="H157" s="269">
        <v>3</v>
      </c>
      <c r="I157" s="192"/>
      <c r="J157" s="270">
        <f t="shared" si="10"/>
        <v>0</v>
      </c>
      <c r="K157" s="271"/>
      <c r="L157" s="201"/>
      <c r="M157" s="272" t="s">
        <v>1</v>
      </c>
      <c r="N157" s="273" t="s">
        <v>39</v>
      </c>
      <c r="P157" s="274">
        <f t="shared" si="11"/>
        <v>0</v>
      </c>
      <c r="Q157" s="274">
        <v>0</v>
      </c>
      <c r="R157" s="274">
        <f t="shared" si="12"/>
        <v>0</v>
      </c>
      <c r="S157" s="274">
        <v>0</v>
      </c>
      <c r="T157" s="275">
        <f t="shared" si="13"/>
        <v>0</v>
      </c>
      <c r="AR157" s="276" t="s">
        <v>229</v>
      </c>
      <c r="AT157" s="276" t="s">
        <v>140</v>
      </c>
      <c r="AU157" s="276" t="s">
        <v>79</v>
      </c>
      <c r="AY157" s="194" t="s">
        <v>138</v>
      </c>
      <c r="BE157" s="277">
        <f t="shared" si="14"/>
        <v>0</v>
      </c>
      <c r="BF157" s="277">
        <f t="shared" si="15"/>
        <v>0</v>
      </c>
      <c r="BG157" s="277">
        <f t="shared" si="16"/>
        <v>0</v>
      </c>
      <c r="BH157" s="277">
        <f t="shared" si="17"/>
        <v>0</v>
      </c>
      <c r="BI157" s="277">
        <f t="shared" si="18"/>
        <v>0</v>
      </c>
      <c r="BJ157" s="194" t="s">
        <v>79</v>
      </c>
      <c r="BK157" s="277">
        <f t="shared" si="19"/>
        <v>0</v>
      </c>
      <c r="BL157" s="194" t="s">
        <v>229</v>
      </c>
      <c r="BM157" s="276" t="s">
        <v>552</v>
      </c>
    </row>
    <row r="158" spans="2:65" s="202" customFormat="1" ht="16.5" customHeight="1" x14ac:dyDescent="0.2">
      <c r="B158" s="201"/>
      <c r="C158" s="265" t="s">
        <v>344</v>
      </c>
      <c r="D158" s="265" t="s">
        <v>140</v>
      </c>
      <c r="E158" s="266" t="s">
        <v>1116</v>
      </c>
      <c r="F158" s="267" t="s">
        <v>1117</v>
      </c>
      <c r="G158" s="268" t="s">
        <v>238</v>
      </c>
      <c r="H158" s="269">
        <v>5.67</v>
      </c>
      <c r="I158" s="192"/>
      <c r="J158" s="270">
        <f t="shared" si="10"/>
        <v>0</v>
      </c>
      <c r="K158" s="271"/>
      <c r="L158" s="201"/>
      <c r="M158" s="272" t="s">
        <v>1</v>
      </c>
      <c r="N158" s="273" t="s">
        <v>39</v>
      </c>
      <c r="P158" s="274">
        <f t="shared" si="11"/>
        <v>0</v>
      </c>
      <c r="Q158" s="274">
        <v>0</v>
      </c>
      <c r="R158" s="274">
        <f t="shared" si="12"/>
        <v>0</v>
      </c>
      <c r="S158" s="274">
        <v>0</v>
      </c>
      <c r="T158" s="275">
        <f t="shared" si="13"/>
        <v>0</v>
      </c>
      <c r="AR158" s="276" t="s">
        <v>229</v>
      </c>
      <c r="AT158" s="276" t="s">
        <v>140</v>
      </c>
      <c r="AU158" s="276" t="s">
        <v>79</v>
      </c>
      <c r="AY158" s="194" t="s">
        <v>138</v>
      </c>
      <c r="BE158" s="277">
        <f t="shared" si="14"/>
        <v>0</v>
      </c>
      <c r="BF158" s="277">
        <f t="shared" si="15"/>
        <v>0</v>
      </c>
      <c r="BG158" s="277">
        <f t="shared" si="16"/>
        <v>0</v>
      </c>
      <c r="BH158" s="277">
        <f t="shared" si="17"/>
        <v>0</v>
      </c>
      <c r="BI158" s="277">
        <f t="shared" si="18"/>
        <v>0</v>
      </c>
      <c r="BJ158" s="194" t="s">
        <v>79</v>
      </c>
      <c r="BK158" s="277">
        <f t="shared" si="19"/>
        <v>0</v>
      </c>
      <c r="BL158" s="194" t="s">
        <v>229</v>
      </c>
      <c r="BM158" s="276" t="s">
        <v>564</v>
      </c>
    </row>
    <row r="159" spans="2:65" s="202" customFormat="1" ht="21.75" customHeight="1" x14ac:dyDescent="0.2">
      <c r="B159" s="201"/>
      <c r="C159" s="265" t="s">
        <v>359</v>
      </c>
      <c r="D159" s="265" t="s">
        <v>140</v>
      </c>
      <c r="E159" s="266" t="s">
        <v>1118</v>
      </c>
      <c r="F159" s="267" t="s">
        <v>1119</v>
      </c>
      <c r="G159" s="268" t="s">
        <v>238</v>
      </c>
      <c r="H159" s="269">
        <v>2.1</v>
      </c>
      <c r="I159" s="192"/>
      <c r="J159" s="270">
        <f t="shared" si="10"/>
        <v>0</v>
      </c>
      <c r="K159" s="271"/>
      <c r="L159" s="201"/>
      <c r="M159" s="272" t="s">
        <v>1</v>
      </c>
      <c r="N159" s="273" t="s">
        <v>39</v>
      </c>
      <c r="P159" s="274">
        <f t="shared" si="11"/>
        <v>0</v>
      </c>
      <c r="Q159" s="274">
        <v>0</v>
      </c>
      <c r="R159" s="274">
        <f t="shared" si="12"/>
        <v>0</v>
      </c>
      <c r="S159" s="274">
        <v>0</v>
      </c>
      <c r="T159" s="275">
        <f t="shared" si="13"/>
        <v>0</v>
      </c>
      <c r="AR159" s="276" t="s">
        <v>229</v>
      </c>
      <c r="AT159" s="276" t="s">
        <v>140</v>
      </c>
      <c r="AU159" s="276" t="s">
        <v>79</v>
      </c>
      <c r="AY159" s="194" t="s">
        <v>138</v>
      </c>
      <c r="BE159" s="277">
        <f t="shared" si="14"/>
        <v>0</v>
      </c>
      <c r="BF159" s="277">
        <f t="shared" si="15"/>
        <v>0</v>
      </c>
      <c r="BG159" s="277">
        <f t="shared" si="16"/>
        <v>0</v>
      </c>
      <c r="BH159" s="277">
        <f t="shared" si="17"/>
        <v>0</v>
      </c>
      <c r="BI159" s="277">
        <f t="shared" si="18"/>
        <v>0</v>
      </c>
      <c r="BJ159" s="194" t="s">
        <v>79</v>
      </c>
      <c r="BK159" s="277">
        <f t="shared" si="19"/>
        <v>0</v>
      </c>
      <c r="BL159" s="194" t="s">
        <v>229</v>
      </c>
      <c r="BM159" s="276" t="s">
        <v>583</v>
      </c>
    </row>
    <row r="160" spans="2:65" s="202" customFormat="1" ht="21.75" customHeight="1" x14ac:dyDescent="0.2">
      <c r="B160" s="201"/>
      <c r="C160" s="265" t="s">
        <v>374</v>
      </c>
      <c r="D160" s="265" t="s">
        <v>140</v>
      </c>
      <c r="E160" s="266" t="s">
        <v>1120</v>
      </c>
      <c r="F160" s="267" t="s">
        <v>1121</v>
      </c>
      <c r="G160" s="268" t="s">
        <v>179</v>
      </c>
      <c r="H160" s="269">
        <v>0.23799999999999999</v>
      </c>
      <c r="I160" s="192"/>
      <c r="J160" s="270">
        <f t="shared" si="10"/>
        <v>0</v>
      </c>
      <c r="K160" s="271"/>
      <c r="L160" s="201"/>
      <c r="M160" s="272" t="s">
        <v>1</v>
      </c>
      <c r="N160" s="273" t="s">
        <v>39</v>
      </c>
      <c r="P160" s="274">
        <f t="shared" si="11"/>
        <v>0</v>
      </c>
      <c r="Q160" s="274">
        <v>0</v>
      </c>
      <c r="R160" s="274">
        <f t="shared" si="12"/>
        <v>0</v>
      </c>
      <c r="S160" s="274">
        <v>0</v>
      </c>
      <c r="T160" s="275">
        <f t="shared" si="13"/>
        <v>0</v>
      </c>
      <c r="AR160" s="276" t="s">
        <v>229</v>
      </c>
      <c r="AT160" s="276" t="s">
        <v>140</v>
      </c>
      <c r="AU160" s="276" t="s">
        <v>79</v>
      </c>
      <c r="AY160" s="194" t="s">
        <v>138</v>
      </c>
      <c r="BE160" s="277">
        <f t="shared" si="14"/>
        <v>0</v>
      </c>
      <c r="BF160" s="277">
        <f t="shared" si="15"/>
        <v>0</v>
      </c>
      <c r="BG160" s="277">
        <f t="shared" si="16"/>
        <v>0</v>
      </c>
      <c r="BH160" s="277">
        <f t="shared" si="17"/>
        <v>0</v>
      </c>
      <c r="BI160" s="277">
        <f t="shared" si="18"/>
        <v>0</v>
      </c>
      <c r="BJ160" s="194" t="s">
        <v>79</v>
      </c>
      <c r="BK160" s="277">
        <f t="shared" si="19"/>
        <v>0</v>
      </c>
      <c r="BL160" s="194" t="s">
        <v>229</v>
      </c>
      <c r="BM160" s="276" t="s">
        <v>591</v>
      </c>
    </row>
    <row r="161" spans="2:65" s="256" customFormat="1" ht="25.9" customHeight="1" x14ac:dyDescent="0.2">
      <c r="B161" s="255"/>
      <c r="D161" s="257" t="s">
        <v>73</v>
      </c>
      <c r="E161" s="258" t="s">
        <v>1122</v>
      </c>
      <c r="F161" s="258" t="s">
        <v>1123</v>
      </c>
      <c r="J161" s="259">
        <f>BK161</f>
        <v>0</v>
      </c>
      <c r="L161" s="255"/>
      <c r="M161" s="260"/>
      <c r="P161" s="261">
        <f>SUM(P162:P187)</f>
        <v>0</v>
      </c>
      <c r="R161" s="261">
        <f>SUM(R162:R187)</f>
        <v>0</v>
      </c>
      <c r="T161" s="262">
        <f>SUM(T162:T187)</f>
        <v>0</v>
      </c>
      <c r="AR161" s="257" t="s">
        <v>83</v>
      </c>
      <c r="AT161" s="263" t="s">
        <v>73</v>
      </c>
      <c r="AU161" s="263" t="s">
        <v>74</v>
      </c>
      <c r="AY161" s="257" t="s">
        <v>138</v>
      </c>
      <c r="BK161" s="264">
        <f>SUM(BK162:BK187)</f>
        <v>0</v>
      </c>
    </row>
    <row r="162" spans="2:65" s="202" customFormat="1" ht="21.75" customHeight="1" x14ac:dyDescent="0.2">
      <c r="B162" s="201"/>
      <c r="C162" s="265" t="s">
        <v>380</v>
      </c>
      <c r="D162" s="265" t="s">
        <v>140</v>
      </c>
      <c r="E162" s="266" t="s">
        <v>1124</v>
      </c>
      <c r="F162" s="267" t="s">
        <v>1125</v>
      </c>
      <c r="G162" s="268" t="s">
        <v>205</v>
      </c>
      <c r="H162" s="269">
        <v>3</v>
      </c>
      <c r="I162" s="192"/>
      <c r="J162" s="270">
        <f t="shared" ref="J162:J187" si="20">ROUND(I162*H162,2)</f>
        <v>0</v>
      </c>
      <c r="K162" s="271"/>
      <c r="L162" s="201"/>
      <c r="M162" s="272" t="s">
        <v>1</v>
      </c>
      <c r="N162" s="273" t="s">
        <v>39</v>
      </c>
      <c r="P162" s="274">
        <f t="shared" ref="P162:P187" si="21">O162*H162</f>
        <v>0</v>
      </c>
      <c r="Q162" s="274">
        <v>0</v>
      </c>
      <c r="R162" s="274">
        <f t="shared" ref="R162:R187" si="22">Q162*H162</f>
        <v>0</v>
      </c>
      <c r="S162" s="274">
        <v>0</v>
      </c>
      <c r="T162" s="275">
        <f t="shared" ref="T162:T187" si="23">S162*H162</f>
        <v>0</v>
      </c>
      <c r="AR162" s="276" t="s">
        <v>229</v>
      </c>
      <c r="AT162" s="276" t="s">
        <v>140</v>
      </c>
      <c r="AU162" s="276" t="s">
        <v>79</v>
      </c>
      <c r="AY162" s="194" t="s">
        <v>138</v>
      </c>
      <c r="BE162" s="277">
        <f t="shared" ref="BE162:BE187" si="24">IF(N162="základní",J162,0)</f>
        <v>0</v>
      </c>
      <c r="BF162" s="277">
        <f t="shared" ref="BF162:BF187" si="25">IF(N162="snížená",J162,0)</f>
        <v>0</v>
      </c>
      <c r="BG162" s="277">
        <f t="shared" ref="BG162:BG187" si="26">IF(N162="zákl. přenesená",J162,0)</f>
        <v>0</v>
      </c>
      <c r="BH162" s="277">
        <f t="shared" ref="BH162:BH187" si="27">IF(N162="sníž. přenesená",J162,0)</f>
        <v>0</v>
      </c>
      <c r="BI162" s="277">
        <f t="shared" ref="BI162:BI187" si="28">IF(N162="nulová",J162,0)</f>
        <v>0</v>
      </c>
      <c r="BJ162" s="194" t="s">
        <v>79</v>
      </c>
      <c r="BK162" s="277">
        <f t="shared" ref="BK162:BK187" si="29">ROUND(I162*H162,2)</f>
        <v>0</v>
      </c>
      <c r="BL162" s="194" t="s">
        <v>229</v>
      </c>
      <c r="BM162" s="276" t="s">
        <v>600</v>
      </c>
    </row>
    <row r="163" spans="2:65" s="202" customFormat="1" ht="21.75" customHeight="1" x14ac:dyDescent="0.2">
      <c r="B163" s="201"/>
      <c r="C163" s="265" t="s">
        <v>386</v>
      </c>
      <c r="D163" s="265" t="s">
        <v>140</v>
      </c>
      <c r="E163" s="266" t="s">
        <v>1126</v>
      </c>
      <c r="F163" s="267" t="s">
        <v>1127</v>
      </c>
      <c r="G163" s="268" t="s">
        <v>205</v>
      </c>
      <c r="H163" s="269">
        <v>4</v>
      </c>
      <c r="I163" s="192"/>
      <c r="J163" s="270">
        <f t="shared" si="20"/>
        <v>0</v>
      </c>
      <c r="K163" s="271"/>
      <c r="L163" s="201"/>
      <c r="M163" s="272" t="s">
        <v>1</v>
      </c>
      <c r="N163" s="273" t="s">
        <v>39</v>
      </c>
      <c r="P163" s="274">
        <f t="shared" si="21"/>
        <v>0</v>
      </c>
      <c r="Q163" s="274">
        <v>0</v>
      </c>
      <c r="R163" s="274">
        <f t="shared" si="22"/>
        <v>0</v>
      </c>
      <c r="S163" s="274">
        <v>0</v>
      </c>
      <c r="T163" s="275">
        <f t="shared" si="23"/>
        <v>0</v>
      </c>
      <c r="AR163" s="276" t="s">
        <v>229</v>
      </c>
      <c r="AT163" s="276" t="s">
        <v>140</v>
      </c>
      <c r="AU163" s="276" t="s">
        <v>79</v>
      </c>
      <c r="AY163" s="194" t="s">
        <v>138</v>
      </c>
      <c r="BE163" s="277">
        <f t="shared" si="24"/>
        <v>0</v>
      </c>
      <c r="BF163" s="277">
        <f t="shared" si="25"/>
        <v>0</v>
      </c>
      <c r="BG163" s="277">
        <f t="shared" si="26"/>
        <v>0</v>
      </c>
      <c r="BH163" s="277">
        <f t="shared" si="27"/>
        <v>0</v>
      </c>
      <c r="BI163" s="277">
        <f t="shared" si="28"/>
        <v>0</v>
      </c>
      <c r="BJ163" s="194" t="s">
        <v>79</v>
      </c>
      <c r="BK163" s="277">
        <f t="shared" si="29"/>
        <v>0</v>
      </c>
      <c r="BL163" s="194" t="s">
        <v>229</v>
      </c>
      <c r="BM163" s="276" t="s">
        <v>614</v>
      </c>
    </row>
    <row r="164" spans="2:65" s="202" customFormat="1" ht="21.75" customHeight="1" x14ac:dyDescent="0.2">
      <c r="B164" s="201"/>
      <c r="C164" s="265" t="s">
        <v>394</v>
      </c>
      <c r="D164" s="265" t="s">
        <v>140</v>
      </c>
      <c r="E164" s="266" t="s">
        <v>1128</v>
      </c>
      <c r="F164" s="267" t="s">
        <v>1129</v>
      </c>
      <c r="G164" s="268" t="s">
        <v>205</v>
      </c>
      <c r="H164" s="269">
        <v>1</v>
      </c>
      <c r="I164" s="192"/>
      <c r="J164" s="270">
        <f t="shared" si="20"/>
        <v>0</v>
      </c>
      <c r="K164" s="271"/>
      <c r="L164" s="201"/>
      <c r="M164" s="272" t="s">
        <v>1</v>
      </c>
      <c r="N164" s="273" t="s">
        <v>39</v>
      </c>
      <c r="P164" s="274">
        <f t="shared" si="21"/>
        <v>0</v>
      </c>
      <c r="Q164" s="274">
        <v>0</v>
      </c>
      <c r="R164" s="274">
        <f t="shared" si="22"/>
        <v>0</v>
      </c>
      <c r="S164" s="274">
        <v>0</v>
      </c>
      <c r="T164" s="275">
        <f t="shared" si="23"/>
        <v>0</v>
      </c>
      <c r="AR164" s="276" t="s">
        <v>229</v>
      </c>
      <c r="AT164" s="276" t="s">
        <v>140</v>
      </c>
      <c r="AU164" s="276" t="s">
        <v>79</v>
      </c>
      <c r="AY164" s="194" t="s">
        <v>138</v>
      </c>
      <c r="BE164" s="277">
        <f t="shared" si="24"/>
        <v>0</v>
      </c>
      <c r="BF164" s="277">
        <f t="shared" si="25"/>
        <v>0</v>
      </c>
      <c r="BG164" s="277">
        <f t="shared" si="26"/>
        <v>0</v>
      </c>
      <c r="BH164" s="277">
        <f t="shared" si="27"/>
        <v>0</v>
      </c>
      <c r="BI164" s="277">
        <f t="shared" si="28"/>
        <v>0</v>
      </c>
      <c r="BJ164" s="194" t="s">
        <v>79</v>
      </c>
      <c r="BK164" s="277">
        <f t="shared" si="29"/>
        <v>0</v>
      </c>
      <c r="BL164" s="194" t="s">
        <v>229</v>
      </c>
      <c r="BM164" s="276" t="s">
        <v>625</v>
      </c>
    </row>
    <row r="165" spans="2:65" s="202" customFormat="1" ht="21.75" customHeight="1" x14ac:dyDescent="0.2">
      <c r="B165" s="201"/>
      <c r="C165" s="265" t="s">
        <v>401</v>
      </c>
      <c r="D165" s="265" t="s">
        <v>140</v>
      </c>
      <c r="E165" s="266" t="s">
        <v>1130</v>
      </c>
      <c r="F165" s="267" t="s">
        <v>1131</v>
      </c>
      <c r="G165" s="268" t="s">
        <v>238</v>
      </c>
      <c r="H165" s="269">
        <v>24.36</v>
      </c>
      <c r="I165" s="192"/>
      <c r="J165" s="270">
        <f t="shared" si="20"/>
        <v>0</v>
      </c>
      <c r="K165" s="271"/>
      <c r="L165" s="201"/>
      <c r="M165" s="272" t="s">
        <v>1</v>
      </c>
      <c r="N165" s="273" t="s">
        <v>39</v>
      </c>
      <c r="P165" s="274">
        <f t="shared" si="21"/>
        <v>0</v>
      </c>
      <c r="Q165" s="274">
        <v>0</v>
      </c>
      <c r="R165" s="274">
        <f t="shared" si="22"/>
        <v>0</v>
      </c>
      <c r="S165" s="274">
        <v>0</v>
      </c>
      <c r="T165" s="275">
        <f t="shared" si="23"/>
        <v>0</v>
      </c>
      <c r="AR165" s="276" t="s">
        <v>229</v>
      </c>
      <c r="AT165" s="276" t="s">
        <v>140</v>
      </c>
      <c r="AU165" s="276" t="s">
        <v>79</v>
      </c>
      <c r="AY165" s="194" t="s">
        <v>138</v>
      </c>
      <c r="BE165" s="277">
        <f t="shared" si="24"/>
        <v>0</v>
      </c>
      <c r="BF165" s="277">
        <f t="shared" si="25"/>
        <v>0</v>
      </c>
      <c r="BG165" s="277">
        <f t="shared" si="26"/>
        <v>0</v>
      </c>
      <c r="BH165" s="277">
        <f t="shared" si="27"/>
        <v>0</v>
      </c>
      <c r="BI165" s="277">
        <f t="shared" si="28"/>
        <v>0</v>
      </c>
      <c r="BJ165" s="194" t="s">
        <v>79</v>
      </c>
      <c r="BK165" s="277">
        <f t="shared" si="29"/>
        <v>0</v>
      </c>
      <c r="BL165" s="194" t="s">
        <v>229</v>
      </c>
      <c r="BM165" s="276" t="s">
        <v>640</v>
      </c>
    </row>
    <row r="166" spans="2:65" s="202" customFormat="1" ht="21.75" customHeight="1" x14ac:dyDescent="0.2">
      <c r="B166" s="201"/>
      <c r="C166" s="265" t="s">
        <v>405</v>
      </c>
      <c r="D166" s="265" t="s">
        <v>140</v>
      </c>
      <c r="E166" s="266" t="s">
        <v>1132</v>
      </c>
      <c r="F166" s="267" t="s">
        <v>1133</v>
      </c>
      <c r="G166" s="268" t="s">
        <v>238</v>
      </c>
      <c r="H166" s="269">
        <v>38.64</v>
      </c>
      <c r="I166" s="192"/>
      <c r="J166" s="270">
        <f t="shared" si="20"/>
        <v>0</v>
      </c>
      <c r="K166" s="271"/>
      <c r="L166" s="201"/>
      <c r="M166" s="272" t="s">
        <v>1</v>
      </c>
      <c r="N166" s="273" t="s">
        <v>39</v>
      </c>
      <c r="P166" s="274">
        <f t="shared" si="21"/>
        <v>0</v>
      </c>
      <c r="Q166" s="274">
        <v>0</v>
      </c>
      <c r="R166" s="274">
        <f t="shared" si="22"/>
        <v>0</v>
      </c>
      <c r="S166" s="274">
        <v>0</v>
      </c>
      <c r="T166" s="275">
        <f t="shared" si="23"/>
        <v>0</v>
      </c>
      <c r="AR166" s="276" t="s">
        <v>229</v>
      </c>
      <c r="AT166" s="276" t="s">
        <v>140</v>
      </c>
      <c r="AU166" s="276" t="s">
        <v>79</v>
      </c>
      <c r="AY166" s="194" t="s">
        <v>138</v>
      </c>
      <c r="BE166" s="277">
        <f t="shared" si="24"/>
        <v>0</v>
      </c>
      <c r="BF166" s="277">
        <f t="shared" si="25"/>
        <v>0</v>
      </c>
      <c r="BG166" s="277">
        <f t="shared" si="26"/>
        <v>0</v>
      </c>
      <c r="BH166" s="277">
        <f t="shared" si="27"/>
        <v>0</v>
      </c>
      <c r="BI166" s="277">
        <f t="shared" si="28"/>
        <v>0</v>
      </c>
      <c r="BJ166" s="194" t="s">
        <v>79</v>
      </c>
      <c r="BK166" s="277">
        <f t="shared" si="29"/>
        <v>0</v>
      </c>
      <c r="BL166" s="194" t="s">
        <v>229</v>
      </c>
      <c r="BM166" s="276" t="s">
        <v>652</v>
      </c>
    </row>
    <row r="167" spans="2:65" s="202" customFormat="1" ht="21.75" customHeight="1" x14ac:dyDescent="0.2">
      <c r="B167" s="201"/>
      <c r="C167" s="265" t="s">
        <v>409</v>
      </c>
      <c r="D167" s="265" t="s">
        <v>140</v>
      </c>
      <c r="E167" s="266" t="s">
        <v>1134</v>
      </c>
      <c r="F167" s="267" t="s">
        <v>1135</v>
      </c>
      <c r="G167" s="268" t="s">
        <v>238</v>
      </c>
      <c r="H167" s="269">
        <v>63</v>
      </c>
      <c r="I167" s="192"/>
      <c r="J167" s="270">
        <f t="shared" si="20"/>
        <v>0</v>
      </c>
      <c r="K167" s="271"/>
      <c r="L167" s="201"/>
      <c r="M167" s="272" t="s">
        <v>1</v>
      </c>
      <c r="N167" s="273" t="s">
        <v>39</v>
      </c>
      <c r="P167" s="274">
        <f t="shared" si="21"/>
        <v>0</v>
      </c>
      <c r="Q167" s="274">
        <v>0</v>
      </c>
      <c r="R167" s="274">
        <f t="shared" si="22"/>
        <v>0</v>
      </c>
      <c r="S167" s="274">
        <v>0</v>
      </c>
      <c r="T167" s="275">
        <f t="shared" si="23"/>
        <v>0</v>
      </c>
      <c r="AR167" s="276" t="s">
        <v>229</v>
      </c>
      <c r="AT167" s="276" t="s">
        <v>140</v>
      </c>
      <c r="AU167" s="276" t="s">
        <v>79</v>
      </c>
      <c r="AY167" s="194" t="s">
        <v>138</v>
      </c>
      <c r="BE167" s="277">
        <f t="shared" si="24"/>
        <v>0</v>
      </c>
      <c r="BF167" s="277">
        <f t="shared" si="25"/>
        <v>0</v>
      </c>
      <c r="BG167" s="277">
        <f t="shared" si="26"/>
        <v>0</v>
      </c>
      <c r="BH167" s="277">
        <f t="shared" si="27"/>
        <v>0</v>
      </c>
      <c r="BI167" s="277">
        <f t="shared" si="28"/>
        <v>0</v>
      </c>
      <c r="BJ167" s="194" t="s">
        <v>79</v>
      </c>
      <c r="BK167" s="277">
        <f t="shared" si="29"/>
        <v>0</v>
      </c>
      <c r="BL167" s="194" t="s">
        <v>229</v>
      </c>
      <c r="BM167" s="276" t="s">
        <v>662</v>
      </c>
    </row>
    <row r="168" spans="2:65" s="202" customFormat="1" ht="21.75" customHeight="1" x14ac:dyDescent="0.2">
      <c r="B168" s="201"/>
      <c r="C168" s="265" t="s">
        <v>420</v>
      </c>
      <c r="D168" s="265" t="s">
        <v>140</v>
      </c>
      <c r="E168" s="266" t="s">
        <v>1136</v>
      </c>
      <c r="F168" s="267" t="s">
        <v>1137</v>
      </c>
      <c r="G168" s="268" t="s">
        <v>238</v>
      </c>
      <c r="H168" s="269">
        <v>19.004999999999999</v>
      </c>
      <c r="I168" s="192"/>
      <c r="J168" s="270">
        <f t="shared" si="20"/>
        <v>0</v>
      </c>
      <c r="K168" s="271"/>
      <c r="L168" s="201"/>
      <c r="M168" s="272" t="s">
        <v>1</v>
      </c>
      <c r="N168" s="273" t="s">
        <v>39</v>
      </c>
      <c r="P168" s="274">
        <f t="shared" si="21"/>
        <v>0</v>
      </c>
      <c r="Q168" s="274">
        <v>0</v>
      </c>
      <c r="R168" s="274">
        <f t="shared" si="22"/>
        <v>0</v>
      </c>
      <c r="S168" s="274">
        <v>0</v>
      </c>
      <c r="T168" s="275">
        <f t="shared" si="23"/>
        <v>0</v>
      </c>
      <c r="AR168" s="276" t="s">
        <v>229</v>
      </c>
      <c r="AT168" s="276" t="s">
        <v>140</v>
      </c>
      <c r="AU168" s="276" t="s">
        <v>79</v>
      </c>
      <c r="AY168" s="194" t="s">
        <v>138</v>
      </c>
      <c r="BE168" s="277">
        <f t="shared" si="24"/>
        <v>0</v>
      </c>
      <c r="BF168" s="277">
        <f t="shared" si="25"/>
        <v>0</v>
      </c>
      <c r="BG168" s="277">
        <f t="shared" si="26"/>
        <v>0</v>
      </c>
      <c r="BH168" s="277">
        <f t="shared" si="27"/>
        <v>0</v>
      </c>
      <c r="BI168" s="277">
        <f t="shared" si="28"/>
        <v>0</v>
      </c>
      <c r="BJ168" s="194" t="s">
        <v>79</v>
      </c>
      <c r="BK168" s="277">
        <f t="shared" si="29"/>
        <v>0</v>
      </c>
      <c r="BL168" s="194" t="s">
        <v>229</v>
      </c>
      <c r="BM168" s="276" t="s">
        <v>673</v>
      </c>
    </row>
    <row r="169" spans="2:65" s="202" customFormat="1" ht="21.75" customHeight="1" x14ac:dyDescent="0.2">
      <c r="B169" s="201"/>
      <c r="C169" s="265" t="s">
        <v>434</v>
      </c>
      <c r="D169" s="265" t="s">
        <v>140</v>
      </c>
      <c r="E169" s="266" t="s">
        <v>1138</v>
      </c>
      <c r="F169" s="267" t="s">
        <v>1139</v>
      </c>
      <c r="G169" s="268" t="s">
        <v>238</v>
      </c>
      <c r="H169" s="269">
        <v>6.51</v>
      </c>
      <c r="I169" s="192"/>
      <c r="J169" s="270">
        <f t="shared" si="20"/>
        <v>0</v>
      </c>
      <c r="K169" s="271"/>
      <c r="L169" s="201"/>
      <c r="M169" s="272" t="s">
        <v>1</v>
      </c>
      <c r="N169" s="273" t="s">
        <v>39</v>
      </c>
      <c r="P169" s="274">
        <f t="shared" si="21"/>
        <v>0</v>
      </c>
      <c r="Q169" s="274">
        <v>0</v>
      </c>
      <c r="R169" s="274">
        <f t="shared" si="22"/>
        <v>0</v>
      </c>
      <c r="S169" s="274">
        <v>0</v>
      </c>
      <c r="T169" s="275">
        <f t="shared" si="23"/>
        <v>0</v>
      </c>
      <c r="AR169" s="276" t="s">
        <v>229</v>
      </c>
      <c r="AT169" s="276" t="s">
        <v>140</v>
      </c>
      <c r="AU169" s="276" t="s">
        <v>79</v>
      </c>
      <c r="AY169" s="194" t="s">
        <v>138</v>
      </c>
      <c r="BE169" s="277">
        <f t="shared" si="24"/>
        <v>0</v>
      </c>
      <c r="BF169" s="277">
        <f t="shared" si="25"/>
        <v>0</v>
      </c>
      <c r="BG169" s="277">
        <f t="shared" si="26"/>
        <v>0</v>
      </c>
      <c r="BH169" s="277">
        <f t="shared" si="27"/>
        <v>0</v>
      </c>
      <c r="BI169" s="277">
        <f t="shared" si="28"/>
        <v>0</v>
      </c>
      <c r="BJ169" s="194" t="s">
        <v>79</v>
      </c>
      <c r="BK169" s="277">
        <f t="shared" si="29"/>
        <v>0</v>
      </c>
      <c r="BL169" s="194" t="s">
        <v>229</v>
      </c>
      <c r="BM169" s="276" t="s">
        <v>681</v>
      </c>
    </row>
    <row r="170" spans="2:65" s="202" customFormat="1" ht="21.75" customHeight="1" x14ac:dyDescent="0.2">
      <c r="B170" s="201"/>
      <c r="C170" s="265" t="s">
        <v>439</v>
      </c>
      <c r="D170" s="265" t="s">
        <v>140</v>
      </c>
      <c r="E170" s="266" t="s">
        <v>1140</v>
      </c>
      <c r="F170" s="267" t="s">
        <v>1141</v>
      </c>
      <c r="G170" s="268" t="s">
        <v>238</v>
      </c>
      <c r="H170" s="269">
        <v>25.515000000000001</v>
      </c>
      <c r="I170" s="192"/>
      <c r="J170" s="270">
        <f t="shared" si="20"/>
        <v>0</v>
      </c>
      <c r="K170" s="271"/>
      <c r="L170" s="201"/>
      <c r="M170" s="272" t="s">
        <v>1</v>
      </c>
      <c r="N170" s="273" t="s">
        <v>39</v>
      </c>
      <c r="P170" s="274">
        <f t="shared" si="21"/>
        <v>0</v>
      </c>
      <c r="Q170" s="274">
        <v>0</v>
      </c>
      <c r="R170" s="274">
        <f t="shared" si="22"/>
        <v>0</v>
      </c>
      <c r="S170" s="274">
        <v>0</v>
      </c>
      <c r="T170" s="275">
        <f t="shared" si="23"/>
        <v>0</v>
      </c>
      <c r="AR170" s="276" t="s">
        <v>229</v>
      </c>
      <c r="AT170" s="276" t="s">
        <v>140</v>
      </c>
      <c r="AU170" s="276" t="s">
        <v>79</v>
      </c>
      <c r="AY170" s="194" t="s">
        <v>138</v>
      </c>
      <c r="BE170" s="277">
        <f t="shared" si="24"/>
        <v>0</v>
      </c>
      <c r="BF170" s="277">
        <f t="shared" si="25"/>
        <v>0</v>
      </c>
      <c r="BG170" s="277">
        <f t="shared" si="26"/>
        <v>0</v>
      </c>
      <c r="BH170" s="277">
        <f t="shared" si="27"/>
        <v>0</v>
      </c>
      <c r="BI170" s="277">
        <f t="shared" si="28"/>
        <v>0</v>
      </c>
      <c r="BJ170" s="194" t="s">
        <v>79</v>
      </c>
      <c r="BK170" s="277">
        <f t="shared" si="29"/>
        <v>0</v>
      </c>
      <c r="BL170" s="194" t="s">
        <v>229</v>
      </c>
      <c r="BM170" s="276" t="s">
        <v>689</v>
      </c>
    </row>
    <row r="171" spans="2:65" s="202" customFormat="1" ht="21.75" customHeight="1" x14ac:dyDescent="0.2">
      <c r="B171" s="201"/>
      <c r="C171" s="265" t="s">
        <v>443</v>
      </c>
      <c r="D171" s="265" t="s">
        <v>140</v>
      </c>
      <c r="E171" s="266" t="s">
        <v>1142</v>
      </c>
      <c r="F171" s="267" t="s">
        <v>1143</v>
      </c>
      <c r="G171" s="268" t="s">
        <v>238</v>
      </c>
      <c r="H171" s="269">
        <v>6.6150000000000002</v>
      </c>
      <c r="I171" s="192"/>
      <c r="J171" s="270">
        <f t="shared" si="20"/>
        <v>0</v>
      </c>
      <c r="K171" s="271"/>
      <c r="L171" s="201"/>
      <c r="M171" s="272" t="s">
        <v>1</v>
      </c>
      <c r="N171" s="273" t="s">
        <v>39</v>
      </c>
      <c r="P171" s="274">
        <f t="shared" si="21"/>
        <v>0</v>
      </c>
      <c r="Q171" s="274">
        <v>0</v>
      </c>
      <c r="R171" s="274">
        <f t="shared" si="22"/>
        <v>0</v>
      </c>
      <c r="S171" s="274">
        <v>0</v>
      </c>
      <c r="T171" s="275">
        <f t="shared" si="23"/>
        <v>0</v>
      </c>
      <c r="AR171" s="276" t="s">
        <v>229</v>
      </c>
      <c r="AT171" s="276" t="s">
        <v>140</v>
      </c>
      <c r="AU171" s="276" t="s">
        <v>79</v>
      </c>
      <c r="AY171" s="194" t="s">
        <v>138</v>
      </c>
      <c r="BE171" s="277">
        <f t="shared" si="24"/>
        <v>0</v>
      </c>
      <c r="BF171" s="277">
        <f t="shared" si="25"/>
        <v>0</v>
      </c>
      <c r="BG171" s="277">
        <f t="shared" si="26"/>
        <v>0</v>
      </c>
      <c r="BH171" s="277">
        <f t="shared" si="27"/>
        <v>0</v>
      </c>
      <c r="BI171" s="277">
        <f t="shared" si="28"/>
        <v>0</v>
      </c>
      <c r="BJ171" s="194" t="s">
        <v>79</v>
      </c>
      <c r="BK171" s="277">
        <f t="shared" si="29"/>
        <v>0</v>
      </c>
      <c r="BL171" s="194" t="s">
        <v>229</v>
      </c>
      <c r="BM171" s="276" t="s">
        <v>697</v>
      </c>
    </row>
    <row r="172" spans="2:65" s="202" customFormat="1" ht="21.75" customHeight="1" x14ac:dyDescent="0.2">
      <c r="B172" s="201"/>
      <c r="C172" s="265" t="s">
        <v>449</v>
      </c>
      <c r="D172" s="265" t="s">
        <v>140</v>
      </c>
      <c r="E172" s="266" t="s">
        <v>1144</v>
      </c>
      <c r="F172" s="267" t="s">
        <v>1145</v>
      </c>
      <c r="G172" s="268" t="s">
        <v>238</v>
      </c>
      <c r="H172" s="269">
        <v>6.6150000000000002</v>
      </c>
      <c r="I172" s="192"/>
      <c r="J172" s="270">
        <f t="shared" si="20"/>
        <v>0</v>
      </c>
      <c r="K172" s="271"/>
      <c r="L172" s="201"/>
      <c r="M172" s="272" t="s">
        <v>1</v>
      </c>
      <c r="N172" s="273" t="s">
        <v>39</v>
      </c>
      <c r="P172" s="274">
        <f t="shared" si="21"/>
        <v>0</v>
      </c>
      <c r="Q172" s="274">
        <v>0</v>
      </c>
      <c r="R172" s="274">
        <f t="shared" si="22"/>
        <v>0</v>
      </c>
      <c r="S172" s="274">
        <v>0</v>
      </c>
      <c r="T172" s="275">
        <f t="shared" si="23"/>
        <v>0</v>
      </c>
      <c r="AR172" s="276" t="s">
        <v>229</v>
      </c>
      <c r="AT172" s="276" t="s">
        <v>140</v>
      </c>
      <c r="AU172" s="276" t="s">
        <v>79</v>
      </c>
      <c r="AY172" s="194" t="s">
        <v>138</v>
      </c>
      <c r="BE172" s="277">
        <f t="shared" si="24"/>
        <v>0</v>
      </c>
      <c r="BF172" s="277">
        <f t="shared" si="25"/>
        <v>0</v>
      </c>
      <c r="BG172" s="277">
        <f t="shared" si="26"/>
        <v>0</v>
      </c>
      <c r="BH172" s="277">
        <f t="shared" si="27"/>
        <v>0</v>
      </c>
      <c r="BI172" s="277">
        <f t="shared" si="28"/>
        <v>0</v>
      </c>
      <c r="BJ172" s="194" t="s">
        <v>79</v>
      </c>
      <c r="BK172" s="277">
        <f t="shared" si="29"/>
        <v>0</v>
      </c>
      <c r="BL172" s="194" t="s">
        <v>229</v>
      </c>
      <c r="BM172" s="276" t="s">
        <v>705</v>
      </c>
    </row>
    <row r="173" spans="2:65" s="202" customFormat="1" ht="24.2" customHeight="1" x14ac:dyDescent="0.2">
      <c r="B173" s="201"/>
      <c r="C173" s="265" t="s">
        <v>453</v>
      </c>
      <c r="D173" s="265" t="s">
        <v>140</v>
      </c>
      <c r="E173" s="266" t="s">
        <v>1146</v>
      </c>
      <c r="F173" s="267" t="s">
        <v>1147</v>
      </c>
      <c r="G173" s="268" t="s">
        <v>238</v>
      </c>
      <c r="H173" s="269">
        <v>24.36</v>
      </c>
      <c r="I173" s="192"/>
      <c r="J173" s="270">
        <f t="shared" si="20"/>
        <v>0</v>
      </c>
      <c r="K173" s="271"/>
      <c r="L173" s="201"/>
      <c r="M173" s="272" t="s">
        <v>1</v>
      </c>
      <c r="N173" s="273" t="s">
        <v>39</v>
      </c>
      <c r="P173" s="274">
        <f t="shared" si="21"/>
        <v>0</v>
      </c>
      <c r="Q173" s="274">
        <v>0</v>
      </c>
      <c r="R173" s="274">
        <f t="shared" si="22"/>
        <v>0</v>
      </c>
      <c r="S173" s="274">
        <v>0</v>
      </c>
      <c r="T173" s="275">
        <f t="shared" si="23"/>
        <v>0</v>
      </c>
      <c r="AR173" s="276" t="s">
        <v>229</v>
      </c>
      <c r="AT173" s="276" t="s">
        <v>140</v>
      </c>
      <c r="AU173" s="276" t="s">
        <v>79</v>
      </c>
      <c r="AY173" s="194" t="s">
        <v>138</v>
      </c>
      <c r="BE173" s="277">
        <f t="shared" si="24"/>
        <v>0</v>
      </c>
      <c r="BF173" s="277">
        <f t="shared" si="25"/>
        <v>0</v>
      </c>
      <c r="BG173" s="277">
        <f t="shared" si="26"/>
        <v>0</v>
      </c>
      <c r="BH173" s="277">
        <f t="shared" si="27"/>
        <v>0</v>
      </c>
      <c r="BI173" s="277">
        <f t="shared" si="28"/>
        <v>0</v>
      </c>
      <c r="BJ173" s="194" t="s">
        <v>79</v>
      </c>
      <c r="BK173" s="277">
        <f t="shared" si="29"/>
        <v>0</v>
      </c>
      <c r="BL173" s="194" t="s">
        <v>229</v>
      </c>
      <c r="BM173" s="276" t="s">
        <v>713</v>
      </c>
    </row>
    <row r="174" spans="2:65" s="202" customFormat="1" ht="24.2" customHeight="1" x14ac:dyDescent="0.2">
      <c r="B174" s="201"/>
      <c r="C174" s="265" t="s">
        <v>457</v>
      </c>
      <c r="D174" s="265" t="s">
        <v>140</v>
      </c>
      <c r="E174" s="266" t="s">
        <v>1148</v>
      </c>
      <c r="F174" s="267" t="s">
        <v>1149</v>
      </c>
      <c r="G174" s="268" t="s">
        <v>238</v>
      </c>
      <c r="H174" s="269">
        <v>19.004999999999999</v>
      </c>
      <c r="I174" s="192"/>
      <c r="J174" s="270">
        <f t="shared" si="20"/>
        <v>0</v>
      </c>
      <c r="K174" s="271"/>
      <c r="L174" s="201"/>
      <c r="M174" s="272" t="s">
        <v>1</v>
      </c>
      <c r="N174" s="273" t="s">
        <v>39</v>
      </c>
      <c r="P174" s="274">
        <f t="shared" si="21"/>
        <v>0</v>
      </c>
      <c r="Q174" s="274">
        <v>0</v>
      </c>
      <c r="R174" s="274">
        <f t="shared" si="22"/>
        <v>0</v>
      </c>
      <c r="S174" s="274">
        <v>0</v>
      </c>
      <c r="T174" s="275">
        <f t="shared" si="23"/>
        <v>0</v>
      </c>
      <c r="AR174" s="276" t="s">
        <v>229</v>
      </c>
      <c r="AT174" s="276" t="s">
        <v>140</v>
      </c>
      <c r="AU174" s="276" t="s">
        <v>79</v>
      </c>
      <c r="AY174" s="194" t="s">
        <v>138</v>
      </c>
      <c r="BE174" s="277">
        <f t="shared" si="24"/>
        <v>0</v>
      </c>
      <c r="BF174" s="277">
        <f t="shared" si="25"/>
        <v>0</v>
      </c>
      <c r="BG174" s="277">
        <f t="shared" si="26"/>
        <v>0</v>
      </c>
      <c r="BH174" s="277">
        <f t="shared" si="27"/>
        <v>0</v>
      </c>
      <c r="BI174" s="277">
        <f t="shared" si="28"/>
        <v>0</v>
      </c>
      <c r="BJ174" s="194" t="s">
        <v>79</v>
      </c>
      <c r="BK174" s="277">
        <f t="shared" si="29"/>
        <v>0</v>
      </c>
      <c r="BL174" s="194" t="s">
        <v>229</v>
      </c>
      <c r="BM174" s="276" t="s">
        <v>726</v>
      </c>
    </row>
    <row r="175" spans="2:65" s="202" customFormat="1" ht="24.2" customHeight="1" x14ac:dyDescent="0.2">
      <c r="B175" s="201"/>
      <c r="C175" s="265" t="s">
        <v>463</v>
      </c>
      <c r="D175" s="265" t="s">
        <v>140</v>
      </c>
      <c r="E175" s="266" t="s">
        <v>1150</v>
      </c>
      <c r="F175" s="267" t="s">
        <v>1151</v>
      </c>
      <c r="G175" s="268" t="s">
        <v>238</v>
      </c>
      <c r="H175" s="269">
        <v>6.6150000000000002</v>
      </c>
      <c r="I175" s="192"/>
      <c r="J175" s="270">
        <f t="shared" si="20"/>
        <v>0</v>
      </c>
      <c r="K175" s="271"/>
      <c r="L175" s="201"/>
      <c r="M175" s="272" t="s">
        <v>1</v>
      </c>
      <c r="N175" s="273" t="s">
        <v>39</v>
      </c>
      <c r="P175" s="274">
        <f t="shared" si="21"/>
        <v>0</v>
      </c>
      <c r="Q175" s="274">
        <v>0</v>
      </c>
      <c r="R175" s="274">
        <f t="shared" si="22"/>
        <v>0</v>
      </c>
      <c r="S175" s="274">
        <v>0</v>
      </c>
      <c r="T175" s="275">
        <f t="shared" si="23"/>
        <v>0</v>
      </c>
      <c r="AR175" s="276" t="s">
        <v>229</v>
      </c>
      <c r="AT175" s="276" t="s">
        <v>140</v>
      </c>
      <c r="AU175" s="276" t="s">
        <v>79</v>
      </c>
      <c r="AY175" s="194" t="s">
        <v>138</v>
      </c>
      <c r="BE175" s="277">
        <f t="shared" si="24"/>
        <v>0</v>
      </c>
      <c r="BF175" s="277">
        <f t="shared" si="25"/>
        <v>0</v>
      </c>
      <c r="BG175" s="277">
        <f t="shared" si="26"/>
        <v>0</v>
      </c>
      <c r="BH175" s="277">
        <f t="shared" si="27"/>
        <v>0</v>
      </c>
      <c r="BI175" s="277">
        <f t="shared" si="28"/>
        <v>0</v>
      </c>
      <c r="BJ175" s="194" t="s">
        <v>79</v>
      </c>
      <c r="BK175" s="277">
        <f t="shared" si="29"/>
        <v>0</v>
      </c>
      <c r="BL175" s="194" t="s">
        <v>229</v>
      </c>
      <c r="BM175" s="276" t="s">
        <v>736</v>
      </c>
    </row>
    <row r="176" spans="2:65" s="202" customFormat="1" ht="24.2" customHeight="1" x14ac:dyDescent="0.2">
      <c r="B176" s="201"/>
      <c r="C176" s="265" t="s">
        <v>468</v>
      </c>
      <c r="D176" s="265" t="s">
        <v>140</v>
      </c>
      <c r="E176" s="266" t="s">
        <v>1152</v>
      </c>
      <c r="F176" s="267" t="s">
        <v>1153</v>
      </c>
      <c r="G176" s="268" t="s">
        <v>238</v>
      </c>
      <c r="H176" s="269">
        <v>38.64</v>
      </c>
      <c r="I176" s="192"/>
      <c r="J176" s="270">
        <f t="shared" si="20"/>
        <v>0</v>
      </c>
      <c r="K176" s="271"/>
      <c r="L176" s="201"/>
      <c r="M176" s="272" t="s">
        <v>1</v>
      </c>
      <c r="N176" s="273" t="s">
        <v>39</v>
      </c>
      <c r="P176" s="274">
        <f t="shared" si="21"/>
        <v>0</v>
      </c>
      <c r="Q176" s="274">
        <v>0</v>
      </c>
      <c r="R176" s="274">
        <f t="shared" si="22"/>
        <v>0</v>
      </c>
      <c r="S176" s="274">
        <v>0</v>
      </c>
      <c r="T176" s="275">
        <f t="shared" si="23"/>
        <v>0</v>
      </c>
      <c r="AR176" s="276" t="s">
        <v>229</v>
      </c>
      <c r="AT176" s="276" t="s">
        <v>140</v>
      </c>
      <c r="AU176" s="276" t="s">
        <v>79</v>
      </c>
      <c r="AY176" s="194" t="s">
        <v>138</v>
      </c>
      <c r="BE176" s="277">
        <f t="shared" si="24"/>
        <v>0</v>
      </c>
      <c r="BF176" s="277">
        <f t="shared" si="25"/>
        <v>0</v>
      </c>
      <c r="BG176" s="277">
        <f t="shared" si="26"/>
        <v>0</v>
      </c>
      <c r="BH176" s="277">
        <f t="shared" si="27"/>
        <v>0</v>
      </c>
      <c r="BI176" s="277">
        <f t="shared" si="28"/>
        <v>0</v>
      </c>
      <c r="BJ176" s="194" t="s">
        <v>79</v>
      </c>
      <c r="BK176" s="277">
        <f t="shared" si="29"/>
        <v>0</v>
      </c>
      <c r="BL176" s="194" t="s">
        <v>229</v>
      </c>
      <c r="BM176" s="276" t="s">
        <v>748</v>
      </c>
    </row>
    <row r="177" spans="2:65" s="202" customFormat="1" ht="24.2" customHeight="1" x14ac:dyDescent="0.2">
      <c r="B177" s="201"/>
      <c r="C177" s="265" t="s">
        <v>472</v>
      </c>
      <c r="D177" s="265" t="s">
        <v>140</v>
      </c>
      <c r="E177" s="266" t="s">
        <v>1154</v>
      </c>
      <c r="F177" s="267" t="s">
        <v>1155</v>
      </c>
      <c r="G177" s="268" t="s">
        <v>238</v>
      </c>
      <c r="H177" s="269">
        <v>6.51</v>
      </c>
      <c r="I177" s="192"/>
      <c r="J177" s="270">
        <f t="shared" si="20"/>
        <v>0</v>
      </c>
      <c r="K177" s="271"/>
      <c r="L177" s="201"/>
      <c r="M177" s="272" t="s">
        <v>1</v>
      </c>
      <c r="N177" s="273" t="s">
        <v>39</v>
      </c>
      <c r="P177" s="274">
        <f t="shared" si="21"/>
        <v>0</v>
      </c>
      <c r="Q177" s="274">
        <v>0</v>
      </c>
      <c r="R177" s="274">
        <f t="shared" si="22"/>
        <v>0</v>
      </c>
      <c r="S177" s="274">
        <v>0</v>
      </c>
      <c r="T177" s="275">
        <f t="shared" si="23"/>
        <v>0</v>
      </c>
      <c r="AR177" s="276" t="s">
        <v>229</v>
      </c>
      <c r="AT177" s="276" t="s">
        <v>140</v>
      </c>
      <c r="AU177" s="276" t="s">
        <v>79</v>
      </c>
      <c r="AY177" s="194" t="s">
        <v>138</v>
      </c>
      <c r="BE177" s="277">
        <f t="shared" si="24"/>
        <v>0</v>
      </c>
      <c r="BF177" s="277">
        <f t="shared" si="25"/>
        <v>0</v>
      </c>
      <c r="BG177" s="277">
        <f t="shared" si="26"/>
        <v>0</v>
      </c>
      <c r="BH177" s="277">
        <f t="shared" si="27"/>
        <v>0</v>
      </c>
      <c r="BI177" s="277">
        <f t="shared" si="28"/>
        <v>0</v>
      </c>
      <c r="BJ177" s="194" t="s">
        <v>79</v>
      </c>
      <c r="BK177" s="277">
        <f t="shared" si="29"/>
        <v>0</v>
      </c>
      <c r="BL177" s="194" t="s">
        <v>229</v>
      </c>
      <c r="BM177" s="276" t="s">
        <v>757</v>
      </c>
    </row>
    <row r="178" spans="2:65" s="202" customFormat="1" ht="16.5" customHeight="1" x14ac:dyDescent="0.2">
      <c r="B178" s="201"/>
      <c r="C178" s="265" t="s">
        <v>478</v>
      </c>
      <c r="D178" s="265" t="s">
        <v>140</v>
      </c>
      <c r="E178" s="266" t="s">
        <v>1156</v>
      </c>
      <c r="F178" s="267" t="s">
        <v>1157</v>
      </c>
      <c r="G178" s="268" t="s">
        <v>205</v>
      </c>
      <c r="H178" s="269">
        <v>30</v>
      </c>
      <c r="I178" s="192"/>
      <c r="J178" s="270">
        <f t="shared" si="20"/>
        <v>0</v>
      </c>
      <c r="K178" s="271"/>
      <c r="L178" s="201"/>
      <c r="M178" s="272" t="s">
        <v>1</v>
      </c>
      <c r="N178" s="273" t="s">
        <v>39</v>
      </c>
      <c r="P178" s="274">
        <f t="shared" si="21"/>
        <v>0</v>
      </c>
      <c r="Q178" s="274">
        <v>0</v>
      </c>
      <c r="R178" s="274">
        <f t="shared" si="22"/>
        <v>0</v>
      </c>
      <c r="S178" s="274">
        <v>0</v>
      </c>
      <c r="T178" s="275">
        <f t="shared" si="23"/>
        <v>0</v>
      </c>
      <c r="AR178" s="276" t="s">
        <v>229</v>
      </c>
      <c r="AT178" s="276" t="s">
        <v>140</v>
      </c>
      <c r="AU178" s="276" t="s">
        <v>79</v>
      </c>
      <c r="AY178" s="194" t="s">
        <v>138</v>
      </c>
      <c r="BE178" s="277">
        <f t="shared" si="24"/>
        <v>0</v>
      </c>
      <c r="BF178" s="277">
        <f t="shared" si="25"/>
        <v>0</v>
      </c>
      <c r="BG178" s="277">
        <f t="shared" si="26"/>
        <v>0</v>
      </c>
      <c r="BH178" s="277">
        <f t="shared" si="27"/>
        <v>0</v>
      </c>
      <c r="BI178" s="277">
        <f t="shared" si="28"/>
        <v>0</v>
      </c>
      <c r="BJ178" s="194" t="s">
        <v>79</v>
      </c>
      <c r="BK178" s="277">
        <f t="shared" si="29"/>
        <v>0</v>
      </c>
      <c r="BL178" s="194" t="s">
        <v>229</v>
      </c>
      <c r="BM178" s="276" t="s">
        <v>767</v>
      </c>
    </row>
    <row r="179" spans="2:65" s="202" customFormat="1" ht="16.5" customHeight="1" x14ac:dyDescent="0.2">
      <c r="B179" s="201"/>
      <c r="C179" s="265" t="s">
        <v>487</v>
      </c>
      <c r="D179" s="265" t="s">
        <v>140</v>
      </c>
      <c r="E179" s="266" t="s">
        <v>1158</v>
      </c>
      <c r="F179" s="267" t="s">
        <v>1159</v>
      </c>
      <c r="G179" s="268" t="s">
        <v>205</v>
      </c>
      <c r="H179" s="269">
        <v>2</v>
      </c>
      <c r="I179" s="192"/>
      <c r="J179" s="270">
        <f t="shared" si="20"/>
        <v>0</v>
      </c>
      <c r="K179" s="271"/>
      <c r="L179" s="201"/>
      <c r="M179" s="272" t="s">
        <v>1</v>
      </c>
      <c r="N179" s="273" t="s">
        <v>39</v>
      </c>
      <c r="P179" s="274">
        <f t="shared" si="21"/>
        <v>0</v>
      </c>
      <c r="Q179" s="274">
        <v>0</v>
      </c>
      <c r="R179" s="274">
        <f t="shared" si="22"/>
        <v>0</v>
      </c>
      <c r="S179" s="274">
        <v>0</v>
      </c>
      <c r="T179" s="275">
        <f t="shared" si="23"/>
        <v>0</v>
      </c>
      <c r="AR179" s="276" t="s">
        <v>229</v>
      </c>
      <c r="AT179" s="276" t="s">
        <v>140</v>
      </c>
      <c r="AU179" s="276" t="s">
        <v>79</v>
      </c>
      <c r="AY179" s="194" t="s">
        <v>138</v>
      </c>
      <c r="BE179" s="277">
        <f t="shared" si="24"/>
        <v>0</v>
      </c>
      <c r="BF179" s="277">
        <f t="shared" si="25"/>
        <v>0</v>
      </c>
      <c r="BG179" s="277">
        <f t="shared" si="26"/>
        <v>0</v>
      </c>
      <c r="BH179" s="277">
        <f t="shared" si="27"/>
        <v>0</v>
      </c>
      <c r="BI179" s="277">
        <f t="shared" si="28"/>
        <v>0</v>
      </c>
      <c r="BJ179" s="194" t="s">
        <v>79</v>
      </c>
      <c r="BK179" s="277">
        <f t="shared" si="29"/>
        <v>0</v>
      </c>
      <c r="BL179" s="194" t="s">
        <v>229</v>
      </c>
      <c r="BM179" s="276" t="s">
        <v>775</v>
      </c>
    </row>
    <row r="180" spans="2:65" s="202" customFormat="1" ht="21.75" customHeight="1" x14ac:dyDescent="0.2">
      <c r="B180" s="201"/>
      <c r="C180" s="265" t="s">
        <v>494</v>
      </c>
      <c r="D180" s="265" t="s">
        <v>140</v>
      </c>
      <c r="E180" s="266" t="s">
        <v>1160</v>
      </c>
      <c r="F180" s="267" t="s">
        <v>1161</v>
      </c>
      <c r="G180" s="268" t="s">
        <v>671</v>
      </c>
      <c r="H180" s="269">
        <v>16</v>
      </c>
      <c r="I180" s="192"/>
      <c r="J180" s="270">
        <f t="shared" si="20"/>
        <v>0</v>
      </c>
      <c r="K180" s="271"/>
      <c r="L180" s="201"/>
      <c r="M180" s="272" t="s">
        <v>1</v>
      </c>
      <c r="N180" s="273" t="s">
        <v>39</v>
      </c>
      <c r="P180" s="274">
        <f t="shared" si="21"/>
        <v>0</v>
      </c>
      <c r="Q180" s="274">
        <v>0</v>
      </c>
      <c r="R180" s="274">
        <f t="shared" si="22"/>
        <v>0</v>
      </c>
      <c r="S180" s="274">
        <v>0</v>
      </c>
      <c r="T180" s="275">
        <f t="shared" si="23"/>
        <v>0</v>
      </c>
      <c r="AR180" s="276" t="s">
        <v>229</v>
      </c>
      <c r="AT180" s="276" t="s">
        <v>140</v>
      </c>
      <c r="AU180" s="276" t="s">
        <v>79</v>
      </c>
      <c r="AY180" s="194" t="s">
        <v>138</v>
      </c>
      <c r="BE180" s="277">
        <f t="shared" si="24"/>
        <v>0</v>
      </c>
      <c r="BF180" s="277">
        <f t="shared" si="25"/>
        <v>0</v>
      </c>
      <c r="BG180" s="277">
        <f t="shared" si="26"/>
        <v>0</v>
      </c>
      <c r="BH180" s="277">
        <f t="shared" si="27"/>
        <v>0</v>
      </c>
      <c r="BI180" s="277">
        <f t="shared" si="28"/>
        <v>0</v>
      </c>
      <c r="BJ180" s="194" t="s">
        <v>79</v>
      </c>
      <c r="BK180" s="277">
        <f t="shared" si="29"/>
        <v>0</v>
      </c>
      <c r="BL180" s="194" t="s">
        <v>229</v>
      </c>
      <c r="BM180" s="276" t="s">
        <v>783</v>
      </c>
    </row>
    <row r="181" spans="2:65" s="202" customFormat="1" ht="16.5" customHeight="1" x14ac:dyDescent="0.2">
      <c r="B181" s="201"/>
      <c r="C181" s="265" t="s">
        <v>499</v>
      </c>
      <c r="D181" s="265" t="s">
        <v>140</v>
      </c>
      <c r="E181" s="266" t="s">
        <v>1162</v>
      </c>
      <c r="F181" s="267" t="s">
        <v>1163</v>
      </c>
      <c r="G181" s="268" t="s">
        <v>671</v>
      </c>
      <c r="H181" s="269">
        <v>1</v>
      </c>
      <c r="I181" s="192"/>
      <c r="J181" s="270">
        <f t="shared" si="20"/>
        <v>0</v>
      </c>
      <c r="K181" s="271"/>
      <c r="L181" s="201"/>
      <c r="M181" s="272" t="s">
        <v>1</v>
      </c>
      <c r="N181" s="273" t="s">
        <v>39</v>
      </c>
      <c r="P181" s="274">
        <f t="shared" si="21"/>
        <v>0</v>
      </c>
      <c r="Q181" s="274">
        <v>0</v>
      </c>
      <c r="R181" s="274">
        <f t="shared" si="22"/>
        <v>0</v>
      </c>
      <c r="S181" s="274">
        <v>0</v>
      </c>
      <c r="T181" s="275">
        <f t="shared" si="23"/>
        <v>0</v>
      </c>
      <c r="AR181" s="276" t="s">
        <v>229</v>
      </c>
      <c r="AT181" s="276" t="s">
        <v>140</v>
      </c>
      <c r="AU181" s="276" t="s">
        <v>79</v>
      </c>
      <c r="AY181" s="194" t="s">
        <v>138</v>
      </c>
      <c r="BE181" s="277">
        <f t="shared" si="24"/>
        <v>0</v>
      </c>
      <c r="BF181" s="277">
        <f t="shared" si="25"/>
        <v>0</v>
      </c>
      <c r="BG181" s="277">
        <f t="shared" si="26"/>
        <v>0</v>
      </c>
      <c r="BH181" s="277">
        <f t="shared" si="27"/>
        <v>0</v>
      </c>
      <c r="BI181" s="277">
        <f t="shared" si="28"/>
        <v>0</v>
      </c>
      <c r="BJ181" s="194" t="s">
        <v>79</v>
      </c>
      <c r="BK181" s="277">
        <f t="shared" si="29"/>
        <v>0</v>
      </c>
      <c r="BL181" s="194" t="s">
        <v>229</v>
      </c>
      <c r="BM181" s="276" t="s">
        <v>793</v>
      </c>
    </row>
    <row r="182" spans="2:65" s="202" customFormat="1" ht="16.5" customHeight="1" x14ac:dyDescent="0.2">
      <c r="B182" s="201"/>
      <c r="C182" s="265" t="s">
        <v>503</v>
      </c>
      <c r="D182" s="265" t="s">
        <v>140</v>
      </c>
      <c r="E182" s="266" t="s">
        <v>1164</v>
      </c>
      <c r="F182" s="267" t="s">
        <v>1165</v>
      </c>
      <c r="G182" s="268" t="s">
        <v>205</v>
      </c>
      <c r="H182" s="269">
        <v>3</v>
      </c>
      <c r="I182" s="192"/>
      <c r="J182" s="270">
        <f t="shared" si="20"/>
        <v>0</v>
      </c>
      <c r="K182" s="271"/>
      <c r="L182" s="201"/>
      <c r="M182" s="272" t="s">
        <v>1</v>
      </c>
      <c r="N182" s="273" t="s">
        <v>39</v>
      </c>
      <c r="P182" s="274">
        <f t="shared" si="21"/>
        <v>0</v>
      </c>
      <c r="Q182" s="274">
        <v>0</v>
      </c>
      <c r="R182" s="274">
        <f t="shared" si="22"/>
        <v>0</v>
      </c>
      <c r="S182" s="274">
        <v>0</v>
      </c>
      <c r="T182" s="275">
        <f t="shared" si="23"/>
        <v>0</v>
      </c>
      <c r="AR182" s="276" t="s">
        <v>229</v>
      </c>
      <c r="AT182" s="276" t="s">
        <v>140</v>
      </c>
      <c r="AU182" s="276" t="s">
        <v>79</v>
      </c>
      <c r="AY182" s="194" t="s">
        <v>138</v>
      </c>
      <c r="BE182" s="277">
        <f t="shared" si="24"/>
        <v>0</v>
      </c>
      <c r="BF182" s="277">
        <f t="shared" si="25"/>
        <v>0</v>
      </c>
      <c r="BG182" s="277">
        <f t="shared" si="26"/>
        <v>0</v>
      </c>
      <c r="BH182" s="277">
        <f t="shared" si="27"/>
        <v>0</v>
      </c>
      <c r="BI182" s="277">
        <f t="shared" si="28"/>
        <v>0</v>
      </c>
      <c r="BJ182" s="194" t="s">
        <v>79</v>
      </c>
      <c r="BK182" s="277">
        <f t="shared" si="29"/>
        <v>0</v>
      </c>
      <c r="BL182" s="194" t="s">
        <v>229</v>
      </c>
      <c r="BM182" s="276" t="s">
        <v>801</v>
      </c>
    </row>
    <row r="183" spans="2:65" s="202" customFormat="1" ht="16.5" customHeight="1" x14ac:dyDescent="0.2">
      <c r="B183" s="201"/>
      <c r="C183" s="265" t="s">
        <v>508</v>
      </c>
      <c r="D183" s="265" t="s">
        <v>140</v>
      </c>
      <c r="E183" s="266" t="s">
        <v>1166</v>
      </c>
      <c r="F183" s="267" t="s">
        <v>1167</v>
      </c>
      <c r="G183" s="268" t="s">
        <v>205</v>
      </c>
      <c r="H183" s="269">
        <v>4</v>
      </c>
      <c r="I183" s="192"/>
      <c r="J183" s="270">
        <f t="shared" si="20"/>
        <v>0</v>
      </c>
      <c r="K183" s="271"/>
      <c r="L183" s="201"/>
      <c r="M183" s="272" t="s">
        <v>1</v>
      </c>
      <c r="N183" s="273" t="s">
        <v>39</v>
      </c>
      <c r="P183" s="274">
        <f t="shared" si="21"/>
        <v>0</v>
      </c>
      <c r="Q183" s="274">
        <v>0</v>
      </c>
      <c r="R183" s="274">
        <f t="shared" si="22"/>
        <v>0</v>
      </c>
      <c r="S183" s="274">
        <v>0</v>
      </c>
      <c r="T183" s="275">
        <f t="shared" si="23"/>
        <v>0</v>
      </c>
      <c r="AR183" s="276" t="s">
        <v>229</v>
      </c>
      <c r="AT183" s="276" t="s">
        <v>140</v>
      </c>
      <c r="AU183" s="276" t="s">
        <v>79</v>
      </c>
      <c r="AY183" s="194" t="s">
        <v>138</v>
      </c>
      <c r="BE183" s="277">
        <f t="shared" si="24"/>
        <v>0</v>
      </c>
      <c r="BF183" s="277">
        <f t="shared" si="25"/>
        <v>0</v>
      </c>
      <c r="BG183" s="277">
        <f t="shared" si="26"/>
        <v>0</v>
      </c>
      <c r="BH183" s="277">
        <f t="shared" si="27"/>
        <v>0</v>
      </c>
      <c r="BI183" s="277">
        <f t="shared" si="28"/>
        <v>0</v>
      </c>
      <c r="BJ183" s="194" t="s">
        <v>79</v>
      </c>
      <c r="BK183" s="277">
        <f t="shared" si="29"/>
        <v>0</v>
      </c>
      <c r="BL183" s="194" t="s">
        <v>229</v>
      </c>
      <c r="BM183" s="276" t="s">
        <v>814</v>
      </c>
    </row>
    <row r="184" spans="2:65" s="202" customFormat="1" ht="16.5" customHeight="1" x14ac:dyDescent="0.2">
      <c r="B184" s="201"/>
      <c r="C184" s="265" t="s">
        <v>514</v>
      </c>
      <c r="D184" s="265" t="s">
        <v>140</v>
      </c>
      <c r="E184" s="266" t="s">
        <v>1168</v>
      </c>
      <c r="F184" s="267" t="s">
        <v>1169</v>
      </c>
      <c r="G184" s="268" t="s">
        <v>205</v>
      </c>
      <c r="H184" s="269">
        <v>1</v>
      </c>
      <c r="I184" s="192"/>
      <c r="J184" s="270">
        <f t="shared" si="20"/>
        <v>0</v>
      </c>
      <c r="K184" s="271"/>
      <c r="L184" s="201"/>
      <c r="M184" s="272" t="s">
        <v>1</v>
      </c>
      <c r="N184" s="273" t="s">
        <v>39</v>
      </c>
      <c r="P184" s="274">
        <f t="shared" si="21"/>
        <v>0</v>
      </c>
      <c r="Q184" s="274">
        <v>0</v>
      </c>
      <c r="R184" s="274">
        <f t="shared" si="22"/>
        <v>0</v>
      </c>
      <c r="S184" s="274">
        <v>0</v>
      </c>
      <c r="T184" s="275">
        <f t="shared" si="23"/>
        <v>0</v>
      </c>
      <c r="AR184" s="276" t="s">
        <v>229</v>
      </c>
      <c r="AT184" s="276" t="s">
        <v>140</v>
      </c>
      <c r="AU184" s="276" t="s">
        <v>79</v>
      </c>
      <c r="AY184" s="194" t="s">
        <v>138</v>
      </c>
      <c r="BE184" s="277">
        <f t="shared" si="24"/>
        <v>0</v>
      </c>
      <c r="BF184" s="277">
        <f t="shared" si="25"/>
        <v>0</v>
      </c>
      <c r="BG184" s="277">
        <f t="shared" si="26"/>
        <v>0</v>
      </c>
      <c r="BH184" s="277">
        <f t="shared" si="27"/>
        <v>0</v>
      </c>
      <c r="BI184" s="277">
        <f t="shared" si="28"/>
        <v>0</v>
      </c>
      <c r="BJ184" s="194" t="s">
        <v>79</v>
      </c>
      <c r="BK184" s="277">
        <f t="shared" si="29"/>
        <v>0</v>
      </c>
      <c r="BL184" s="194" t="s">
        <v>229</v>
      </c>
      <c r="BM184" s="276" t="s">
        <v>824</v>
      </c>
    </row>
    <row r="185" spans="2:65" s="202" customFormat="1" ht="16.5" customHeight="1" x14ac:dyDescent="0.2">
      <c r="B185" s="201"/>
      <c r="C185" s="265" t="s">
        <v>519</v>
      </c>
      <c r="D185" s="265" t="s">
        <v>140</v>
      </c>
      <c r="E185" s="266" t="s">
        <v>1170</v>
      </c>
      <c r="F185" s="267" t="s">
        <v>1171</v>
      </c>
      <c r="G185" s="268" t="s">
        <v>238</v>
      </c>
      <c r="H185" s="269">
        <v>95.13</v>
      </c>
      <c r="I185" s="192"/>
      <c r="J185" s="270">
        <f t="shared" si="20"/>
        <v>0</v>
      </c>
      <c r="K185" s="271"/>
      <c r="L185" s="201"/>
      <c r="M185" s="272" t="s">
        <v>1</v>
      </c>
      <c r="N185" s="273" t="s">
        <v>39</v>
      </c>
      <c r="P185" s="274">
        <f t="shared" si="21"/>
        <v>0</v>
      </c>
      <c r="Q185" s="274">
        <v>0</v>
      </c>
      <c r="R185" s="274">
        <f t="shared" si="22"/>
        <v>0</v>
      </c>
      <c r="S185" s="274">
        <v>0</v>
      </c>
      <c r="T185" s="275">
        <f t="shared" si="23"/>
        <v>0</v>
      </c>
      <c r="AR185" s="276" t="s">
        <v>229</v>
      </c>
      <c r="AT185" s="276" t="s">
        <v>140</v>
      </c>
      <c r="AU185" s="276" t="s">
        <v>79</v>
      </c>
      <c r="AY185" s="194" t="s">
        <v>138</v>
      </c>
      <c r="BE185" s="277">
        <f t="shared" si="24"/>
        <v>0</v>
      </c>
      <c r="BF185" s="277">
        <f t="shared" si="25"/>
        <v>0</v>
      </c>
      <c r="BG185" s="277">
        <f t="shared" si="26"/>
        <v>0</v>
      </c>
      <c r="BH185" s="277">
        <f t="shared" si="27"/>
        <v>0</v>
      </c>
      <c r="BI185" s="277">
        <f t="shared" si="28"/>
        <v>0</v>
      </c>
      <c r="BJ185" s="194" t="s">
        <v>79</v>
      </c>
      <c r="BK185" s="277">
        <f t="shared" si="29"/>
        <v>0</v>
      </c>
      <c r="BL185" s="194" t="s">
        <v>229</v>
      </c>
      <c r="BM185" s="276" t="s">
        <v>835</v>
      </c>
    </row>
    <row r="186" spans="2:65" s="202" customFormat="1" ht="16.5" customHeight="1" x14ac:dyDescent="0.2">
      <c r="B186" s="201"/>
      <c r="C186" s="265" t="s">
        <v>524</v>
      </c>
      <c r="D186" s="265" t="s">
        <v>140</v>
      </c>
      <c r="E186" s="266" t="s">
        <v>1172</v>
      </c>
      <c r="F186" s="267" t="s">
        <v>1173</v>
      </c>
      <c r="G186" s="268" t="s">
        <v>238</v>
      </c>
      <c r="H186" s="269">
        <v>95.13</v>
      </c>
      <c r="I186" s="192"/>
      <c r="J186" s="270">
        <f t="shared" si="20"/>
        <v>0</v>
      </c>
      <c r="K186" s="271"/>
      <c r="L186" s="201"/>
      <c r="M186" s="272" t="s">
        <v>1</v>
      </c>
      <c r="N186" s="273" t="s">
        <v>39</v>
      </c>
      <c r="P186" s="274">
        <f t="shared" si="21"/>
        <v>0</v>
      </c>
      <c r="Q186" s="274">
        <v>0</v>
      </c>
      <c r="R186" s="274">
        <f t="shared" si="22"/>
        <v>0</v>
      </c>
      <c r="S186" s="274">
        <v>0</v>
      </c>
      <c r="T186" s="275">
        <f t="shared" si="23"/>
        <v>0</v>
      </c>
      <c r="AR186" s="276" t="s">
        <v>229</v>
      </c>
      <c r="AT186" s="276" t="s">
        <v>140</v>
      </c>
      <c r="AU186" s="276" t="s">
        <v>79</v>
      </c>
      <c r="AY186" s="194" t="s">
        <v>138</v>
      </c>
      <c r="BE186" s="277">
        <f t="shared" si="24"/>
        <v>0</v>
      </c>
      <c r="BF186" s="277">
        <f t="shared" si="25"/>
        <v>0</v>
      </c>
      <c r="BG186" s="277">
        <f t="shared" si="26"/>
        <v>0</v>
      </c>
      <c r="BH186" s="277">
        <f t="shared" si="27"/>
        <v>0</v>
      </c>
      <c r="BI186" s="277">
        <f t="shared" si="28"/>
        <v>0</v>
      </c>
      <c r="BJ186" s="194" t="s">
        <v>79</v>
      </c>
      <c r="BK186" s="277">
        <f t="shared" si="29"/>
        <v>0</v>
      </c>
      <c r="BL186" s="194" t="s">
        <v>229</v>
      </c>
      <c r="BM186" s="276" t="s">
        <v>844</v>
      </c>
    </row>
    <row r="187" spans="2:65" s="202" customFormat="1" ht="16.5" customHeight="1" x14ac:dyDescent="0.2">
      <c r="B187" s="201"/>
      <c r="C187" s="265" t="s">
        <v>529</v>
      </c>
      <c r="D187" s="265" t="s">
        <v>140</v>
      </c>
      <c r="E187" s="266" t="s">
        <v>1174</v>
      </c>
      <c r="F187" s="267" t="s">
        <v>1175</v>
      </c>
      <c r="G187" s="268" t="s">
        <v>179</v>
      </c>
      <c r="H187" s="269">
        <v>5.0999999999999997E-2</v>
      </c>
      <c r="I187" s="192"/>
      <c r="J187" s="270">
        <f t="shared" si="20"/>
        <v>0</v>
      </c>
      <c r="K187" s="271"/>
      <c r="L187" s="201"/>
      <c r="M187" s="272" t="s">
        <v>1</v>
      </c>
      <c r="N187" s="273" t="s">
        <v>39</v>
      </c>
      <c r="P187" s="274">
        <f t="shared" si="21"/>
        <v>0</v>
      </c>
      <c r="Q187" s="274">
        <v>0</v>
      </c>
      <c r="R187" s="274">
        <f t="shared" si="22"/>
        <v>0</v>
      </c>
      <c r="S187" s="274">
        <v>0</v>
      </c>
      <c r="T187" s="275">
        <f t="shared" si="23"/>
        <v>0</v>
      </c>
      <c r="AR187" s="276" t="s">
        <v>229</v>
      </c>
      <c r="AT187" s="276" t="s">
        <v>140</v>
      </c>
      <c r="AU187" s="276" t="s">
        <v>79</v>
      </c>
      <c r="AY187" s="194" t="s">
        <v>138</v>
      </c>
      <c r="BE187" s="277">
        <f t="shared" si="24"/>
        <v>0</v>
      </c>
      <c r="BF187" s="277">
        <f t="shared" si="25"/>
        <v>0</v>
      </c>
      <c r="BG187" s="277">
        <f t="shared" si="26"/>
        <v>0</v>
      </c>
      <c r="BH187" s="277">
        <f t="shared" si="27"/>
        <v>0</v>
      </c>
      <c r="BI187" s="277">
        <f t="shared" si="28"/>
        <v>0</v>
      </c>
      <c r="BJ187" s="194" t="s">
        <v>79</v>
      </c>
      <c r="BK187" s="277">
        <f t="shared" si="29"/>
        <v>0</v>
      </c>
      <c r="BL187" s="194" t="s">
        <v>229</v>
      </c>
      <c r="BM187" s="276" t="s">
        <v>856</v>
      </c>
    </row>
    <row r="188" spans="2:65" s="256" customFormat="1" ht="25.9" customHeight="1" x14ac:dyDescent="0.2">
      <c r="B188" s="255"/>
      <c r="D188" s="257" t="s">
        <v>73</v>
      </c>
      <c r="E188" s="258" t="s">
        <v>666</v>
      </c>
      <c r="F188" s="258" t="s">
        <v>1176</v>
      </c>
      <c r="J188" s="259">
        <f>BK188</f>
        <v>0</v>
      </c>
      <c r="L188" s="255"/>
      <c r="M188" s="260"/>
      <c r="P188" s="261">
        <f>SUM(P189:P209)</f>
        <v>0</v>
      </c>
      <c r="R188" s="261">
        <f>SUM(R189:R209)</f>
        <v>0</v>
      </c>
      <c r="T188" s="262">
        <f>SUM(T189:T209)</f>
        <v>0</v>
      </c>
      <c r="AR188" s="257" t="s">
        <v>83</v>
      </c>
      <c r="AT188" s="263" t="s">
        <v>73</v>
      </c>
      <c r="AU188" s="263" t="s">
        <v>74</v>
      </c>
      <c r="AY188" s="257" t="s">
        <v>138</v>
      </c>
      <c r="BK188" s="264">
        <f>SUM(BK189:BK209)</f>
        <v>0</v>
      </c>
    </row>
    <row r="189" spans="2:65" s="202" customFormat="1" ht="24.2" customHeight="1" x14ac:dyDescent="0.2">
      <c r="B189" s="201"/>
      <c r="C189" s="265" t="s">
        <v>534</v>
      </c>
      <c r="D189" s="265" t="s">
        <v>140</v>
      </c>
      <c r="E189" s="266" t="s">
        <v>1177</v>
      </c>
      <c r="F189" s="267" t="s">
        <v>1178</v>
      </c>
      <c r="G189" s="268" t="s">
        <v>671</v>
      </c>
      <c r="H189" s="269">
        <v>4</v>
      </c>
      <c r="I189" s="192"/>
      <c r="J189" s="270">
        <f t="shared" ref="J189:J209" si="30">ROUND(I189*H189,2)</f>
        <v>0</v>
      </c>
      <c r="K189" s="271"/>
      <c r="L189" s="201"/>
      <c r="M189" s="272" t="s">
        <v>1</v>
      </c>
      <c r="N189" s="273" t="s">
        <v>39</v>
      </c>
      <c r="P189" s="274">
        <f t="shared" ref="P189:P209" si="31">O189*H189</f>
        <v>0</v>
      </c>
      <c r="Q189" s="274">
        <v>0</v>
      </c>
      <c r="R189" s="274">
        <f t="shared" ref="R189:R209" si="32">Q189*H189</f>
        <v>0</v>
      </c>
      <c r="S189" s="274">
        <v>0</v>
      </c>
      <c r="T189" s="275">
        <f t="shared" ref="T189:T209" si="33">S189*H189</f>
        <v>0</v>
      </c>
      <c r="AR189" s="276" t="s">
        <v>229</v>
      </c>
      <c r="AT189" s="276" t="s">
        <v>140</v>
      </c>
      <c r="AU189" s="276" t="s">
        <v>79</v>
      </c>
      <c r="AY189" s="194" t="s">
        <v>138</v>
      </c>
      <c r="BE189" s="277">
        <f t="shared" ref="BE189:BE209" si="34">IF(N189="základní",J189,0)</f>
        <v>0</v>
      </c>
      <c r="BF189" s="277">
        <f t="shared" ref="BF189:BF209" si="35">IF(N189="snížená",J189,0)</f>
        <v>0</v>
      </c>
      <c r="BG189" s="277">
        <f t="shared" ref="BG189:BG209" si="36">IF(N189="zákl. přenesená",J189,0)</f>
        <v>0</v>
      </c>
      <c r="BH189" s="277">
        <f t="shared" ref="BH189:BH209" si="37">IF(N189="sníž. přenesená",J189,0)</f>
        <v>0</v>
      </c>
      <c r="BI189" s="277">
        <f t="shared" ref="BI189:BI209" si="38">IF(N189="nulová",J189,0)</f>
        <v>0</v>
      </c>
      <c r="BJ189" s="194" t="s">
        <v>79</v>
      </c>
      <c r="BK189" s="277">
        <f t="shared" ref="BK189:BK209" si="39">ROUND(I189*H189,2)</f>
        <v>0</v>
      </c>
      <c r="BL189" s="194" t="s">
        <v>229</v>
      </c>
      <c r="BM189" s="276" t="s">
        <v>864</v>
      </c>
    </row>
    <row r="190" spans="2:65" s="202" customFormat="1" ht="16.5" customHeight="1" x14ac:dyDescent="0.2">
      <c r="B190" s="201"/>
      <c r="C190" s="265" t="s">
        <v>539</v>
      </c>
      <c r="D190" s="265" t="s">
        <v>140</v>
      </c>
      <c r="E190" s="266" t="s">
        <v>1179</v>
      </c>
      <c r="F190" s="267" t="s">
        <v>1180</v>
      </c>
      <c r="G190" s="268" t="s">
        <v>671</v>
      </c>
      <c r="H190" s="269">
        <v>8</v>
      </c>
      <c r="I190" s="192"/>
      <c r="J190" s="270">
        <f t="shared" si="30"/>
        <v>0</v>
      </c>
      <c r="K190" s="271"/>
      <c r="L190" s="201"/>
      <c r="M190" s="272" t="s">
        <v>1</v>
      </c>
      <c r="N190" s="273" t="s">
        <v>39</v>
      </c>
      <c r="P190" s="274">
        <f t="shared" si="31"/>
        <v>0</v>
      </c>
      <c r="Q190" s="274">
        <v>0</v>
      </c>
      <c r="R190" s="274">
        <f t="shared" si="32"/>
        <v>0</v>
      </c>
      <c r="S190" s="274">
        <v>0</v>
      </c>
      <c r="T190" s="275">
        <f t="shared" si="33"/>
        <v>0</v>
      </c>
      <c r="AR190" s="276" t="s">
        <v>229</v>
      </c>
      <c r="AT190" s="276" t="s">
        <v>140</v>
      </c>
      <c r="AU190" s="276" t="s">
        <v>79</v>
      </c>
      <c r="AY190" s="194" t="s">
        <v>138</v>
      </c>
      <c r="BE190" s="277">
        <f t="shared" si="34"/>
        <v>0</v>
      </c>
      <c r="BF190" s="277">
        <f t="shared" si="35"/>
        <v>0</v>
      </c>
      <c r="BG190" s="277">
        <f t="shared" si="36"/>
        <v>0</v>
      </c>
      <c r="BH190" s="277">
        <f t="shared" si="37"/>
        <v>0</v>
      </c>
      <c r="BI190" s="277">
        <f t="shared" si="38"/>
        <v>0</v>
      </c>
      <c r="BJ190" s="194" t="s">
        <v>79</v>
      </c>
      <c r="BK190" s="277">
        <f t="shared" si="39"/>
        <v>0</v>
      </c>
      <c r="BL190" s="194" t="s">
        <v>229</v>
      </c>
      <c r="BM190" s="276" t="s">
        <v>875</v>
      </c>
    </row>
    <row r="191" spans="2:65" s="202" customFormat="1" ht="16.5" customHeight="1" x14ac:dyDescent="0.2">
      <c r="B191" s="201"/>
      <c r="C191" s="265" t="s">
        <v>544</v>
      </c>
      <c r="D191" s="265" t="s">
        <v>140</v>
      </c>
      <c r="E191" s="266" t="s">
        <v>1181</v>
      </c>
      <c r="F191" s="267" t="s">
        <v>1182</v>
      </c>
      <c r="G191" s="268" t="s">
        <v>671</v>
      </c>
      <c r="H191" s="269">
        <v>1</v>
      </c>
      <c r="I191" s="192"/>
      <c r="J191" s="270">
        <f t="shared" si="30"/>
        <v>0</v>
      </c>
      <c r="K191" s="271"/>
      <c r="L191" s="201"/>
      <c r="M191" s="272" t="s">
        <v>1</v>
      </c>
      <c r="N191" s="273" t="s">
        <v>39</v>
      </c>
      <c r="P191" s="274">
        <f t="shared" si="31"/>
        <v>0</v>
      </c>
      <c r="Q191" s="274">
        <v>0</v>
      </c>
      <c r="R191" s="274">
        <f t="shared" si="32"/>
        <v>0</v>
      </c>
      <c r="S191" s="274">
        <v>0</v>
      </c>
      <c r="T191" s="275">
        <f t="shared" si="33"/>
        <v>0</v>
      </c>
      <c r="AR191" s="276" t="s">
        <v>229</v>
      </c>
      <c r="AT191" s="276" t="s">
        <v>140</v>
      </c>
      <c r="AU191" s="276" t="s">
        <v>79</v>
      </c>
      <c r="AY191" s="194" t="s">
        <v>138</v>
      </c>
      <c r="BE191" s="277">
        <f t="shared" si="34"/>
        <v>0</v>
      </c>
      <c r="BF191" s="277">
        <f t="shared" si="35"/>
        <v>0</v>
      </c>
      <c r="BG191" s="277">
        <f t="shared" si="36"/>
        <v>0</v>
      </c>
      <c r="BH191" s="277">
        <f t="shared" si="37"/>
        <v>0</v>
      </c>
      <c r="BI191" s="277">
        <f t="shared" si="38"/>
        <v>0</v>
      </c>
      <c r="BJ191" s="194" t="s">
        <v>79</v>
      </c>
      <c r="BK191" s="277">
        <f t="shared" si="39"/>
        <v>0</v>
      </c>
      <c r="BL191" s="194" t="s">
        <v>229</v>
      </c>
      <c r="BM191" s="276" t="s">
        <v>887</v>
      </c>
    </row>
    <row r="192" spans="2:65" s="202" customFormat="1" ht="16.5" customHeight="1" x14ac:dyDescent="0.2">
      <c r="B192" s="201"/>
      <c r="C192" s="265" t="s">
        <v>552</v>
      </c>
      <c r="D192" s="265" t="s">
        <v>140</v>
      </c>
      <c r="E192" s="266" t="s">
        <v>1183</v>
      </c>
      <c r="F192" s="267" t="s">
        <v>1184</v>
      </c>
      <c r="G192" s="268" t="s">
        <v>671</v>
      </c>
      <c r="H192" s="269">
        <v>3</v>
      </c>
      <c r="I192" s="192"/>
      <c r="J192" s="270">
        <f t="shared" si="30"/>
        <v>0</v>
      </c>
      <c r="K192" s="271"/>
      <c r="L192" s="201"/>
      <c r="M192" s="272" t="s">
        <v>1</v>
      </c>
      <c r="N192" s="273" t="s">
        <v>39</v>
      </c>
      <c r="P192" s="274">
        <f t="shared" si="31"/>
        <v>0</v>
      </c>
      <c r="Q192" s="274">
        <v>0</v>
      </c>
      <c r="R192" s="274">
        <f t="shared" si="32"/>
        <v>0</v>
      </c>
      <c r="S192" s="274">
        <v>0</v>
      </c>
      <c r="T192" s="275">
        <f t="shared" si="33"/>
        <v>0</v>
      </c>
      <c r="AR192" s="276" t="s">
        <v>229</v>
      </c>
      <c r="AT192" s="276" t="s">
        <v>140</v>
      </c>
      <c r="AU192" s="276" t="s">
        <v>79</v>
      </c>
      <c r="AY192" s="194" t="s">
        <v>138</v>
      </c>
      <c r="BE192" s="277">
        <f t="shared" si="34"/>
        <v>0</v>
      </c>
      <c r="BF192" s="277">
        <f t="shared" si="35"/>
        <v>0</v>
      </c>
      <c r="BG192" s="277">
        <f t="shared" si="36"/>
        <v>0</v>
      </c>
      <c r="BH192" s="277">
        <f t="shared" si="37"/>
        <v>0</v>
      </c>
      <c r="BI192" s="277">
        <f t="shared" si="38"/>
        <v>0</v>
      </c>
      <c r="BJ192" s="194" t="s">
        <v>79</v>
      </c>
      <c r="BK192" s="277">
        <f t="shared" si="39"/>
        <v>0</v>
      </c>
      <c r="BL192" s="194" t="s">
        <v>229</v>
      </c>
      <c r="BM192" s="276" t="s">
        <v>906</v>
      </c>
    </row>
    <row r="193" spans="2:65" s="202" customFormat="1" ht="16.5" customHeight="1" x14ac:dyDescent="0.2">
      <c r="B193" s="201"/>
      <c r="C193" s="265" t="s">
        <v>557</v>
      </c>
      <c r="D193" s="265" t="s">
        <v>140</v>
      </c>
      <c r="E193" s="266" t="s">
        <v>1185</v>
      </c>
      <c r="F193" s="267" t="s">
        <v>1186</v>
      </c>
      <c r="G193" s="268" t="s">
        <v>205</v>
      </c>
      <c r="H193" s="269">
        <v>1</v>
      </c>
      <c r="I193" s="192"/>
      <c r="J193" s="270">
        <f t="shared" si="30"/>
        <v>0</v>
      </c>
      <c r="K193" s="271"/>
      <c r="L193" s="201"/>
      <c r="M193" s="272" t="s">
        <v>1</v>
      </c>
      <c r="N193" s="273" t="s">
        <v>39</v>
      </c>
      <c r="P193" s="274">
        <f t="shared" si="31"/>
        <v>0</v>
      </c>
      <c r="Q193" s="274">
        <v>0</v>
      </c>
      <c r="R193" s="274">
        <f t="shared" si="32"/>
        <v>0</v>
      </c>
      <c r="S193" s="274">
        <v>0</v>
      </c>
      <c r="T193" s="275">
        <f t="shared" si="33"/>
        <v>0</v>
      </c>
      <c r="AR193" s="276" t="s">
        <v>229</v>
      </c>
      <c r="AT193" s="276" t="s">
        <v>140</v>
      </c>
      <c r="AU193" s="276" t="s">
        <v>79</v>
      </c>
      <c r="AY193" s="194" t="s">
        <v>138</v>
      </c>
      <c r="BE193" s="277">
        <f t="shared" si="34"/>
        <v>0</v>
      </c>
      <c r="BF193" s="277">
        <f t="shared" si="35"/>
        <v>0</v>
      </c>
      <c r="BG193" s="277">
        <f t="shared" si="36"/>
        <v>0</v>
      </c>
      <c r="BH193" s="277">
        <f t="shared" si="37"/>
        <v>0</v>
      </c>
      <c r="BI193" s="277">
        <f t="shared" si="38"/>
        <v>0</v>
      </c>
      <c r="BJ193" s="194" t="s">
        <v>79</v>
      </c>
      <c r="BK193" s="277">
        <f t="shared" si="39"/>
        <v>0</v>
      </c>
      <c r="BL193" s="194" t="s">
        <v>229</v>
      </c>
      <c r="BM193" s="276" t="s">
        <v>924</v>
      </c>
    </row>
    <row r="194" spans="2:65" s="202" customFormat="1" ht="16.5" customHeight="1" x14ac:dyDescent="0.2">
      <c r="B194" s="201"/>
      <c r="C194" s="265" t="s">
        <v>564</v>
      </c>
      <c r="D194" s="265" t="s">
        <v>140</v>
      </c>
      <c r="E194" s="266" t="s">
        <v>1187</v>
      </c>
      <c r="F194" s="267" t="s">
        <v>1188</v>
      </c>
      <c r="G194" s="268" t="s">
        <v>205</v>
      </c>
      <c r="H194" s="269">
        <v>1</v>
      </c>
      <c r="I194" s="192"/>
      <c r="J194" s="270">
        <f t="shared" si="30"/>
        <v>0</v>
      </c>
      <c r="K194" s="271"/>
      <c r="L194" s="201"/>
      <c r="M194" s="272" t="s">
        <v>1</v>
      </c>
      <c r="N194" s="273" t="s">
        <v>39</v>
      </c>
      <c r="P194" s="274">
        <f t="shared" si="31"/>
        <v>0</v>
      </c>
      <c r="Q194" s="274">
        <v>0</v>
      </c>
      <c r="R194" s="274">
        <f t="shared" si="32"/>
        <v>0</v>
      </c>
      <c r="S194" s="274">
        <v>0</v>
      </c>
      <c r="T194" s="275">
        <f t="shared" si="33"/>
        <v>0</v>
      </c>
      <c r="AR194" s="276" t="s">
        <v>229</v>
      </c>
      <c r="AT194" s="276" t="s">
        <v>140</v>
      </c>
      <c r="AU194" s="276" t="s">
        <v>79</v>
      </c>
      <c r="AY194" s="194" t="s">
        <v>138</v>
      </c>
      <c r="BE194" s="277">
        <f t="shared" si="34"/>
        <v>0</v>
      </c>
      <c r="BF194" s="277">
        <f t="shared" si="35"/>
        <v>0</v>
      </c>
      <c r="BG194" s="277">
        <f t="shared" si="36"/>
        <v>0</v>
      </c>
      <c r="BH194" s="277">
        <f t="shared" si="37"/>
        <v>0</v>
      </c>
      <c r="BI194" s="277">
        <f t="shared" si="38"/>
        <v>0</v>
      </c>
      <c r="BJ194" s="194" t="s">
        <v>79</v>
      </c>
      <c r="BK194" s="277">
        <f t="shared" si="39"/>
        <v>0</v>
      </c>
      <c r="BL194" s="194" t="s">
        <v>229</v>
      </c>
      <c r="BM194" s="276" t="s">
        <v>935</v>
      </c>
    </row>
    <row r="195" spans="2:65" s="202" customFormat="1" ht="37.700000000000003" customHeight="1" x14ac:dyDescent="0.2">
      <c r="B195" s="201"/>
      <c r="C195" s="265" t="s">
        <v>570</v>
      </c>
      <c r="D195" s="265" t="s">
        <v>140</v>
      </c>
      <c r="E195" s="266" t="s">
        <v>1189</v>
      </c>
      <c r="F195" s="267" t="s">
        <v>1190</v>
      </c>
      <c r="G195" s="268" t="s">
        <v>671</v>
      </c>
      <c r="H195" s="269">
        <v>4</v>
      </c>
      <c r="I195" s="192"/>
      <c r="J195" s="270">
        <f t="shared" si="30"/>
        <v>0</v>
      </c>
      <c r="K195" s="271"/>
      <c r="L195" s="201"/>
      <c r="M195" s="272" t="s">
        <v>1</v>
      </c>
      <c r="N195" s="273" t="s">
        <v>39</v>
      </c>
      <c r="P195" s="274">
        <f t="shared" si="31"/>
        <v>0</v>
      </c>
      <c r="Q195" s="274">
        <v>0</v>
      </c>
      <c r="R195" s="274">
        <f t="shared" si="32"/>
        <v>0</v>
      </c>
      <c r="S195" s="274">
        <v>0</v>
      </c>
      <c r="T195" s="275">
        <f t="shared" si="33"/>
        <v>0</v>
      </c>
      <c r="AR195" s="276" t="s">
        <v>229</v>
      </c>
      <c r="AT195" s="276" t="s">
        <v>140</v>
      </c>
      <c r="AU195" s="276" t="s">
        <v>79</v>
      </c>
      <c r="AY195" s="194" t="s">
        <v>138</v>
      </c>
      <c r="BE195" s="277">
        <f t="shared" si="34"/>
        <v>0</v>
      </c>
      <c r="BF195" s="277">
        <f t="shared" si="35"/>
        <v>0</v>
      </c>
      <c r="BG195" s="277">
        <f t="shared" si="36"/>
        <v>0</v>
      </c>
      <c r="BH195" s="277">
        <f t="shared" si="37"/>
        <v>0</v>
      </c>
      <c r="BI195" s="277">
        <f t="shared" si="38"/>
        <v>0</v>
      </c>
      <c r="BJ195" s="194" t="s">
        <v>79</v>
      </c>
      <c r="BK195" s="277">
        <f t="shared" si="39"/>
        <v>0</v>
      </c>
      <c r="BL195" s="194" t="s">
        <v>229</v>
      </c>
      <c r="BM195" s="276" t="s">
        <v>945</v>
      </c>
    </row>
    <row r="196" spans="2:65" s="202" customFormat="1" ht="16.5" customHeight="1" x14ac:dyDescent="0.2">
      <c r="B196" s="201"/>
      <c r="C196" s="265" t="s">
        <v>583</v>
      </c>
      <c r="D196" s="265" t="s">
        <v>140</v>
      </c>
      <c r="E196" s="266" t="s">
        <v>1191</v>
      </c>
      <c r="F196" s="267" t="s">
        <v>1192</v>
      </c>
      <c r="G196" s="268" t="s">
        <v>671</v>
      </c>
      <c r="H196" s="269">
        <v>3</v>
      </c>
      <c r="I196" s="192"/>
      <c r="J196" s="270">
        <f t="shared" si="30"/>
        <v>0</v>
      </c>
      <c r="K196" s="271"/>
      <c r="L196" s="201"/>
      <c r="M196" s="272" t="s">
        <v>1</v>
      </c>
      <c r="N196" s="273" t="s">
        <v>39</v>
      </c>
      <c r="P196" s="274">
        <f t="shared" si="31"/>
        <v>0</v>
      </c>
      <c r="Q196" s="274">
        <v>0</v>
      </c>
      <c r="R196" s="274">
        <f t="shared" si="32"/>
        <v>0</v>
      </c>
      <c r="S196" s="274">
        <v>0</v>
      </c>
      <c r="T196" s="275">
        <f t="shared" si="33"/>
        <v>0</v>
      </c>
      <c r="AR196" s="276" t="s">
        <v>229</v>
      </c>
      <c r="AT196" s="276" t="s">
        <v>140</v>
      </c>
      <c r="AU196" s="276" t="s">
        <v>79</v>
      </c>
      <c r="AY196" s="194" t="s">
        <v>138</v>
      </c>
      <c r="BE196" s="277">
        <f t="shared" si="34"/>
        <v>0</v>
      </c>
      <c r="BF196" s="277">
        <f t="shared" si="35"/>
        <v>0</v>
      </c>
      <c r="BG196" s="277">
        <f t="shared" si="36"/>
        <v>0</v>
      </c>
      <c r="BH196" s="277">
        <f t="shared" si="37"/>
        <v>0</v>
      </c>
      <c r="BI196" s="277">
        <f t="shared" si="38"/>
        <v>0</v>
      </c>
      <c r="BJ196" s="194" t="s">
        <v>79</v>
      </c>
      <c r="BK196" s="277">
        <f t="shared" si="39"/>
        <v>0</v>
      </c>
      <c r="BL196" s="194" t="s">
        <v>229</v>
      </c>
      <c r="BM196" s="276" t="s">
        <v>963</v>
      </c>
    </row>
    <row r="197" spans="2:65" s="202" customFormat="1" ht="16.5" customHeight="1" x14ac:dyDescent="0.2">
      <c r="B197" s="201"/>
      <c r="C197" s="265" t="s">
        <v>587</v>
      </c>
      <c r="D197" s="265" t="s">
        <v>140</v>
      </c>
      <c r="E197" s="266" t="s">
        <v>1193</v>
      </c>
      <c r="F197" s="267" t="s">
        <v>1194</v>
      </c>
      <c r="G197" s="268" t="s">
        <v>671</v>
      </c>
      <c r="H197" s="269">
        <v>17</v>
      </c>
      <c r="I197" s="192"/>
      <c r="J197" s="270">
        <f t="shared" si="30"/>
        <v>0</v>
      </c>
      <c r="K197" s="271"/>
      <c r="L197" s="201"/>
      <c r="M197" s="272" t="s">
        <v>1</v>
      </c>
      <c r="N197" s="273" t="s">
        <v>39</v>
      </c>
      <c r="P197" s="274">
        <f t="shared" si="31"/>
        <v>0</v>
      </c>
      <c r="Q197" s="274">
        <v>0</v>
      </c>
      <c r="R197" s="274">
        <f t="shared" si="32"/>
        <v>0</v>
      </c>
      <c r="S197" s="274">
        <v>0</v>
      </c>
      <c r="T197" s="275">
        <f t="shared" si="33"/>
        <v>0</v>
      </c>
      <c r="AR197" s="276" t="s">
        <v>229</v>
      </c>
      <c r="AT197" s="276" t="s">
        <v>140</v>
      </c>
      <c r="AU197" s="276" t="s">
        <v>79</v>
      </c>
      <c r="AY197" s="194" t="s">
        <v>138</v>
      </c>
      <c r="BE197" s="277">
        <f t="shared" si="34"/>
        <v>0</v>
      </c>
      <c r="BF197" s="277">
        <f t="shared" si="35"/>
        <v>0</v>
      </c>
      <c r="BG197" s="277">
        <f t="shared" si="36"/>
        <v>0</v>
      </c>
      <c r="BH197" s="277">
        <f t="shared" si="37"/>
        <v>0</v>
      </c>
      <c r="BI197" s="277">
        <f t="shared" si="38"/>
        <v>0</v>
      </c>
      <c r="BJ197" s="194" t="s">
        <v>79</v>
      </c>
      <c r="BK197" s="277">
        <f t="shared" si="39"/>
        <v>0</v>
      </c>
      <c r="BL197" s="194" t="s">
        <v>229</v>
      </c>
      <c r="BM197" s="276" t="s">
        <v>973</v>
      </c>
    </row>
    <row r="198" spans="2:65" s="202" customFormat="1" ht="24.2" customHeight="1" x14ac:dyDescent="0.2">
      <c r="B198" s="201"/>
      <c r="C198" s="265" t="s">
        <v>591</v>
      </c>
      <c r="D198" s="265" t="s">
        <v>140</v>
      </c>
      <c r="E198" s="266" t="s">
        <v>1195</v>
      </c>
      <c r="F198" s="267" t="s">
        <v>1196</v>
      </c>
      <c r="G198" s="268" t="s">
        <v>205</v>
      </c>
      <c r="H198" s="269">
        <v>8</v>
      </c>
      <c r="I198" s="192"/>
      <c r="J198" s="270">
        <f t="shared" si="30"/>
        <v>0</v>
      </c>
      <c r="K198" s="271"/>
      <c r="L198" s="201"/>
      <c r="M198" s="272" t="s">
        <v>1</v>
      </c>
      <c r="N198" s="273" t="s">
        <v>39</v>
      </c>
      <c r="P198" s="274">
        <f t="shared" si="31"/>
        <v>0</v>
      </c>
      <c r="Q198" s="274">
        <v>0</v>
      </c>
      <c r="R198" s="274">
        <f t="shared" si="32"/>
        <v>0</v>
      </c>
      <c r="S198" s="274">
        <v>0</v>
      </c>
      <c r="T198" s="275">
        <f t="shared" si="33"/>
        <v>0</v>
      </c>
      <c r="AR198" s="276" t="s">
        <v>229</v>
      </c>
      <c r="AT198" s="276" t="s">
        <v>140</v>
      </c>
      <c r="AU198" s="276" t="s">
        <v>79</v>
      </c>
      <c r="AY198" s="194" t="s">
        <v>138</v>
      </c>
      <c r="BE198" s="277">
        <f t="shared" si="34"/>
        <v>0</v>
      </c>
      <c r="BF198" s="277">
        <f t="shared" si="35"/>
        <v>0</v>
      </c>
      <c r="BG198" s="277">
        <f t="shared" si="36"/>
        <v>0</v>
      </c>
      <c r="BH198" s="277">
        <f t="shared" si="37"/>
        <v>0</v>
      </c>
      <c r="BI198" s="277">
        <f t="shared" si="38"/>
        <v>0</v>
      </c>
      <c r="BJ198" s="194" t="s">
        <v>79</v>
      </c>
      <c r="BK198" s="277">
        <f t="shared" si="39"/>
        <v>0</v>
      </c>
      <c r="BL198" s="194" t="s">
        <v>229</v>
      </c>
      <c r="BM198" s="276" t="s">
        <v>981</v>
      </c>
    </row>
    <row r="199" spans="2:65" s="202" customFormat="1" ht="24.2" customHeight="1" x14ac:dyDescent="0.2">
      <c r="B199" s="201"/>
      <c r="C199" s="265" t="s">
        <v>596</v>
      </c>
      <c r="D199" s="265" t="s">
        <v>140</v>
      </c>
      <c r="E199" s="266" t="s">
        <v>1197</v>
      </c>
      <c r="F199" s="267" t="s">
        <v>1198</v>
      </c>
      <c r="G199" s="268" t="s">
        <v>671</v>
      </c>
      <c r="H199" s="269">
        <v>1</v>
      </c>
      <c r="I199" s="192"/>
      <c r="J199" s="270">
        <f t="shared" si="30"/>
        <v>0</v>
      </c>
      <c r="K199" s="271"/>
      <c r="L199" s="201"/>
      <c r="M199" s="272" t="s">
        <v>1</v>
      </c>
      <c r="N199" s="273" t="s">
        <v>39</v>
      </c>
      <c r="P199" s="274">
        <f t="shared" si="31"/>
        <v>0</v>
      </c>
      <c r="Q199" s="274">
        <v>0</v>
      </c>
      <c r="R199" s="274">
        <f t="shared" si="32"/>
        <v>0</v>
      </c>
      <c r="S199" s="274">
        <v>0</v>
      </c>
      <c r="T199" s="275">
        <f t="shared" si="33"/>
        <v>0</v>
      </c>
      <c r="AR199" s="276" t="s">
        <v>229</v>
      </c>
      <c r="AT199" s="276" t="s">
        <v>140</v>
      </c>
      <c r="AU199" s="276" t="s">
        <v>79</v>
      </c>
      <c r="AY199" s="194" t="s">
        <v>138</v>
      </c>
      <c r="BE199" s="277">
        <f t="shared" si="34"/>
        <v>0</v>
      </c>
      <c r="BF199" s="277">
        <f t="shared" si="35"/>
        <v>0</v>
      </c>
      <c r="BG199" s="277">
        <f t="shared" si="36"/>
        <v>0</v>
      </c>
      <c r="BH199" s="277">
        <f t="shared" si="37"/>
        <v>0</v>
      </c>
      <c r="BI199" s="277">
        <f t="shared" si="38"/>
        <v>0</v>
      </c>
      <c r="BJ199" s="194" t="s">
        <v>79</v>
      </c>
      <c r="BK199" s="277">
        <f t="shared" si="39"/>
        <v>0</v>
      </c>
      <c r="BL199" s="194" t="s">
        <v>229</v>
      </c>
      <c r="BM199" s="276" t="s">
        <v>995</v>
      </c>
    </row>
    <row r="200" spans="2:65" s="202" customFormat="1" ht="16.5" customHeight="1" x14ac:dyDescent="0.2">
      <c r="B200" s="201"/>
      <c r="C200" s="265" t="s">
        <v>600</v>
      </c>
      <c r="D200" s="265" t="s">
        <v>140</v>
      </c>
      <c r="E200" s="266" t="s">
        <v>1199</v>
      </c>
      <c r="F200" s="267" t="s">
        <v>1200</v>
      </c>
      <c r="G200" s="268" t="s">
        <v>205</v>
      </c>
      <c r="H200" s="269">
        <v>4</v>
      </c>
      <c r="I200" s="192"/>
      <c r="J200" s="270">
        <f t="shared" si="30"/>
        <v>0</v>
      </c>
      <c r="K200" s="271"/>
      <c r="L200" s="201"/>
      <c r="M200" s="272" t="s">
        <v>1</v>
      </c>
      <c r="N200" s="273" t="s">
        <v>39</v>
      </c>
      <c r="P200" s="274">
        <f t="shared" si="31"/>
        <v>0</v>
      </c>
      <c r="Q200" s="274">
        <v>0</v>
      </c>
      <c r="R200" s="274">
        <f t="shared" si="32"/>
        <v>0</v>
      </c>
      <c r="S200" s="274">
        <v>0</v>
      </c>
      <c r="T200" s="275">
        <f t="shared" si="33"/>
        <v>0</v>
      </c>
      <c r="AR200" s="276" t="s">
        <v>229</v>
      </c>
      <c r="AT200" s="276" t="s">
        <v>140</v>
      </c>
      <c r="AU200" s="276" t="s">
        <v>79</v>
      </c>
      <c r="AY200" s="194" t="s">
        <v>138</v>
      </c>
      <c r="BE200" s="277">
        <f t="shared" si="34"/>
        <v>0</v>
      </c>
      <c r="BF200" s="277">
        <f t="shared" si="35"/>
        <v>0</v>
      </c>
      <c r="BG200" s="277">
        <f t="shared" si="36"/>
        <v>0</v>
      </c>
      <c r="BH200" s="277">
        <f t="shared" si="37"/>
        <v>0</v>
      </c>
      <c r="BI200" s="277">
        <f t="shared" si="38"/>
        <v>0</v>
      </c>
      <c r="BJ200" s="194" t="s">
        <v>79</v>
      </c>
      <c r="BK200" s="277">
        <f t="shared" si="39"/>
        <v>0</v>
      </c>
      <c r="BL200" s="194" t="s">
        <v>229</v>
      </c>
      <c r="BM200" s="276" t="s">
        <v>1003</v>
      </c>
    </row>
    <row r="201" spans="2:65" s="202" customFormat="1" ht="16.5" customHeight="1" x14ac:dyDescent="0.2">
      <c r="B201" s="201"/>
      <c r="C201" s="265" t="s">
        <v>606</v>
      </c>
      <c r="D201" s="265" t="s">
        <v>140</v>
      </c>
      <c r="E201" s="266" t="s">
        <v>1201</v>
      </c>
      <c r="F201" s="267" t="s">
        <v>1202</v>
      </c>
      <c r="G201" s="268" t="s">
        <v>205</v>
      </c>
      <c r="H201" s="269">
        <v>4</v>
      </c>
      <c r="I201" s="192"/>
      <c r="J201" s="270">
        <f t="shared" si="30"/>
        <v>0</v>
      </c>
      <c r="K201" s="271"/>
      <c r="L201" s="201"/>
      <c r="M201" s="272" t="s">
        <v>1</v>
      </c>
      <c r="N201" s="273" t="s">
        <v>39</v>
      </c>
      <c r="P201" s="274">
        <f t="shared" si="31"/>
        <v>0</v>
      </c>
      <c r="Q201" s="274">
        <v>0</v>
      </c>
      <c r="R201" s="274">
        <f t="shared" si="32"/>
        <v>0</v>
      </c>
      <c r="S201" s="274">
        <v>0</v>
      </c>
      <c r="T201" s="275">
        <f t="shared" si="33"/>
        <v>0</v>
      </c>
      <c r="AR201" s="276" t="s">
        <v>229</v>
      </c>
      <c r="AT201" s="276" t="s">
        <v>140</v>
      </c>
      <c r="AU201" s="276" t="s">
        <v>79</v>
      </c>
      <c r="AY201" s="194" t="s">
        <v>138</v>
      </c>
      <c r="BE201" s="277">
        <f t="shared" si="34"/>
        <v>0</v>
      </c>
      <c r="BF201" s="277">
        <f t="shared" si="35"/>
        <v>0</v>
      </c>
      <c r="BG201" s="277">
        <f t="shared" si="36"/>
        <v>0</v>
      </c>
      <c r="BH201" s="277">
        <f t="shared" si="37"/>
        <v>0</v>
      </c>
      <c r="BI201" s="277">
        <f t="shared" si="38"/>
        <v>0</v>
      </c>
      <c r="BJ201" s="194" t="s">
        <v>79</v>
      </c>
      <c r="BK201" s="277">
        <f t="shared" si="39"/>
        <v>0</v>
      </c>
      <c r="BL201" s="194" t="s">
        <v>229</v>
      </c>
      <c r="BM201" s="276" t="s">
        <v>1022</v>
      </c>
    </row>
    <row r="202" spans="2:65" s="202" customFormat="1" ht="24.2" customHeight="1" x14ac:dyDescent="0.2">
      <c r="B202" s="201"/>
      <c r="C202" s="265" t="s">
        <v>614</v>
      </c>
      <c r="D202" s="265" t="s">
        <v>140</v>
      </c>
      <c r="E202" s="266" t="s">
        <v>1203</v>
      </c>
      <c r="F202" s="267" t="s">
        <v>1204</v>
      </c>
      <c r="G202" s="268" t="s">
        <v>205</v>
      </c>
      <c r="H202" s="269">
        <v>4</v>
      </c>
      <c r="I202" s="192"/>
      <c r="J202" s="270">
        <f t="shared" si="30"/>
        <v>0</v>
      </c>
      <c r="K202" s="271"/>
      <c r="L202" s="201"/>
      <c r="M202" s="272" t="s">
        <v>1</v>
      </c>
      <c r="N202" s="273" t="s">
        <v>39</v>
      </c>
      <c r="P202" s="274">
        <f t="shared" si="31"/>
        <v>0</v>
      </c>
      <c r="Q202" s="274">
        <v>0</v>
      </c>
      <c r="R202" s="274">
        <f t="shared" si="32"/>
        <v>0</v>
      </c>
      <c r="S202" s="274">
        <v>0</v>
      </c>
      <c r="T202" s="275">
        <f t="shared" si="33"/>
        <v>0</v>
      </c>
      <c r="AR202" s="276" t="s">
        <v>229</v>
      </c>
      <c r="AT202" s="276" t="s">
        <v>140</v>
      </c>
      <c r="AU202" s="276" t="s">
        <v>79</v>
      </c>
      <c r="AY202" s="194" t="s">
        <v>138</v>
      </c>
      <c r="BE202" s="277">
        <f t="shared" si="34"/>
        <v>0</v>
      </c>
      <c r="BF202" s="277">
        <f t="shared" si="35"/>
        <v>0</v>
      </c>
      <c r="BG202" s="277">
        <f t="shared" si="36"/>
        <v>0</v>
      </c>
      <c r="BH202" s="277">
        <f t="shared" si="37"/>
        <v>0</v>
      </c>
      <c r="BI202" s="277">
        <f t="shared" si="38"/>
        <v>0</v>
      </c>
      <c r="BJ202" s="194" t="s">
        <v>79</v>
      </c>
      <c r="BK202" s="277">
        <f t="shared" si="39"/>
        <v>0</v>
      </c>
      <c r="BL202" s="194" t="s">
        <v>229</v>
      </c>
      <c r="BM202" s="276" t="s">
        <v>1205</v>
      </c>
    </row>
    <row r="203" spans="2:65" s="202" customFormat="1" ht="16.5" customHeight="1" x14ac:dyDescent="0.2">
      <c r="B203" s="201"/>
      <c r="C203" s="265" t="s">
        <v>619</v>
      </c>
      <c r="D203" s="265" t="s">
        <v>140</v>
      </c>
      <c r="E203" s="266" t="s">
        <v>1206</v>
      </c>
      <c r="F203" s="267" t="s">
        <v>1207</v>
      </c>
      <c r="G203" s="268" t="s">
        <v>205</v>
      </c>
      <c r="H203" s="269">
        <v>8</v>
      </c>
      <c r="I203" s="192"/>
      <c r="J203" s="270">
        <f t="shared" si="30"/>
        <v>0</v>
      </c>
      <c r="K203" s="271"/>
      <c r="L203" s="201"/>
      <c r="M203" s="272" t="s">
        <v>1</v>
      </c>
      <c r="N203" s="273" t="s">
        <v>39</v>
      </c>
      <c r="P203" s="274">
        <f t="shared" si="31"/>
        <v>0</v>
      </c>
      <c r="Q203" s="274">
        <v>0</v>
      </c>
      <c r="R203" s="274">
        <f t="shared" si="32"/>
        <v>0</v>
      </c>
      <c r="S203" s="274">
        <v>0</v>
      </c>
      <c r="T203" s="275">
        <f t="shared" si="33"/>
        <v>0</v>
      </c>
      <c r="AR203" s="276" t="s">
        <v>229</v>
      </c>
      <c r="AT203" s="276" t="s">
        <v>140</v>
      </c>
      <c r="AU203" s="276" t="s">
        <v>79</v>
      </c>
      <c r="AY203" s="194" t="s">
        <v>138</v>
      </c>
      <c r="BE203" s="277">
        <f t="shared" si="34"/>
        <v>0</v>
      </c>
      <c r="BF203" s="277">
        <f t="shared" si="35"/>
        <v>0</v>
      </c>
      <c r="BG203" s="277">
        <f t="shared" si="36"/>
        <v>0</v>
      </c>
      <c r="BH203" s="277">
        <f t="shared" si="37"/>
        <v>0</v>
      </c>
      <c r="BI203" s="277">
        <f t="shared" si="38"/>
        <v>0</v>
      </c>
      <c r="BJ203" s="194" t="s">
        <v>79</v>
      </c>
      <c r="BK203" s="277">
        <f t="shared" si="39"/>
        <v>0</v>
      </c>
      <c r="BL203" s="194" t="s">
        <v>229</v>
      </c>
      <c r="BM203" s="276" t="s">
        <v>1208</v>
      </c>
    </row>
    <row r="204" spans="2:65" s="202" customFormat="1" ht="16.5" customHeight="1" x14ac:dyDescent="0.2">
      <c r="B204" s="201"/>
      <c r="C204" s="265" t="s">
        <v>625</v>
      </c>
      <c r="D204" s="265" t="s">
        <v>140</v>
      </c>
      <c r="E204" s="266" t="s">
        <v>1209</v>
      </c>
      <c r="F204" s="267" t="s">
        <v>1210</v>
      </c>
      <c r="G204" s="268" t="s">
        <v>205</v>
      </c>
      <c r="H204" s="269">
        <v>2</v>
      </c>
      <c r="I204" s="192"/>
      <c r="J204" s="270">
        <f t="shared" si="30"/>
        <v>0</v>
      </c>
      <c r="K204" s="271"/>
      <c r="L204" s="201"/>
      <c r="M204" s="272" t="s">
        <v>1</v>
      </c>
      <c r="N204" s="273" t="s">
        <v>39</v>
      </c>
      <c r="P204" s="274">
        <f t="shared" si="31"/>
        <v>0</v>
      </c>
      <c r="Q204" s="274">
        <v>0</v>
      </c>
      <c r="R204" s="274">
        <f t="shared" si="32"/>
        <v>0</v>
      </c>
      <c r="S204" s="274">
        <v>0</v>
      </c>
      <c r="T204" s="275">
        <f t="shared" si="33"/>
        <v>0</v>
      </c>
      <c r="AR204" s="276" t="s">
        <v>229</v>
      </c>
      <c r="AT204" s="276" t="s">
        <v>140</v>
      </c>
      <c r="AU204" s="276" t="s">
        <v>79</v>
      </c>
      <c r="AY204" s="194" t="s">
        <v>138</v>
      </c>
      <c r="BE204" s="277">
        <f t="shared" si="34"/>
        <v>0</v>
      </c>
      <c r="BF204" s="277">
        <f t="shared" si="35"/>
        <v>0</v>
      </c>
      <c r="BG204" s="277">
        <f t="shared" si="36"/>
        <v>0</v>
      </c>
      <c r="BH204" s="277">
        <f t="shared" si="37"/>
        <v>0</v>
      </c>
      <c r="BI204" s="277">
        <f t="shared" si="38"/>
        <v>0</v>
      </c>
      <c r="BJ204" s="194" t="s">
        <v>79</v>
      </c>
      <c r="BK204" s="277">
        <f t="shared" si="39"/>
        <v>0</v>
      </c>
      <c r="BL204" s="194" t="s">
        <v>229</v>
      </c>
      <c r="BM204" s="276" t="s">
        <v>1211</v>
      </c>
    </row>
    <row r="205" spans="2:65" s="202" customFormat="1" ht="24.2" customHeight="1" x14ac:dyDescent="0.2">
      <c r="B205" s="201"/>
      <c r="C205" s="265" t="s">
        <v>630</v>
      </c>
      <c r="D205" s="265" t="s">
        <v>140</v>
      </c>
      <c r="E205" s="266" t="s">
        <v>1212</v>
      </c>
      <c r="F205" s="267" t="s">
        <v>1213</v>
      </c>
      <c r="G205" s="268" t="s">
        <v>205</v>
      </c>
      <c r="H205" s="269">
        <v>4</v>
      </c>
      <c r="I205" s="192"/>
      <c r="J205" s="270">
        <f t="shared" si="30"/>
        <v>0</v>
      </c>
      <c r="K205" s="271"/>
      <c r="L205" s="201"/>
      <c r="M205" s="272" t="s">
        <v>1</v>
      </c>
      <c r="N205" s="273" t="s">
        <v>39</v>
      </c>
      <c r="P205" s="274">
        <f t="shared" si="31"/>
        <v>0</v>
      </c>
      <c r="Q205" s="274">
        <v>0</v>
      </c>
      <c r="R205" s="274">
        <f t="shared" si="32"/>
        <v>0</v>
      </c>
      <c r="S205" s="274">
        <v>0</v>
      </c>
      <c r="T205" s="275">
        <f t="shared" si="33"/>
        <v>0</v>
      </c>
      <c r="AR205" s="276" t="s">
        <v>229</v>
      </c>
      <c r="AT205" s="276" t="s">
        <v>140</v>
      </c>
      <c r="AU205" s="276" t="s">
        <v>79</v>
      </c>
      <c r="AY205" s="194" t="s">
        <v>138</v>
      </c>
      <c r="BE205" s="277">
        <f t="shared" si="34"/>
        <v>0</v>
      </c>
      <c r="BF205" s="277">
        <f t="shared" si="35"/>
        <v>0</v>
      </c>
      <c r="BG205" s="277">
        <f t="shared" si="36"/>
        <v>0</v>
      </c>
      <c r="BH205" s="277">
        <f t="shared" si="37"/>
        <v>0</v>
      </c>
      <c r="BI205" s="277">
        <f t="shared" si="38"/>
        <v>0</v>
      </c>
      <c r="BJ205" s="194" t="s">
        <v>79</v>
      </c>
      <c r="BK205" s="277">
        <f t="shared" si="39"/>
        <v>0</v>
      </c>
      <c r="BL205" s="194" t="s">
        <v>229</v>
      </c>
      <c r="BM205" s="276" t="s">
        <v>1214</v>
      </c>
    </row>
    <row r="206" spans="2:65" s="202" customFormat="1" ht="21.75" customHeight="1" x14ac:dyDescent="0.2">
      <c r="B206" s="201"/>
      <c r="C206" s="265" t="s">
        <v>640</v>
      </c>
      <c r="D206" s="265" t="s">
        <v>140</v>
      </c>
      <c r="E206" s="266" t="s">
        <v>1215</v>
      </c>
      <c r="F206" s="267" t="s">
        <v>1216</v>
      </c>
      <c r="G206" s="268" t="s">
        <v>205</v>
      </c>
      <c r="H206" s="269">
        <v>4</v>
      </c>
      <c r="I206" s="192"/>
      <c r="J206" s="270">
        <f t="shared" si="30"/>
        <v>0</v>
      </c>
      <c r="K206" s="271"/>
      <c r="L206" s="201"/>
      <c r="M206" s="272" t="s">
        <v>1</v>
      </c>
      <c r="N206" s="273" t="s">
        <v>39</v>
      </c>
      <c r="P206" s="274">
        <f t="shared" si="31"/>
        <v>0</v>
      </c>
      <c r="Q206" s="274">
        <v>0</v>
      </c>
      <c r="R206" s="274">
        <f t="shared" si="32"/>
        <v>0</v>
      </c>
      <c r="S206" s="274">
        <v>0</v>
      </c>
      <c r="T206" s="275">
        <f t="shared" si="33"/>
        <v>0</v>
      </c>
      <c r="AR206" s="276" t="s">
        <v>229</v>
      </c>
      <c r="AT206" s="276" t="s">
        <v>140</v>
      </c>
      <c r="AU206" s="276" t="s">
        <v>79</v>
      </c>
      <c r="AY206" s="194" t="s">
        <v>138</v>
      </c>
      <c r="BE206" s="277">
        <f t="shared" si="34"/>
        <v>0</v>
      </c>
      <c r="BF206" s="277">
        <f t="shared" si="35"/>
        <v>0</v>
      </c>
      <c r="BG206" s="277">
        <f t="shared" si="36"/>
        <v>0</v>
      </c>
      <c r="BH206" s="277">
        <f t="shared" si="37"/>
        <v>0</v>
      </c>
      <c r="BI206" s="277">
        <f t="shared" si="38"/>
        <v>0</v>
      </c>
      <c r="BJ206" s="194" t="s">
        <v>79</v>
      </c>
      <c r="BK206" s="277">
        <f t="shared" si="39"/>
        <v>0</v>
      </c>
      <c r="BL206" s="194" t="s">
        <v>229</v>
      </c>
      <c r="BM206" s="276" t="s">
        <v>1217</v>
      </c>
    </row>
    <row r="207" spans="2:65" s="202" customFormat="1" ht="24.2" customHeight="1" x14ac:dyDescent="0.2">
      <c r="B207" s="201"/>
      <c r="C207" s="265" t="s">
        <v>645</v>
      </c>
      <c r="D207" s="265" t="s">
        <v>140</v>
      </c>
      <c r="E207" s="266" t="s">
        <v>1218</v>
      </c>
      <c r="F207" s="267" t="s">
        <v>1219</v>
      </c>
      <c r="G207" s="268" t="s">
        <v>205</v>
      </c>
      <c r="H207" s="269">
        <v>1</v>
      </c>
      <c r="I207" s="192"/>
      <c r="J207" s="270">
        <f t="shared" si="30"/>
        <v>0</v>
      </c>
      <c r="K207" s="271"/>
      <c r="L207" s="201"/>
      <c r="M207" s="272" t="s">
        <v>1</v>
      </c>
      <c r="N207" s="273" t="s">
        <v>39</v>
      </c>
      <c r="P207" s="274">
        <f t="shared" si="31"/>
        <v>0</v>
      </c>
      <c r="Q207" s="274">
        <v>0</v>
      </c>
      <c r="R207" s="274">
        <f t="shared" si="32"/>
        <v>0</v>
      </c>
      <c r="S207" s="274">
        <v>0</v>
      </c>
      <c r="T207" s="275">
        <f t="shared" si="33"/>
        <v>0</v>
      </c>
      <c r="AR207" s="276" t="s">
        <v>229</v>
      </c>
      <c r="AT207" s="276" t="s">
        <v>140</v>
      </c>
      <c r="AU207" s="276" t="s">
        <v>79</v>
      </c>
      <c r="AY207" s="194" t="s">
        <v>138</v>
      </c>
      <c r="BE207" s="277">
        <f t="shared" si="34"/>
        <v>0</v>
      </c>
      <c r="BF207" s="277">
        <f t="shared" si="35"/>
        <v>0</v>
      </c>
      <c r="BG207" s="277">
        <f t="shared" si="36"/>
        <v>0</v>
      </c>
      <c r="BH207" s="277">
        <f t="shared" si="37"/>
        <v>0</v>
      </c>
      <c r="BI207" s="277">
        <f t="shared" si="38"/>
        <v>0</v>
      </c>
      <c r="BJ207" s="194" t="s">
        <v>79</v>
      </c>
      <c r="BK207" s="277">
        <f t="shared" si="39"/>
        <v>0</v>
      </c>
      <c r="BL207" s="194" t="s">
        <v>229</v>
      </c>
      <c r="BM207" s="276" t="s">
        <v>1220</v>
      </c>
    </row>
    <row r="208" spans="2:65" s="202" customFormat="1" ht="16.5" customHeight="1" x14ac:dyDescent="0.2">
      <c r="B208" s="201"/>
      <c r="C208" s="265" t="s">
        <v>652</v>
      </c>
      <c r="D208" s="265" t="s">
        <v>140</v>
      </c>
      <c r="E208" s="266" t="s">
        <v>1221</v>
      </c>
      <c r="F208" s="267" t="s">
        <v>1222</v>
      </c>
      <c r="G208" s="268" t="s">
        <v>205</v>
      </c>
      <c r="H208" s="269">
        <v>1</v>
      </c>
      <c r="I208" s="192"/>
      <c r="J208" s="270">
        <f>ROUND(I208*H208,2)</f>
        <v>0</v>
      </c>
      <c r="K208" s="271"/>
      <c r="L208" s="201"/>
      <c r="M208" s="272" t="s">
        <v>1</v>
      </c>
      <c r="N208" s="273" t="s">
        <v>39</v>
      </c>
      <c r="P208" s="274">
        <f t="shared" si="31"/>
        <v>0</v>
      </c>
      <c r="Q208" s="274">
        <v>0</v>
      </c>
      <c r="R208" s="274">
        <f t="shared" si="32"/>
        <v>0</v>
      </c>
      <c r="S208" s="274">
        <v>0</v>
      </c>
      <c r="T208" s="275">
        <f t="shared" si="33"/>
        <v>0</v>
      </c>
      <c r="AR208" s="276" t="s">
        <v>229</v>
      </c>
      <c r="AT208" s="276" t="s">
        <v>140</v>
      </c>
      <c r="AU208" s="276" t="s">
        <v>79</v>
      </c>
      <c r="AY208" s="194" t="s">
        <v>138</v>
      </c>
      <c r="BE208" s="277">
        <f t="shared" si="34"/>
        <v>0</v>
      </c>
      <c r="BF208" s="277">
        <f t="shared" si="35"/>
        <v>0</v>
      </c>
      <c r="BG208" s="277">
        <f t="shared" si="36"/>
        <v>0</v>
      </c>
      <c r="BH208" s="277">
        <f t="shared" si="37"/>
        <v>0</v>
      </c>
      <c r="BI208" s="277">
        <f t="shared" si="38"/>
        <v>0</v>
      </c>
      <c r="BJ208" s="194" t="s">
        <v>79</v>
      </c>
      <c r="BK208" s="277">
        <f t="shared" si="39"/>
        <v>0</v>
      </c>
      <c r="BL208" s="194" t="s">
        <v>229</v>
      </c>
      <c r="BM208" s="276" t="s">
        <v>1223</v>
      </c>
    </row>
    <row r="209" spans="2:65" s="202" customFormat="1" ht="21.75" customHeight="1" x14ac:dyDescent="0.2">
      <c r="B209" s="201"/>
      <c r="C209" s="265" t="s">
        <v>657</v>
      </c>
      <c r="D209" s="265" t="s">
        <v>140</v>
      </c>
      <c r="E209" s="266" t="s">
        <v>1224</v>
      </c>
      <c r="F209" s="267" t="s">
        <v>1225</v>
      </c>
      <c r="G209" s="268" t="s">
        <v>179</v>
      </c>
      <c r="H209" s="269">
        <v>0.34100000000000003</v>
      </c>
      <c r="I209" s="192"/>
      <c r="J209" s="270">
        <f t="shared" si="30"/>
        <v>0</v>
      </c>
      <c r="K209" s="271"/>
      <c r="L209" s="201"/>
      <c r="M209" s="272" t="s">
        <v>1</v>
      </c>
      <c r="N209" s="273" t="s">
        <v>39</v>
      </c>
      <c r="P209" s="274">
        <f t="shared" si="31"/>
        <v>0</v>
      </c>
      <c r="Q209" s="274">
        <v>0</v>
      </c>
      <c r="R209" s="274">
        <f t="shared" si="32"/>
        <v>0</v>
      </c>
      <c r="S209" s="274">
        <v>0</v>
      </c>
      <c r="T209" s="275">
        <f t="shared" si="33"/>
        <v>0</v>
      </c>
      <c r="AR209" s="276" t="s">
        <v>229</v>
      </c>
      <c r="AT209" s="276" t="s">
        <v>140</v>
      </c>
      <c r="AU209" s="276" t="s">
        <v>79</v>
      </c>
      <c r="AY209" s="194" t="s">
        <v>138</v>
      </c>
      <c r="BE209" s="277">
        <f t="shared" si="34"/>
        <v>0</v>
      </c>
      <c r="BF209" s="277">
        <f t="shared" si="35"/>
        <v>0</v>
      </c>
      <c r="BG209" s="277">
        <f t="shared" si="36"/>
        <v>0</v>
      </c>
      <c r="BH209" s="277">
        <f t="shared" si="37"/>
        <v>0</v>
      </c>
      <c r="BI209" s="277">
        <f t="shared" si="38"/>
        <v>0</v>
      </c>
      <c r="BJ209" s="194" t="s">
        <v>79</v>
      </c>
      <c r="BK209" s="277">
        <f t="shared" si="39"/>
        <v>0</v>
      </c>
      <c r="BL209" s="194" t="s">
        <v>229</v>
      </c>
      <c r="BM209" s="276" t="s">
        <v>1226</v>
      </c>
    </row>
    <row r="210" spans="2:65" s="256" customFormat="1" ht="25.9" customHeight="1" x14ac:dyDescent="0.2">
      <c r="B210" s="255"/>
      <c r="D210" s="257" t="s">
        <v>73</v>
      </c>
      <c r="E210" s="258" t="s">
        <v>1227</v>
      </c>
      <c r="F210" s="258" t="s">
        <v>1228</v>
      </c>
      <c r="J210" s="259">
        <f>BK210</f>
        <v>0</v>
      </c>
      <c r="L210" s="255"/>
      <c r="M210" s="260"/>
      <c r="P210" s="261">
        <f>SUM(P211:P212)</f>
        <v>0</v>
      </c>
      <c r="R210" s="261">
        <f>SUM(R211:R212)</f>
        <v>0</v>
      </c>
      <c r="T210" s="262">
        <f>SUM(T211:T212)</f>
        <v>0</v>
      </c>
      <c r="AR210" s="257" t="s">
        <v>83</v>
      </c>
      <c r="AT210" s="263" t="s">
        <v>73</v>
      </c>
      <c r="AU210" s="263" t="s">
        <v>74</v>
      </c>
      <c r="AY210" s="257" t="s">
        <v>138</v>
      </c>
      <c r="BK210" s="264">
        <f>SUM(BK211:BK212)</f>
        <v>0</v>
      </c>
    </row>
    <row r="211" spans="2:65" s="202" customFormat="1" ht="16.5" customHeight="1" x14ac:dyDescent="0.2">
      <c r="B211" s="201"/>
      <c r="C211" s="265" t="s">
        <v>662</v>
      </c>
      <c r="D211" s="265" t="s">
        <v>140</v>
      </c>
      <c r="E211" s="266" t="s">
        <v>1229</v>
      </c>
      <c r="F211" s="267" t="s">
        <v>1230</v>
      </c>
      <c r="G211" s="268" t="s">
        <v>671</v>
      </c>
      <c r="H211" s="269">
        <v>4</v>
      </c>
      <c r="I211" s="192"/>
      <c r="J211" s="270">
        <f>ROUND(I211*H211,2)</f>
        <v>0</v>
      </c>
      <c r="K211" s="271"/>
      <c r="L211" s="201"/>
      <c r="M211" s="272" t="s">
        <v>1</v>
      </c>
      <c r="N211" s="273" t="s">
        <v>39</v>
      </c>
      <c r="P211" s="274">
        <f>O211*H211</f>
        <v>0</v>
      </c>
      <c r="Q211" s="274">
        <v>0</v>
      </c>
      <c r="R211" s="274">
        <f>Q211*H211</f>
        <v>0</v>
      </c>
      <c r="S211" s="274">
        <v>0</v>
      </c>
      <c r="T211" s="275">
        <f>S211*H211</f>
        <v>0</v>
      </c>
      <c r="AR211" s="276" t="s">
        <v>229</v>
      </c>
      <c r="AT211" s="276" t="s">
        <v>140</v>
      </c>
      <c r="AU211" s="276" t="s">
        <v>79</v>
      </c>
      <c r="AY211" s="194" t="s">
        <v>138</v>
      </c>
      <c r="BE211" s="277">
        <f>IF(N211="základní",J211,0)</f>
        <v>0</v>
      </c>
      <c r="BF211" s="277">
        <f>IF(N211="snížená",J211,0)</f>
        <v>0</v>
      </c>
      <c r="BG211" s="277">
        <f>IF(N211="zákl. přenesená",J211,0)</f>
        <v>0</v>
      </c>
      <c r="BH211" s="277">
        <f>IF(N211="sníž. přenesená",J211,0)</f>
        <v>0</v>
      </c>
      <c r="BI211" s="277">
        <f>IF(N211="nulová",J211,0)</f>
        <v>0</v>
      </c>
      <c r="BJ211" s="194" t="s">
        <v>79</v>
      </c>
      <c r="BK211" s="277">
        <f>ROUND(I211*H211,2)</f>
        <v>0</v>
      </c>
      <c r="BL211" s="194" t="s">
        <v>229</v>
      </c>
      <c r="BM211" s="276" t="s">
        <v>1231</v>
      </c>
    </row>
    <row r="212" spans="2:65" s="202" customFormat="1" ht="21.75" customHeight="1" x14ac:dyDescent="0.2">
      <c r="B212" s="201"/>
      <c r="C212" s="265" t="s">
        <v>668</v>
      </c>
      <c r="D212" s="265" t="s">
        <v>140</v>
      </c>
      <c r="E212" s="266" t="s">
        <v>1232</v>
      </c>
      <c r="F212" s="267" t="s">
        <v>1233</v>
      </c>
      <c r="G212" s="268" t="s">
        <v>179</v>
      </c>
      <c r="H212" s="269">
        <v>5.1999999999999998E-2</v>
      </c>
      <c r="I212" s="192"/>
      <c r="J212" s="270">
        <f>ROUND(I212*H212,2)</f>
        <v>0</v>
      </c>
      <c r="K212" s="271"/>
      <c r="L212" s="201"/>
      <c r="M212" s="272" t="s">
        <v>1</v>
      </c>
      <c r="N212" s="273" t="s">
        <v>39</v>
      </c>
      <c r="P212" s="274">
        <f>O212*H212</f>
        <v>0</v>
      </c>
      <c r="Q212" s="274">
        <v>0</v>
      </c>
      <c r="R212" s="274">
        <f>Q212*H212</f>
        <v>0</v>
      </c>
      <c r="S212" s="274">
        <v>0</v>
      </c>
      <c r="T212" s="275">
        <f>S212*H212</f>
        <v>0</v>
      </c>
      <c r="AR212" s="276" t="s">
        <v>229</v>
      </c>
      <c r="AT212" s="276" t="s">
        <v>140</v>
      </c>
      <c r="AU212" s="276" t="s">
        <v>79</v>
      </c>
      <c r="AY212" s="194" t="s">
        <v>138</v>
      </c>
      <c r="BE212" s="277">
        <f>IF(N212="základní",J212,0)</f>
        <v>0</v>
      </c>
      <c r="BF212" s="277">
        <f>IF(N212="snížená",J212,0)</f>
        <v>0</v>
      </c>
      <c r="BG212" s="277">
        <f>IF(N212="zákl. přenesená",J212,0)</f>
        <v>0</v>
      </c>
      <c r="BH212" s="277">
        <f>IF(N212="sníž. přenesená",J212,0)</f>
        <v>0</v>
      </c>
      <c r="BI212" s="277">
        <f>IF(N212="nulová",J212,0)</f>
        <v>0</v>
      </c>
      <c r="BJ212" s="194" t="s">
        <v>79</v>
      </c>
      <c r="BK212" s="277">
        <f>ROUND(I212*H212,2)</f>
        <v>0</v>
      </c>
      <c r="BL212" s="194" t="s">
        <v>229</v>
      </c>
      <c r="BM212" s="276" t="s">
        <v>1234</v>
      </c>
    </row>
    <row r="213" spans="2:65" s="256" customFormat="1" ht="25.9" customHeight="1" x14ac:dyDescent="0.2">
      <c r="B213" s="255"/>
      <c r="D213" s="257" t="s">
        <v>73</v>
      </c>
      <c r="E213" s="258" t="s">
        <v>1235</v>
      </c>
      <c r="F213" s="258" t="s">
        <v>1236</v>
      </c>
      <c r="J213" s="259">
        <f>BK213</f>
        <v>0</v>
      </c>
      <c r="L213" s="255"/>
      <c r="M213" s="260"/>
      <c r="P213" s="261">
        <f>P214</f>
        <v>0</v>
      </c>
      <c r="R213" s="261">
        <f>R214</f>
        <v>0</v>
      </c>
      <c r="T213" s="262">
        <f>T214</f>
        <v>0</v>
      </c>
      <c r="AR213" s="257" t="s">
        <v>79</v>
      </c>
      <c r="AT213" s="263" t="s">
        <v>73</v>
      </c>
      <c r="AU213" s="263" t="s">
        <v>74</v>
      </c>
      <c r="AY213" s="257" t="s">
        <v>138</v>
      </c>
      <c r="BK213" s="264">
        <f>BK214</f>
        <v>0</v>
      </c>
    </row>
    <row r="214" spans="2:65" s="202" customFormat="1" ht="16.5" customHeight="1" x14ac:dyDescent="0.2">
      <c r="B214" s="201"/>
      <c r="C214" s="265" t="s">
        <v>673</v>
      </c>
      <c r="D214" s="265" t="s">
        <v>140</v>
      </c>
      <c r="E214" s="266" t="s">
        <v>1237</v>
      </c>
      <c r="F214" s="267" t="s">
        <v>1238</v>
      </c>
      <c r="G214" s="268" t="s">
        <v>1239</v>
      </c>
      <c r="H214" s="269">
        <v>1</v>
      </c>
      <c r="I214" s="192"/>
      <c r="J214" s="270">
        <f>ROUND(I214*H214,2)</f>
        <v>0</v>
      </c>
      <c r="K214" s="271"/>
      <c r="L214" s="201"/>
      <c r="M214" s="278" t="s">
        <v>1</v>
      </c>
      <c r="N214" s="279" t="s">
        <v>39</v>
      </c>
      <c r="O214" s="280"/>
      <c r="P214" s="281">
        <f>O214*H214</f>
        <v>0</v>
      </c>
      <c r="Q214" s="281">
        <v>0</v>
      </c>
      <c r="R214" s="281">
        <f>Q214*H214</f>
        <v>0</v>
      </c>
      <c r="S214" s="281">
        <v>0</v>
      </c>
      <c r="T214" s="282">
        <f>S214*H214</f>
        <v>0</v>
      </c>
      <c r="AR214" s="276" t="s">
        <v>89</v>
      </c>
      <c r="AT214" s="276" t="s">
        <v>140</v>
      </c>
      <c r="AU214" s="276" t="s">
        <v>79</v>
      </c>
      <c r="AY214" s="194" t="s">
        <v>138</v>
      </c>
      <c r="BE214" s="277">
        <f>IF(N214="základní",J214,0)</f>
        <v>0</v>
      </c>
      <c r="BF214" s="277">
        <f>IF(N214="snížená",J214,0)</f>
        <v>0</v>
      </c>
      <c r="BG214" s="277">
        <f>IF(N214="zákl. přenesená",J214,0)</f>
        <v>0</v>
      </c>
      <c r="BH214" s="277">
        <f>IF(N214="sníž. přenesená",J214,0)</f>
        <v>0</v>
      </c>
      <c r="BI214" s="277">
        <f>IF(N214="nulová",J214,0)</f>
        <v>0</v>
      </c>
      <c r="BJ214" s="194" t="s">
        <v>79</v>
      </c>
      <c r="BK214" s="277">
        <f>ROUND(I214*H214,2)</f>
        <v>0</v>
      </c>
      <c r="BL214" s="194" t="s">
        <v>89</v>
      </c>
      <c r="BM214" s="276" t="s">
        <v>1240</v>
      </c>
    </row>
    <row r="215" spans="2:65" s="202" customFormat="1" ht="6.95" customHeight="1" x14ac:dyDescent="0.2">
      <c r="B215" s="228"/>
      <c r="C215" s="229"/>
      <c r="D215" s="229"/>
      <c r="E215" s="229"/>
      <c r="F215" s="229"/>
      <c r="G215" s="229"/>
      <c r="H215" s="229"/>
      <c r="I215" s="229"/>
      <c r="J215" s="229"/>
      <c r="K215" s="229"/>
      <c r="L215" s="201"/>
    </row>
  </sheetData>
  <sheetProtection algorithmName="SHA-512" hashValue="B7jBUMKbU45jZjgVzfE+pBbMoSZAn6zpRidBPlv55PdHnP6b629C+deVc742zR66JCIdq1es5lv+qj+6+IAeSA==" saltValue="OD19BAjY+6MqxAKb0A+LSA==" spinCount="100000" sheet="1" objects="1" scenarios="1"/>
  <autoFilter ref="C121:K214" xr:uid="{00000000-0009-0000-0000-000002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56"/>
  <sheetViews>
    <sheetView showGridLines="0" topLeftCell="A135" workbookViewId="0">
      <selection activeCell="I168" sqref="I168"/>
    </sheetView>
  </sheetViews>
  <sheetFormatPr defaultColWidth="8.6640625" defaultRowHeight="11.25" x14ac:dyDescent="0.2"/>
  <cols>
    <col min="1" max="1" width="8.33203125" style="3" customWidth="1"/>
    <col min="2" max="2" width="1.1640625" style="3" customWidth="1"/>
    <col min="3" max="3" width="4.1640625" style="3" customWidth="1"/>
    <col min="4" max="4" width="4.33203125" style="3" customWidth="1"/>
    <col min="5" max="5" width="17.1640625" style="3" customWidth="1"/>
    <col min="6" max="6" width="50.83203125" style="3" customWidth="1"/>
    <col min="7" max="7" width="7.5" style="3" customWidth="1"/>
    <col min="8" max="8" width="14" style="3" customWidth="1"/>
    <col min="9" max="9" width="15.83203125" style="3" customWidth="1"/>
    <col min="10" max="10" width="22.33203125" style="3" customWidth="1"/>
    <col min="11" max="11" width="22.33203125" style="3" hidden="1" customWidth="1"/>
    <col min="12" max="12" width="9.33203125" style="3" customWidth="1"/>
    <col min="13" max="13" width="10.83203125" style="3" hidden="1" customWidth="1"/>
    <col min="14" max="14" width="9.33203125" style="3" hidden="1"/>
    <col min="15" max="20" width="14.1640625" style="3" hidden="1" customWidth="1"/>
    <col min="21" max="21" width="16.33203125" style="3" hidden="1" customWidth="1"/>
    <col min="22" max="22" width="12.33203125" style="3" customWidth="1"/>
    <col min="23" max="23" width="16.33203125" style="3" customWidth="1"/>
    <col min="24" max="24" width="12.33203125" style="3" customWidth="1"/>
    <col min="25" max="25" width="15" style="3" customWidth="1"/>
    <col min="26" max="26" width="11" style="3" customWidth="1"/>
    <col min="27" max="27" width="15" style="3" customWidth="1"/>
    <col min="28" max="28" width="16.33203125" style="3" customWidth="1"/>
    <col min="29" max="29" width="11" style="3" customWidth="1"/>
    <col min="30" max="30" width="15" style="3" customWidth="1"/>
    <col min="31" max="31" width="16.33203125" style="3" customWidth="1"/>
    <col min="32" max="43" width="8.6640625" style="3"/>
    <col min="44" max="65" width="9.33203125" style="3" hidden="1"/>
    <col min="66" max="16384" width="8.6640625" style="3"/>
  </cols>
  <sheetData>
    <row r="2" spans="2:46" ht="36.950000000000003" customHeight="1" x14ac:dyDescent="0.2">
      <c r="L2" s="284" t="s">
        <v>5</v>
      </c>
      <c r="M2" s="285"/>
      <c r="N2" s="285"/>
      <c r="O2" s="285"/>
      <c r="P2" s="285"/>
      <c r="Q2" s="285"/>
      <c r="R2" s="285"/>
      <c r="S2" s="285"/>
      <c r="T2" s="285"/>
      <c r="U2" s="285"/>
      <c r="V2" s="285"/>
      <c r="AT2" s="66" t="s">
        <v>88</v>
      </c>
    </row>
    <row r="3" spans="2:46" ht="6.95" customHeight="1" x14ac:dyDescent="0.2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66" t="s">
        <v>83</v>
      </c>
    </row>
    <row r="4" spans="2:46" ht="24.95" customHeight="1" x14ac:dyDescent="0.2">
      <c r="B4" s="6"/>
      <c r="D4" s="7" t="s">
        <v>95</v>
      </c>
      <c r="L4" s="6"/>
      <c r="M4" s="67" t="s">
        <v>10</v>
      </c>
      <c r="AT4" s="66" t="s">
        <v>3</v>
      </c>
    </row>
    <row r="5" spans="2:46" ht="6.95" customHeight="1" x14ac:dyDescent="0.2">
      <c r="B5" s="6"/>
      <c r="L5" s="6"/>
    </row>
    <row r="6" spans="2:46" ht="12" customHeight="1" x14ac:dyDescent="0.2">
      <c r="B6" s="6"/>
      <c r="D6" s="8" t="s">
        <v>15</v>
      </c>
      <c r="L6" s="6"/>
    </row>
    <row r="7" spans="2:46" ht="16.5" customHeight="1" x14ac:dyDescent="0.2">
      <c r="B7" s="6"/>
      <c r="E7" s="324" t="str">
        <f>'Rekapitulace stavby'!K6</f>
        <v>SPŠ stavební Pardubice - rekonstrukce toalet a umýváren</v>
      </c>
      <c r="F7" s="325"/>
      <c r="G7" s="325"/>
      <c r="H7" s="325"/>
      <c r="L7" s="6"/>
    </row>
    <row r="8" spans="2:46" s="9" customFormat="1" ht="12" customHeight="1" x14ac:dyDescent="0.2">
      <c r="B8" s="10"/>
      <c r="D8" s="8" t="s">
        <v>96</v>
      </c>
      <c r="L8" s="10"/>
    </row>
    <row r="9" spans="2:46" s="9" customFormat="1" ht="16.5" customHeight="1" x14ac:dyDescent="0.2">
      <c r="B9" s="10"/>
      <c r="E9" s="307" t="s">
        <v>1241</v>
      </c>
      <c r="F9" s="323"/>
      <c r="G9" s="323"/>
      <c r="H9" s="323"/>
      <c r="L9" s="10"/>
    </row>
    <row r="10" spans="2:46" s="9" customFormat="1" x14ac:dyDescent="0.2">
      <c r="B10" s="10"/>
      <c r="L10" s="10"/>
    </row>
    <row r="11" spans="2:46" s="9" customFormat="1" ht="12" customHeight="1" x14ac:dyDescent="0.2">
      <c r="B11" s="10"/>
      <c r="D11" s="8" t="s">
        <v>17</v>
      </c>
      <c r="F11" s="11" t="s">
        <v>1</v>
      </c>
      <c r="I11" s="8" t="s">
        <v>18</v>
      </c>
      <c r="J11" s="11" t="s">
        <v>1</v>
      </c>
      <c r="L11" s="10"/>
    </row>
    <row r="12" spans="2:46" s="9" customFormat="1" ht="12" customHeight="1" x14ac:dyDescent="0.2">
      <c r="B12" s="10"/>
      <c r="D12" s="8" t="s">
        <v>19</v>
      </c>
      <c r="F12" s="11" t="s">
        <v>20</v>
      </c>
      <c r="I12" s="8" t="s">
        <v>21</v>
      </c>
      <c r="J12" s="68">
        <f>'Rekapitulace stavby'!AN8</f>
        <v>45782</v>
      </c>
      <c r="L12" s="10"/>
    </row>
    <row r="13" spans="2:46" s="9" customFormat="1" ht="10.7" customHeight="1" x14ac:dyDescent="0.2">
      <c r="B13" s="10"/>
      <c r="L13" s="10"/>
    </row>
    <row r="14" spans="2:46" s="9" customFormat="1" ht="12" customHeight="1" x14ac:dyDescent="0.2">
      <c r="B14" s="10"/>
      <c r="D14" s="8" t="s">
        <v>22</v>
      </c>
      <c r="I14" s="8" t="s">
        <v>23</v>
      </c>
      <c r="J14" s="11" t="s">
        <v>1</v>
      </c>
      <c r="L14" s="10"/>
    </row>
    <row r="15" spans="2:46" s="9" customFormat="1" ht="18" customHeight="1" x14ac:dyDescent="0.2">
      <c r="B15" s="10"/>
      <c r="E15" s="11" t="s">
        <v>24</v>
      </c>
      <c r="I15" s="8" t="s">
        <v>25</v>
      </c>
      <c r="J15" s="11" t="s">
        <v>1</v>
      </c>
      <c r="L15" s="10"/>
    </row>
    <row r="16" spans="2:46" s="9" customFormat="1" ht="6.95" customHeight="1" x14ac:dyDescent="0.2">
      <c r="B16" s="10"/>
      <c r="L16" s="10"/>
    </row>
    <row r="17" spans="2:12" s="9" customFormat="1" ht="12" customHeight="1" x14ac:dyDescent="0.2">
      <c r="B17" s="10"/>
      <c r="D17" s="8" t="s">
        <v>26</v>
      </c>
      <c r="I17" s="8" t="s">
        <v>23</v>
      </c>
      <c r="J17" s="114" t="str">
        <f>'Rekapitulace stavby'!AN13</f>
        <v>Vyplň údaj</v>
      </c>
      <c r="L17" s="10"/>
    </row>
    <row r="18" spans="2:12" s="9" customFormat="1" ht="18" customHeight="1" x14ac:dyDescent="0.2">
      <c r="B18" s="10"/>
      <c r="E18" s="326" t="str">
        <f>'Rekapitulace stavby'!E14</f>
        <v>Vyplň údaj</v>
      </c>
      <c r="F18" s="327"/>
      <c r="G18" s="327"/>
      <c r="H18" s="327"/>
      <c r="I18" s="8" t="s">
        <v>25</v>
      </c>
      <c r="J18" s="114" t="str">
        <f>'Rekapitulace stavby'!AN14</f>
        <v>Vyplň údaj</v>
      </c>
      <c r="L18" s="10"/>
    </row>
    <row r="19" spans="2:12" s="9" customFormat="1" ht="6.95" customHeight="1" x14ac:dyDescent="0.2">
      <c r="B19" s="10"/>
      <c r="L19" s="10"/>
    </row>
    <row r="20" spans="2:12" s="9" customFormat="1" ht="12" customHeight="1" x14ac:dyDescent="0.2">
      <c r="B20" s="10"/>
      <c r="D20" s="8" t="s">
        <v>28</v>
      </c>
      <c r="I20" s="8" t="s">
        <v>23</v>
      </c>
      <c r="J20" s="11" t="s">
        <v>29</v>
      </c>
      <c r="L20" s="10"/>
    </row>
    <row r="21" spans="2:12" s="9" customFormat="1" ht="18" customHeight="1" x14ac:dyDescent="0.2">
      <c r="B21" s="10"/>
      <c r="E21" s="11" t="s">
        <v>30</v>
      </c>
      <c r="I21" s="8" t="s">
        <v>25</v>
      </c>
      <c r="J21" s="11" t="s">
        <v>1</v>
      </c>
      <c r="L21" s="10"/>
    </row>
    <row r="22" spans="2:12" s="9" customFormat="1" ht="6.95" customHeight="1" x14ac:dyDescent="0.2">
      <c r="B22" s="10"/>
      <c r="L22" s="10"/>
    </row>
    <row r="23" spans="2:12" s="9" customFormat="1" ht="12" customHeight="1" x14ac:dyDescent="0.2">
      <c r="B23" s="10"/>
      <c r="D23" s="8" t="s">
        <v>32</v>
      </c>
      <c r="I23" s="8" t="s">
        <v>23</v>
      </c>
      <c r="J23" s="11" t="str">
        <f>IF('Rekapitulace stavby'!AN19="","",'Rekapitulace stavby'!AN19)</f>
        <v/>
      </c>
      <c r="L23" s="10"/>
    </row>
    <row r="24" spans="2:12" s="9" customFormat="1" ht="18" customHeight="1" x14ac:dyDescent="0.2">
      <c r="B24" s="10"/>
      <c r="E24" s="11" t="str">
        <f>IF('Rekapitulace stavby'!E20="","",'Rekapitulace stavby'!E20)</f>
        <v xml:space="preserve"> </v>
      </c>
      <c r="I24" s="8" t="s">
        <v>25</v>
      </c>
      <c r="J24" s="11" t="str">
        <f>IF('Rekapitulace stavby'!AN20="","",'Rekapitulace stavby'!AN20)</f>
        <v/>
      </c>
      <c r="L24" s="10"/>
    </row>
    <row r="25" spans="2:12" s="9" customFormat="1" ht="6.95" customHeight="1" x14ac:dyDescent="0.2">
      <c r="B25" s="10"/>
      <c r="L25" s="10"/>
    </row>
    <row r="26" spans="2:12" s="9" customFormat="1" ht="12" customHeight="1" x14ac:dyDescent="0.2">
      <c r="B26" s="10"/>
      <c r="D26" s="8" t="s">
        <v>33</v>
      </c>
      <c r="L26" s="10"/>
    </row>
    <row r="27" spans="2:12" s="12" customFormat="1" ht="16.5" customHeight="1" x14ac:dyDescent="0.2">
      <c r="B27" s="13"/>
      <c r="E27" s="300" t="s">
        <v>1</v>
      </c>
      <c r="F27" s="300"/>
      <c r="G27" s="300"/>
      <c r="H27" s="300"/>
      <c r="L27" s="13"/>
    </row>
    <row r="28" spans="2:12" s="9" customFormat="1" ht="6.95" customHeight="1" x14ac:dyDescent="0.2">
      <c r="B28" s="10"/>
      <c r="L28" s="10"/>
    </row>
    <row r="29" spans="2:12" s="9" customFormat="1" ht="6.95" customHeight="1" x14ac:dyDescent="0.2">
      <c r="B29" s="10"/>
      <c r="D29" s="15"/>
      <c r="E29" s="15"/>
      <c r="F29" s="15"/>
      <c r="G29" s="15"/>
      <c r="H29" s="15"/>
      <c r="I29" s="15"/>
      <c r="J29" s="15"/>
      <c r="K29" s="15"/>
      <c r="L29" s="10"/>
    </row>
    <row r="30" spans="2:12" s="9" customFormat="1" ht="25.35" customHeight="1" x14ac:dyDescent="0.2">
      <c r="B30" s="10"/>
      <c r="D30" s="16" t="s">
        <v>34</v>
      </c>
      <c r="J30" s="69">
        <f>ROUND(J120, 2)</f>
        <v>0</v>
      </c>
      <c r="L30" s="10"/>
    </row>
    <row r="31" spans="2:12" s="9" customFormat="1" ht="6.95" customHeight="1" x14ac:dyDescent="0.2">
      <c r="B31" s="10"/>
      <c r="D31" s="15"/>
      <c r="E31" s="15"/>
      <c r="F31" s="15"/>
      <c r="G31" s="15"/>
      <c r="H31" s="15"/>
      <c r="I31" s="15"/>
      <c r="J31" s="15"/>
      <c r="K31" s="15"/>
      <c r="L31" s="10"/>
    </row>
    <row r="32" spans="2:12" s="9" customFormat="1" ht="14.45" customHeight="1" x14ac:dyDescent="0.2">
      <c r="B32" s="10"/>
      <c r="F32" s="17" t="s">
        <v>36</v>
      </c>
      <c r="I32" s="17" t="s">
        <v>35</v>
      </c>
      <c r="J32" s="17" t="s">
        <v>37</v>
      </c>
      <c r="L32" s="10"/>
    </row>
    <row r="33" spans="2:12" s="9" customFormat="1" ht="14.45" customHeight="1" x14ac:dyDescent="0.2">
      <c r="B33" s="10"/>
      <c r="D33" s="18" t="s">
        <v>38</v>
      </c>
      <c r="E33" s="8" t="s">
        <v>39</v>
      </c>
      <c r="F33" s="19">
        <f>ROUND((SUM(BE120:BE155)),  2)</f>
        <v>0</v>
      </c>
      <c r="I33" s="70">
        <v>0.21</v>
      </c>
      <c r="J33" s="19">
        <f>ROUND(((SUM(BE120:BE155))*I33),  2)</f>
        <v>0</v>
      </c>
      <c r="L33" s="10"/>
    </row>
    <row r="34" spans="2:12" s="9" customFormat="1" ht="14.45" customHeight="1" x14ac:dyDescent="0.2">
      <c r="B34" s="10"/>
      <c r="E34" s="8" t="s">
        <v>40</v>
      </c>
      <c r="F34" s="19">
        <f>ROUND((SUM(BF120:BF155)),  2)</f>
        <v>0</v>
      </c>
      <c r="I34" s="70">
        <v>0.15</v>
      </c>
      <c r="J34" s="19">
        <f>ROUND(((SUM(BF120:BF155))*I34),  2)</f>
        <v>0</v>
      </c>
      <c r="L34" s="10"/>
    </row>
    <row r="35" spans="2:12" s="9" customFormat="1" ht="14.45" hidden="1" customHeight="1" x14ac:dyDescent="0.2">
      <c r="B35" s="10"/>
      <c r="E35" s="8" t="s">
        <v>41</v>
      </c>
      <c r="F35" s="19">
        <f>ROUND((SUM(BG120:BG155)),  2)</f>
        <v>0</v>
      </c>
      <c r="I35" s="70">
        <v>0.21</v>
      </c>
      <c r="J35" s="19">
        <f>0</f>
        <v>0</v>
      </c>
      <c r="L35" s="10"/>
    </row>
    <row r="36" spans="2:12" s="9" customFormat="1" ht="14.45" hidden="1" customHeight="1" x14ac:dyDescent="0.2">
      <c r="B36" s="10"/>
      <c r="E36" s="8" t="s">
        <v>42</v>
      </c>
      <c r="F36" s="19">
        <f>ROUND((SUM(BH120:BH155)),  2)</f>
        <v>0</v>
      </c>
      <c r="I36" s="70">
        <v>0.15</v>
      </c>
      <c r="J36" s="19">
        <f>0</f>
        <v>0</v>
      </c>
      <c r="L36" s="10"/>
    </row>
    <row r="37" spans="2:12" s="9" customFormat="1" ht="14.45" hidden="1" customHeight="1" x14ac:dyDescent="0.2">
      <c r="B37" s="10"/>
      <c r="E37" s="8" t="s">
        <v>43</v>
      </c>
      <c r="F37" s="19">
        <f>ROUND((SUM(BI120:BI155)),  2)</f>
        <v>0</v>
      </c>
      <c r="I37" s="70">
        <v>0</v>
      </c>
      <c r="J37" s="19">
        <f>0</f>
        <v>0</v>
      </c>
      <c r="L37" s="10"/>
    </row>
    <row r="38" spans="2:12" s="9" customFormat="1" ht="6.95" customHeight="1" x14ac:dyDescent="0.2">
      <c r="B38" s="10"/>
      <c r="L38" s="10"/>
    </row>
    <row r="39" spans="2:12" s="9" customFormat="1" ht="25.35" customHeight="1" x14ac:dyDescent="0.2">
      <c r="B39" s="10"/>
      <c r="C39" s="20"/>
      <c r="D39" s="21" t="s">
        <v>44</v>
      </c>
      <c r="E39" s="22"/>
      <c r="F39" s="22"/>
      <c r="G39" s="23" t="s">
        <v>45</v>
      </c>
      <c r="H39" s="24" t="s">
        <v>46</v>
      </c>
      <c r="I39" s="22"/>
      <c r="J39" s="71">
        <f>SUM(J30:J37)</f>
        <v>0</v>
      </c>
      <c r="K39" s="72"/>
      <c r="L39" s="10"/>
    </row>
    <row r="40" spans="2:12" s="9" customFormat="1" ht="14.45" customHeight="1" x14ac:dyDescent="0.2">
      <c r="B40" s="10"/>
      <c r="L40" s="10"/>
    </row>
    <row r="41" spans="2:12" ht="14.45" customHeight="1" x14ac:dyDescent="0.2">
      <c r="B41" s="6"/>
      <c r="L41" s="6"/>
    </row>
    <row r="42" spans="2:12" ht="14.45" customHeight="1" x14ac:dyDescent="0.2">
      <c r="B42" s="6"/>
      <c r="L42" s="6"/>
    </row>
    <row r="43" spans="2:12" ht="14.45" customHeight="1" x14ac:dyDescent="0.2">
      <c r="B43" s="6"/>
      <c r="L43" s="6"/>
    </row>
    <row r="44" spans="2:12" ht="14.45" customHeight="1" x14ac:dyDescent="0.2">
      <c r="B44" s="6"/>
      <c r="L44" s="6"/>
    </row>
    <row r="45" spans="2:12" ht="14.45" customHeight="1" x14ac:dyDescent="0.2">
      <c r="B45" s="6"/>
      <c r="L45" s="6"/>
    </row>
    <row r="46" spans="2:12" ht="14.45" customHeight="1" x14ac:dyDescent="0.2">
      <c r="B46" s="6"/>
      <c r="L46" s="6"/>
    </row>
    <row r="47" spans="2:12" ht="14.45" customHeight="1" x14ac:dyDescent="0.2">
      <c r="B47" s="6"/>
      <c r="L47" s="6"/>
    </row>
    <row r="48" spans="2:12" ht="14.45" customHeight="1" x14ac:dyDescent="0.2">
      <c r="B48" s="6"/>
      <c r="L48" s="6"/>
    </row>
    <row r="49" spans="2:12" ht="14.45" customHeight="1" x14ac:dyDescent="0.2">
      <c r="B49" s="6"/>
      <c r="L49" s="6"/>
    </row>
    <row r="50" spans="2:12" s="9" customFormat="1" ht="14.45" customHeight="1" x14ac:dyDescent="0.2">
      <c r="B50" s="10"/>
      <c r="D50" s="25" t="s">
        <v>47</v>
      </c>
      <c r="E50" s="26"/>
      <c r="F50" s="26"/>
      <c r="G50" s="25" t="s">
        <v>48</v>
      </c>
      <c r="H50" s="26"/>
      <c r="I50" s="26"/>
      <c r="J50" s="26"/>
      <c r="K50" s="26"/>
      <c r="L50" s="10"/>
    </row>
    <row r="51" spans="2:12" x14ac:dyDescent="0.2">
      <c r="B51" s="6"/>
      <c r="L51" s="6"/>
    </row>
    <row r="52" spans="2:12" x14ac:dyDescent="0.2">
      <c r="B52" s="6"/>
      <c r="L52" s="6"/>
    </row>
    <row r="53" spans="2:12" x14ac:dyDescent="0.2">
      <c r="B53" s="6"/>
      <c r="L53" s="6"/>
    </row>
    <row r="54" spans="2:12" x14ac:dyDescent="0.2">
      <c r="B54" s="6"/>
      <c r="L54" s="6"/>
    </row>
    <row r="55" spans="2:12" x14ac:dyDescent="0.2">
      <c r="B55" s="6"/>
      <c r="L55" s="6"/>
    </row>
    <row r="56" spans="2:12" x14ac:dyDescent="0.2">
      <c r="B56" s="6"/>
      <c r="L56" s="6"/>
    </row>
    <row r="57" spans="2:12" x14ac:dyDescent="0.2">
      <c r="B57" s="6"/>
      <c r="L57" s="6"/>
    </row>
    <row r="58" spans="2:12" x14ac:dyDescent="0.2">
      <c r="B58" s="6"/>
      <c r="L58" s="6"/>
    </row>
    <row r="59" spans="2:12" x14ac:dyDescent="0.2">
      <c r="B59" s="6"/>
      <c r="L59" s="6"/>
    </row>
    <row r="60" spans="2:12" x14ac:dyDescent="0.2">
      <c r="B60" s="6"/>
      <c r="L60" s="6"/>
    </row>
    <row r="61" spans="2:12" s="9" customFormat="1" ht="12.75" x14ac:dyDescent="0.2">
      <c r="B61" s="10"/>
      <c r="D61" s="27" t="s">
        <v>49</v>
      </c>
      <c r="E61" s="28"/>
      <c r="F61" s="29" t="s">
        <v>50</v>
      </c>
      <c r="G61" s="27" t="s">
        <v>49</v>
      </c>
      <c r="H61" s="28"/>
      <c r="I61" s="28"/>
      <c r="J61" s="73" t="s">
        <v>50</v>
      </c>
      <c r="K61" s="28"/>
      <c r="L61" s="10"/>
    </row>
    <row r="62" spans="2:12" x14ac:dyDescent="0.2">
      <c r="B62" s="6"/>
      <c r="L62" s="6"/>
    </row>
    <row r="63" spans="2:12" x14ac:dyDescent="0.2">
      <c r="B63" s="6"/>
      <c r="L63" s="6"/>
    </row>
    <row r="64" spans="2:12" x14ac:dyDescent="0.2">
      <c r="B64" s="6"/>
      <c r="L64" s="6"/>
    </row>
    <row r="65" spans="2:12" s="9" customFormat="1" ht="12.75" x14ac:dyDescent="0.2">
      <c r="B65" s="10"/>
      <c r="D65" s="25" t="s">
        <v>51</v>
      </c>
      <c r="E65" s="26"/>
      <c r="F65" s="26"/>
      <c r="G65" s="25" t="s">
        <v>52</v>
      </c>
      <c r="H65" s="26"/>
      <c r="I65" s="26"/>
      <c r="J65" s="26"/>
      <c r="K65" s="26"/>
      <c r="L65" s="10"/>
    </row>
    <row r="66" spans="2:12" x14ac:dyDescent="0.2">
      <c r="B66" s="6"/>
      <c r="L66" s="6"/>
    </row>
    <row r="67" spans="2:12" x14ac:dyDescent="0.2">
      <c r="B67" s="6"/>
      <c r="L67" s="6"/>
    </row>
    <row r="68" spans="2:12" x14ac:dyDescent="0.2">
      <c r="B68" s="6"/>
      <c r="L68" s="6"/>
    </row>
    <row r="69" spans="2:12" x14ac:dyDescent="0.2">
      <c r="B69" s="6"/>
      <c r="L69" s="6"/>
    </row>
    <row r="70" spans="2:12" x14ac:dyDescent="0.2">
      <c r="B70" s="6"/>
      <c r="L70" s="6"/>
    </row>
    <row r="71" spans="2:12" x14ac:dyDescent="0.2">
      <c r="B71" s="6"/>
      <c r="L71" s="6"/>
    </row>
    <row r="72" spans="2:12" x14ac:dyDescent="0.2">
      <c r="B72" s="6"/>
      <c r="L72" s="6"/>
    </row>
    <row r="73" spans="2:12" x14ac:dyDescent="0.2">
      <c r="B73" s="6"/>
      <c r="L73" s="6"/>
    </row>
    <row r="74" spans="2:12" x14ac:dyDescent="0.2">
      <c r="B74" s="6"/>
      <c r="L74" s="6"/>
    </row>
    <row r="75" spans="2:12" x14ac:dyDescent="0.2">
      <c r="B75" s="6"/>
      <c r="L75" s="6"/>
    </row>
    <row r="76" spans="2:12" s="9" customFormat="1" ht="12.75" x14ac:dyDescent="0.2">
      <c r="B76" s="10"/>
      <c r="D76" s="27" t="s">
        <v>49</v>
      </c>
      <c r="E76" s="28"/>
      <c r="F76" s="29" t="s">
        <v>50</v>
      </c>
      <c r="G76" s="27" t="s">
        <v>49</v>
      </c>
      <c r="H76" s="28"/>
      <c r="I76" s="28"/>
      <c r="J76" s="73" t="s">
        <v>50</v>
      </c>
      <c r="K76" s="28"/>
      <c r="L76" s="10"/>
    </row>
    <row r="77" spans="2:12" s="9" customFormat="1" ht="14.45" customHeight="1" x14ac:dyDescent="0.2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10"/>
    </row>
    <row r="81" spans="2:47" s="9" customFormat="1" ht="6.95" customHeight="1" x14ac:dyDescent="0.2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10"/>
    </row>
    <row r="82" spans="2:47" s="9" customFormat="1" ht="24.95" customHeight="1" x14ac:dyDescent="0.2">
      <c r="B82" s="10"/>
      <c r="C82" s="7" t="s">
        <v>98</v>
      </c>
      <c r="L82" s="10"/>
    </row>
    <row r="83" spans="2:47" s="9" customFormat="1" ht="6.95" customHeight="1" x14ac:dyDescent="0.2">
      <c r="B83" s="10"/>
      <c r="L83" s="10"/>
    </row>
    <row r="84" spans="2:47" s="9" customFormat="1" ht="12" customHeight="1" x14ac:dyDescent="0.2">
      <c r="B84" s="10"/>
      <c r="C84" s="8" t="s">
        <v>15</v>
      </c>
      <c r="L84" s="10"/>
    </row>
    <row r="85" spans="2:47" s="9" customFormat="1" ht="16.5" customHeight="1" x14ac:dyDescent="0.2">
      <c r="B85" s="10"/>
      <c r="E85" s="324" t="str">
        <f>E7</f>
        <v>SPŠ stavební Pardubice - rekonstrukce toalet a umýváren</v>
      </c>
      <c r="F85" s="325"/>
      <c r="G85" s="325"/>
      <c r="H85" s="325"/>
      <c r="L85" s="10"/>
    </row>
    <row r="86" spans="2:47" s="9" customFormat="1" ht="12" customHeight="1" x14ac:dyDescent="0.2">
      <c r="B86" s="10"/>
      <c r="C86" s="8" t="s">
        <v>96</v>
      </c>
      <c r="L86" s="10"/>
    </row>
    <row r="87" spans="2:47" s="9" customFormat="1" ht="16.5" customHeight="1" x14ac:dyDescent="0.2">
      <c r="B87" s="10"/>
      <c r="E87" s="307" t="str">
        <f>E9</f>
        <v>3 - Vzduchotechnika a vytápění</v>
      </c>
      <c r="F87" s="323"/>
      <c r="G87" s="323"/>
      <c r="H87" s="323"/>
      <c r="L87" s="10"/>
    </row>
    <row r="88" spans="2:47" s="9" customFormat="1" ht="6.95" customHeight="1" x14ac:dyDescent="0.2">
      <c r="B88" s="10"/>
      <c r="L88" s="10"/>
    </row>
    <row r="89" spans="2:47" s="9" customFormat="1" ht="12" customHeight="1" x14ac:dyDescent="0.2">
      <c r="B89" s="10"/>
      <c r="C89" s="8" t="s">
        <v>19</v>
      </c>
      <c r="F89" s="11" t="str">
        <f>F12</f>
        <v xml:space="preserve"> </v>
      </c>
      <c r="I89" s="8" t="s">
        <v>21</v>
      </c>
      <c r="J89" s="68">
        <f>IF(J12="","",J12)</f>
        <v>45782</v>
      </c>
      <c r="L89" s="10"/>
    </row>
    <row r="90" spans="2:47" s="9" customFormat="1" ht="6.95" customHeight="1" x14ac:dyDescent="0.2">
      <c r="B90" s="10"/>
      <c r="L90" s="10"/>
    </row>
    <row r="91" spans="2:47" s="9" customFormat="1" ht="25.7" customHeight="1" x14ac:dyDescent="0.2">
      <c r="B91" s="10"/>
      <c r="C91" s="8" t="s">
        <v>22</v>
      </c>
      <c r="F91" s="11" t="str">
        <f>E15</f>
        <v>SPŠ stavební Pardubice</v>
      </c>
      <c r="I91" s="8" t="s">
        <v>28</v>
      </c>
      <c r="J91" s="14" t="str">
        <f>E21</f>
        <v>astalon R s.r.o., Pardubice</v>
      </c>
      <c r="L91" s="10"/>
    </row>
    <row r="92" spans="2:47" s="9" customFormat="1" ht="15.2" customHeight="1" x14ac:dyDescent="0.2">
      <c r="B92" s="10"/>
      <c r="C92" s="8" t="s">
        <v>26</v>
      </c>
      <c r="F92" s="11" t="str">
        <f>IF(E18="","",E18)</f>
        <v>Vyplň údaj</v>
      </c>
      <c r="I92" s="8" t="s">
        <v>32</v>
      </c>
      <c r="J92" s="14" t="str">
        <f>E24</f>
        <v xml:space="preserve"> </v>
      </c>
      <c r="L92" s="10"/>
    </row>
    <row r="93" spans="2:47" s="9" customFormat="1" ht="10.35" customHeight="1" x14ac:dyDescent="0.2">
      <c r="B93" s="10"/>
      <c r="L93" s="10"/>
    </row>
    <row r="94" spans="2:47" s="9" customFormat="1" ht="29.25" customHeight="1" x14ac:dyDescent="0.2">
      <c r="B94" s="10"/>
      <c r="C94" s="34" t="s">
        <v>99</v>
      </c>
      <c r="D94" s="20"/>
      <c r="E94" s="20"/>
      <c r="F94" s="20"/>
      <c r="G94" s="20"/>
      <c r="H94" s="20"/>
      <c r="I94" s="20"/>
      <c r="J94" s="74" t="s">
        <v>100</v>
      </c>
      <c r="K94" s="20"/>
      <c r="L94" s="10"/>
    </row>
    <row r="95" spans="2:47" s="9" customFormat="1" ht="10.35" customHeight="1" x14ac:dyDescent="0.2">
      <c r="B95" s="10"/>
      <c r="L95" s="10"/>
    </row>
    <row r="96" spans="2:47" s="9" customFormat="1" ht="22.7" customHeight="1" x14ac:dyDescent="0.2">
      <c r="B96" s="10"/>
      <c r="C96" s="35" t="s">
        <v>101</v>
      </c>
      <c r="J96" s="69">
        <f>J120</f>
        <v>0</v>
      </c>
      <c r="L96" s="10"/>
      <c r="AU96" s="66" t="s">
        <v>102</v>
      </c>
    </row>
    <row r="97" spans="2:12" s="36" customFormat="1" ht="24.95" customHeight="1" x14ac:dyDescent="0.2">
      <c r="B97" s="37"/>
      <c r="D97" s="38" t="s">
        <v>1242</v>
      </c>
      <c r="E97" s="39"/>
      <c r="F97" s="39"/>
      <c r="G97" s="39"/>
      <c r="H97" s="39"/>
      <c r="I97" s="39"/>
      <c r="J97" s="75">
        <f>J121</f>
        <v>0</v>
      </c>
      <c r="L97" s="37"/>
    </row>
    <row r="98" spans="2:12" s="36" customFormat="1" ht="24.95" customHeight="1" x14ac:dyDescent="0.2">
      <c r="B98" s="37"/>
      <c r="D98" s="38" t="s">
        <v>1243</v>
      </c>
      <c r="E98" s="39"/>
      <c r="F98" s="39"/>
      <c r="G98" s="39"/>
      <c r="H98" s="39"/>
      <c r="I98" s="39"/>
      <c r="J98" s="75">
        <f>J127</f>
        <v>0</v>
      </c>
      <c r="L98" s="37"/>
    </row>
    <row r="99" spans="2:12" s="36" customFormat="1" ht="24.95" customHeight="1" x14ac:dyDescent="0.2">
      <c r="B99" s="37"/>
      <c r="D99" s="38" t="s">
        <v>1244</v>
      </c>
      <c r="E99" s="39"/>
      <c r="F99" s="39"/>
      <c r="G99" s="39"/>
      <c r="H99" s="39"/>
      <c r="I99" s="39"/>
      <c r="J99" s="75">
        <f>J139</f>
        <v>0</v>
      </c>
      <c r="L99" s="37"/>
    </row>
    <row r="100" spans="2:12" s="36" customFormat="1" ht="24.95" customHeight="1" x14ac:dyDescent="0.2">
      <c r="B100" s="37"/>
      <c r="D100" s="38" t="s">
        <v>1245</v>
      </c>
      <c r="E100" s="39"/>
      <c r="F100" s="39"/>
      <c r="G100" s="39"/>
      <c r="H100" s="39"/>
      <c r="I100" s="39"/>
      <c r="J100" s="75">
        <f>J148</f>
        <v>0</v>
      </c>
      <c r="L100" s="37"/>
    </row>
    <row r="101" spans="2:12" s="9" customFormat="1" ht="21.75" customHeight="1" x14ac:dyDescent="0.2">
      <c r="B101" s="10"/>
      <c r="L101" s="10"/>
    </row>
    <row r="102" spans="2:12" s="9" customFormat="1" ht="6.95" customHeight="1" x14ac:dyDescent="0.2">
      <c r="B102" s="30"/>
      <c r="C102" s="31"/>
      <c r="D102" s="31"/>
      <c r="E102" s="31"/>
      <c r="F102" s="31"/>
      <c r="G102" s="31"/>
      <c r="H102" s="31"/>
      <c r="I102" s="31"/>
      <c r="J102" s="31"/>
      <c r="K102" s="31"/>
      <c r="L102" s="10"/>
    </row>
    <row r="106" spans="2:12" s="9" customFormat="1" ht="6.95" customHeight="1" x14ac:dyDescent="0.2">
      <c r="B106" s="32"/>
      <c r="C106" s="33"/>
      <c r="D106" s="33"/>
      <c r="E106" s="33"/>
      <c r="F106" s="33"/>
      <c r="G106" s="33"/>
      <c r="H106" s="33"/>
      <c r="I106" s="33"/>
      <c r="J106" s="33"/>
      <c r="K106" s="33"/>
      <c r="L106" s="10"/>
    </row>
    <row r="107" spans="2:12" s="9" customFormat="1" ht="24.95" customHeight="1" x14ac:dyDescent="0.2">
      <c r="B107" s="10"/>
      <c r="C107" s="7" t="s">
        <v>123</v>
      </c>
      <c r="L107" s="10"/>
    </row>
    <row r="108" spans="2:12" s="9" customFormat="1" ht="6.95" customHeight="1" x14ac:dyDescent="0.2">
      <c r="B108" s="10"/>
      <c r="L108" s="10"/>
    </row>
    <row r="109" spans="2:12" s="9" customFormat="1" ht="12" customHeight="1" x14ac:dyDescent="0.2">
      <c r="B109" s="10"/>
      <c r="C109" s="8" t="s">
        <v>15</v>
      </c>
      <c r="L109" s="10"/>
    </row>
    <row r="110" spans="2:12" s="9" customFormat="1" ht="16.5" customHeight="1" x14ac:dyDescent="0.2">
      <c r="B110" s="10"/>
      <c r="E110" s="324" t="str">
        <f>E7</f>
        <v>SPŠ stavební Pardubice - rekonstrukce toalet a umýváren</v>
      </c>
      <c r="F110" s="325"/>
      <c r="G110" s="325"/>
      <c r="H110" s="325"/>
      <c r="L110" s="10"/>
    </row>
    <row r="111" spans="2:12" s="9" customFormat="1" ht="12" customHeight="1" x14ac:dyDescent="0.2">
      <c r="B111" s="10"/>
      <c r="C111" s="8" t="s">
        <v>96</v>
      </c>
      <c r="L111" s="10"/>
    </row>
    <row r="112" spans="2:12" s="9" customFormat="1" ht="16.5" customHeight="1" x14ac:dyDescent="0.2">
      <c r="B112" s="10"/>
      <c r="E112" s="307" t="str">
        <f>E9</f>
        <v>3 - Vzduchotechnika a vytápění</v>
      </c>
      <c r="F112" s="323"/>
      <c r="G112" s="323"/>
      <c r="H112" s="323"/>
      <c r="L112" s="10"/>
    </row>
    <row r="113" spans="2:65" s="9" customFormat="1" ht="6.95" customHeight="1" x14ac:dyDescent="0.2">
      <c r="B113" s="10"/>
      <c r="L113" s="10"/>
    </row>
    <row r="114" spans="2:65" s="9" customFormat="1" ht="12" customHeight="1" x14ac:dyDescent="0.2">
      <c r="B114" s="10"/>
      <c r="C114" s="8" t="s">
        <v>19</v>
      </c>
      <c r="F114" s="11" t="str">
        <f>F12</f>
        <v xml:space="preserve"> </v>
      </c>
      <c r="I114" s="8" t="s">
        <v>21</v>
      </c>
      <c r="J114" s="68">
        <f>IF(J12="","",J12)</f>
        <v>45782</v>
      </c>
      <c r="L114" s="10"/>
    </row>
    <row r="115" spans="2:65" s="9" customFormat="1" ht="6.95" customHeight="1" x14ac:dyDescent="0.2">
      <c r="B115" s="10"/>
      <c r="L115" s="10"/>
    </row>
    <row r="116" spans="2:65" s="9" customFormat="1" ht="25.7" customHeight="1" x14ac:dyDescent="0.2">
      <c r="B116" s="10"/>
      <c r="C116" s="8" t="s">
        <v>22</v>
      </c>
      <c r="F116" s="11" t="str">
        <f>E15</f>
        <v>SPŠ stavební Pardubice</v>
      </c>
      <c r="I116" s="8" t="s">
        <v>28</v>
      </c>
      <c r="J116" s="14" t="str">
        <f>E21</f>
        <v>astalon R s.r.o., Pardubice</v>
      </c>
      <c r="L116" s="10"/>
    </row>
    <row r="117" spans="2:65" s="9" customFormat="1" ht="15.2" customHeight="1" x14ac:dyDescent="0.2">
      <c r="B117" s="10"/>
      <c r="C117" s="8" t="s">
        <v>26</v>
      </c>
      <c r="F117" s="11" t="str">
        <f>IF(E18="","",E18)</f>
        <v>Vyplň údaj</v>
      </c>
      <c r="I117" s="8" t="s">
        <v>32</v>
      </c>
      <c r="J117" s="14" t="str">
        <f>E24</f>
        <v xml:space="preserve"> </v>
      </c>
      <c r="L117" s="10"/>
    </row>
    <row r="118" spans="2:65" s="9" customFormat="1" ht="10.35" customHeight="1" x14ac:dyDescent="0.2">
      <c r="B118" s="10"/>
      <c r="L118" s="10"/>
    </row>
    <row r="119" spans="2:65" s="44" customFormat="1" ht="29.25" customHeight="1" x14ac:dyDescent="0.2">
      <c r="B119" s="45"/>
      <c r="C119" s="46" t="s">
        <v>124</v>
      </c>
      <c r="D119" s="47" t="s">
        <v>59</v>
      </c>
      <c r="E119" s="47" t="s">
        <v>55</v>
      </c>
      <c r="F119" s="47" t="s">
        <v>56</v>
      </c>
      <c r="G119" s="47" t="s">
        <v>125</v>
      </c>
      <c r="H119" s="47" t="s">
        <v>126</v>
      </c>
      <c r="I119" s="47" t="s">
        <v>127</v>
      </c>
      <c r="J119" s="77" t="s">
        <v>100</v>
      </c>
      <c r="K119" s="78" t="s">
        <v>128</v>
      </c>
      <c r="L119" s="45"/>
      <c r="M119" s="79" t="s">
        <v>1</v>
      </c>
      <c r="N119" s="80" t="s">
        <v>38</v>
      </c>
      <c r="O119" s="80" t="s">
        <v>129</v>
      </c>
      <c r="P119" s="80" t="s">
        <v>130</v>
      </c>
      <c r="Q119" s="80" t="s">
        <v>131</v>
      </c>
      <c r="R119" s="80" t="s">
        <v>132</v>
      </c>
      <c r="S119" s="80" t="s">
        <v>133</v>
      </c>
      <c r="T119" s="81" t="s">
        <v>134</v>
      </c>
    </row>
    <row r="120" spans="2:65" s="9" customFormat="1" ht="22.7" customHeight="1" x14ac:dyDescent="0.25">
      <c r="B120" s="10"/>
      <c r="C120" s="48" t="s">
        <v>135</v>
      </c>
      <c r="J120" s="82">
        <f>BK120</f>
        <v>0</v>
      </c>
      <c r="L120" s="10"/>
      <c r="M120" s="83"/>
      <c r="N120" s="15"/>
      <c r="O120" s="15"/>
      <c r="P120" s="84">
        <f>P121+P127+P139+P148</f>
        <v>0</v>
      </c>
      <c r="Q120" s="15"/>
      <c r="R120" s="84">
        <f>R121+R127+R139+R148</f>
        <v>0</v>
      </c>
      <c r="S120" s="15"/>
      <c r="T120" s="85">
        <f>T121+T127+T139+T148</f>
        <v>0</v>
      </c>
      <c r="AT120" s="66" t="s">
        <v>73</v>
      </c>
      <c r="AU120" s="66" t="s">
        <v>102</v>
      </c>
      <c r="BK120" s="86">
        <f>BK121+BK127+BK139+BK148</f>
        <v>0</v>
      </c>
    </row>
    <row r="121" spans="2:65" s="49" customFormat="1" ht="25.9" customHeight="1" x14ac:dyDescent="0.2">
      <c r="B121" s="50"/>
      <c r="D121" s="51" t="s">
        <v>73</v>
      </c>
      <c r="E121" s="52" t="s">
        <v>1246</v>
      </c>
      <c r="F121" s="52" t="s">
        <v>1247</v>
      </c>
      <c r="J121" s="87">
        <f>BK121</f>
        <v>0</v>
      </c>
      <c r="L121" s="50"/>
      <c r="M121" s="88"/>
      <c r="P121" s="89">
        <f>SUM(P122:P126)</f>
        <v>0</v>
      </c>
      <c r="R121" s="89">
        <f>SUM(R122:R126)</f>
        <v>0</v>
      </c>
      <c r="T121" s="90">
        <f>SUM(T122:T126)</f>
        <v>0</v>
      </c>
      <c r="AR121" s="51" t="s">
        <v>79</v>
      </c>
      <c r="AT121" s="91" t="s">
        <v>73</v>
      </c>
      <c r="AU121" s="91" t="s">
        <v>74</v>
      </c>
      <c r="AY121" s="51" t="s">
        <v>138</v>
      </c>
      <c r="BK121" s="92">
        <f>SUM(BK122:BK126)</f>
        <v>0</v>
      </c>
    </row>
    <row r="122" spans="2:65" s="9" customFormat="1" ht="55.5" customHeight="1" x14ac:dyDescent="0.2">
      <c r="B122" s="10"/>
      <c r="C122" s="61" t="s">
        <v>79</v>
      </c>
      <c r="D122" s="61" t="s">
        <v>140</v>
      </c>
      <c r="E122" s="62" t="s">
        <v>79</v>
      </c>
      <c r="F122" s="63" t="s">
        <v>1248</v>
      </c>
      <c r="G122" s="64" t="s">
        <v>1249</v>
      </c>
      <c r="H122" s="65">
        <v>1</v>
      </c>
      <c r="I122" s="192"/>
      <c r="J122" s="105">
        <f>ROUND(I122*H122,2)</f>
        <v>0</v>
      </c>
      <c r="K122" s="106"/>
      <c r="L122" s="10"/>
      <c r="M122" s="107" t="s">
        <v>1</v>
      </c>
      <c r="N122" s="108" t="s">
        <v>39</v>
      </c>
      <c r="P122" s="98">
        <f>O122*H122</f>
        <v>0</v>
      </c>
      <c r="Q122" s="98">
        <v>0</v>
      </c>
      <c r="R122" s="98">
        <f>Q122*H122</f>
        <v>0</v>
      </c>
      <c r="S122" s="98">
        <v>0</v>
      </c>
      <c r="T122" s="99">
        <f>S122*H122</f>
        <v>0</v>
      </c>
      <c r="AR122" s="100" t="s">
        <v>89</v>
      </c>
      <c r="AT122" s="100" t="s">
        <v>140</v>
      </c>
      <c r="AU122" s="100" t="s">
        <v>79</v>
      </c>
      <c r="AY122" s="66" t="s">
        <v>138</v>
      </c>
      <c r="BE122" s="101">
        <f>IF(N122="základní",J122,0)</f>
        <v>0</v>
      </c>
      <c r="BF122" s="101">
        <f>IF(N122="snížená",J122,0)</f>
        <v>0</v>
      </c>
      <c r="BG122" s="101">
        <f>IF(N122="zákl. přenesená",J122,0)</f>
        <v>0</v>
      </c>
      <c r="BH122" s="101">
        <f>IF(N122="sníž. přenesená",J122,0)</f>
        <v>0</v>
      </c>
      <c r="BI122" s="101">
        <f>IF(N122="nulová",J122,0)</f>
        <v>0</v>
      </c>
      <c r="BJ122" s="66" t="s">
        <v>79</v>
      </c>
      <c r="BK122" s="101">
        <f>ROUND(I122*H122,2)</f>
        <v>0</v>
      </c>
      <c r="BL122" s="66" t="s">
        <v>89</v>
      </c>
      <c r="BM122" s="100" t="s">
        <v>83</v>
      </c>
    </row>
    <row r="123" spans="2:65" s="9" customFormat="1" ht="55.5" customHeight="1" x14ac:dyDescent="0.2">
      <c r="B123" s="10"/>
      <c r="C123" s="61" t="s">
        <v>83</v>
      </c>
      <c r="D123" s="61" t="s">
        <v>140</v>
      </c>
      <c r="E123" s="62" t="s">
        <v>83</v>
      </c>
      <c r="F123" s="63" t="s">
        <v>1250</v>
      </c>
      <c r="G123" s="64" t="s">
        <v>1249</v>
      </c>
      <c r="H123" s="65">
        <v>1</v>
      </c>
      <c r="I123" s="192"/>
      <c r="J123" s="105">
        <f>ROUND(I123*H123,2)</f>
        <v>0</v>
      </c>
      <c r="K123" s="106"/>
      <c r="L123" s="10"/>
      <c r="M123" s="107" t="s">
        <v>1</v>
      </c>
      <c r="N123" s="108" t="s">
        <v>39</v>
      </c>
      <c r="P123" s="98">
        <f>O123*H123</f>
        <v>0</v>
      </c>
      <c r="Q123" s="98">
        <v>0</v>
      </c>
      <c r="R123" s="98">
        <f>Q123*H123</f>
        <v>0</v>
      </c>
      <c r="S123" s="98">
        <v>0</v>
      </c>
      <c r="T123" s="99">
        <f>S123*H123</f>
        <v>0</v>
      </c>
      <c r="AR123" s="100" t="s">
        <v>89</v>
      </c>
      <c r="AT123" s="100" t="s">
        <v>140</v>
      </c>
      <c r="AU123" s="100" t="s">
        <v>79</v>
      </c>
      <c r="AY123" s="66" t="s">
        <v>138</v>
      </c>
      <c r="BE123" s="101">
        <f>IF(N123="základní",J123,0)</f>
        <v>0</v>
      </c>
      <c r="BF123" s="101">
        <f>IF(N123="snížená",J123,0)</f>
        <v>0</v>
      </c>
      <c r="BG123" s="101">
        <f>IF(N123="zákl. přenesená",J123,0)</f>
        <v>0</v>
      </c>
      <c r="BH123" s="101">
        <f>IF(N123="sníž. přenesená",J123,0)</f>
        <v>0</v>
      </c>
      <c r="BI123" s="101">
        <f>IF(N123="nulová",J123,0)</f>
        <v>0</v>
      </c>
      <c r="BJ123" s="66" t="s">
        <v>79</v>
      </c>
      <c r="BK123" s="101">
        <f>ROUND(I123*H123,2)</f>
        <v>0</v>
      </c>
      <c r="BL123" s="66" t="s">
        <v>89</v>
      </c>
      <c r="BM123" s="100" t="s">
        <v>89</v>
      </c>
    </row>
    <row r="124" spans="2:65" s="9" customFormat="1" ht="58.5" x14ac:dyDescent="0.2">
      <c r="B124" s="10"/>
      <c r="D124" s="58" t="s">
        <v>447</v>
      </c>
      <c r="F124" s="59" t="s">
        <v>1251</v>
      </c>
      <c r="L124" s="10"/>
      <c r="M124" s="102"/>
      <c r="T124" s="103"/>
      <c r="AT124" s="66" t="s">
        <v>447</v>
      </c>
      <c r="AU124" s="66" t="s">
        <v>79</v>
      </c>
    </row>
    <row r="125" spans="2:65" s="9" customFormat="1" ht="24.2" customHeight="1" x14ac:dyDescent="0.2">
      <c r="B125" s="10"/>
      <c r="C125" s="61" t="s">
        <v>86</v>
      </c>
      <c r="D125" s="61" t="s">
        <v>140</v>
      </c>
      <c r="E125" s="62" t="s">
        <v>86</v>
      </c>
      <c r="F125" s="63" t="s">
        <v>1252</v>
      </c>
      <c r="G125" s="64" t="s">
        <v>221</v>
      </c>
      <c r="H125" s="65">
        <v>9</v>
      </c>
      <c r="I125" s="192"/>
      <c r="J125" s="105">
        <f>ROUND(I125*H125,2)</f>
        <v>0</v>
      </c>
      <c r="K125" s="106"/>
      <c r="L125" s="10"/>
      <c r="M125" s="107" t="s">
        <v>1</v>
      </c>
      <c r="N125" s="108" t="s">
        <v>39</v>
      </c>
      <c r="P125" s="98">
        <f>O125*H125</f>
        <v>0</v>
      </c>
      <c r="Q125" s="98">
        <v>0</v>
      </c>
      <c r="R125" s="98">
        <f>Q125*H125</f>
        <v>0</v>
      </c>
      <c r="S125" s="98">
        <v>0</v>
      </c>
      <c r="T125" s="99">
        <f>S125*H125</f>
        <v>0</v>
      </c>
      <c r="AR125" s="100" t="s">
        <v>89</v>
      </c>
      <c r="AT125" s="100" t="s">
        <v>140</v>
      </c>
      <c r="AU125" s="100" t="s">
        <v>79</v>
      </c>
      <c r="AY125" s="66" t="s">
        <v>138</v>
      </c>
      <c r="BE125" s="101">
        <f>IF(N125="základní",J125,0)</f>
        <v>0</v>
      </c>
      <c r="BF125" s="101">
        <f>IF(N125="snížená",J125,0)</f>
        <v>0</v>
      </c>
      <c r="BG125" s="101">
        <f>IF(N125="zákl. přenesená",J125,0)</f>
        <v>0</v>
      </c>
      <c r="BH125" s="101">
        <f>IF(N125="sníž. přenesená",J125,0)</f>
        <v>0</v>
      </c>
      <c r="BI125" s="101">
        <f>IF(N125="nulová",J125,0)</f>
        <v>0</v>
      </c>
      <c r="BJ125" s="66" t="s">
        <v>79</v>
      </c>
      <c r="BK125" s="101">
        <f>ROUND(I125*H125,2)</f>
        <v>0</v>
      </c>
      <c r="BL125" s="66" t="s">
        <v>89</v>
      </c>
      <c r="BM125" s="100" t="s">
        <v>172</v>
      </c>
    </row>
    <row r="126" spans="2:65" s="9" customFormat="1" ht="24.2" customHeight="1" x14ac:dyDescent="0.2">
      <c r="B126" s="10"/>
      <c r="C126" s="61" t="s">
        <v>89</v>
      </c>
      <c r="D126" s="61" t="s">
        <v>140</v>
      </c>
      <c r="E126" s="62" t="s">
        <v>1253</v>
      </c>
      <c r="F126" s="63" t="s">
        <v>1254</v>
      </c>
      <c r="G126" s="64" t="s">
        <v>205</v>
      </c>
      <c r="H126" s="65">
        <v>2</v>
      </c>
      <c r="I126" s="192"/>
      <c r="J126" s="105">
        <f>ROUND(I126*H126,2)</f>
        <v>0</v>
      </c>
      <c r="K126" s="106"/>
      <c r="L126" s="10"/>
      <c r="M126" s="107" t="s">
        <v>1</v>
      </c>
      <c r="N126" s="108" t="s">
        <v>39</v>
      </c>
      <c r="P126" s="98">
        <f>O126*H126</f>
        <v>0</v>
      </c>
      <c r="Q126" s="98">
        <v>0</v>
      </c>
      <c r="R126" s="98">
        <f>Q126*H126</f>
        <v>0</v>
      </c>
      <c r="S126" s="98">
        <v>0</v>
      </c>
      <c r="T126" s="99">
        <f>S126*H126</f>
        <v>0</v>
      </c>
      <c r="AR126" s="100" t="s">
        <v>229</v>
      </c>
      <c r="AT126" s="100" t="s">
        <v>140</v>
      </c>
      <c r="AU126" s="100" t="s">
        <v>79</v>
      </c>
      <c r="AY126" s="66" t="s">
        <v>138</v>
      </c>
      <c r="BE126" s="101">
        <f>IF(N126="základní",J126,0)</f>
        <v>0</v>
      </c>
      <c r="BF126" s="101">
        <f>IF(N126="snížená",J126,0)</f>
        <v>0</v>
      </c>
      <c r="BG126" s="101">
        <f>IF(N126="zákl. přenesená",J126,0)</f>
        <v>0</v>
      </c>
      <c r="BH126" s="101">
        <f>IF(N126="sníž. přenesená",J126,0)</f>
        <v>0</v>
      </c>
      <c r="BI126" s="101">
        <f>IF(N126="nulová",J126,0)</f>
        <v>0</v>
      </c>
      <c r="BJ126" s="66" t="s">
        <v>79</v>
      </c>
      <c r="BK126" s="101">
        <f>ROUND(I126*H126,2)</f>
        <v>0</v>
      </c>
      <c r="BL126" s="66" t="s">
        <v>229</v>
      </c>
      <c r="BM126" s="100" t="s">
        <v>1255</v>
      </c>
    </row>
    <row r="127" spans="2:65" s="49" customFormat="1" ht="25.9" customHeight="1" x14ac:dyDescent="0.2">
      <c r="B127" s="50"/>
      <c r="D127" s="51" t="s">
        <v>73</v>
      </c>
      <c r="E127" s="52" t="s">
        <v>1256</v>
      </c>
      <c r="F127" s="52" t="s">
        <v>1257</v>
      </c>
      <c r="J127" s="87">
        <f>BK127</f>
        <v>0</v>
      </c>
      <c r="L127" s="50"/>
      <c r="M127" s="88"/>
      <c r="P127" s="89">
        <f>SUM(P128:P138)</f>
        <v>0</v>
      </c>
      <c r="R127" s="89">
        <f>SUM(R128:R138)</f>
        <v>0</v>
      </c>
      <c r="T127" s="90">
        <f>SUM(T128:T138)</f>
        <v>0</v>
      </c>
      <c r="AR127" s="51" t="s">
        <v>79</v>
      </c>
      <c r="AT127" s="91" t="s">
        <v>73</v>
      </c>
      <c r="AU127" s="91" t="s">
        <v>74</v>
      </c>
      <c r="AY127" s="51" t="s">
        <v>138</v>
      </c>
      <c r="BK127" s="92">
        <f>SUM(BK128:BK138)</f>
        <v>0</v>
      </c>
    </row>
    <row r="128" spans="2:65" s="9" customFormat="1" ht="55.5" customHeight="1" x14ac:dyDescent="0.2">
      <c r="B128" s="10"/>
      <c r="C128" s="61" t="s">
        <v>92</v>
      </c>
      <c r="D128" s="61" t="s">
        <v>140</v>
      </c>
      <c r="E128" s="62" t="s">
        <v>89</v>
      </c>
      <c r="F128" s="63" t="s">
        <v>1258</v>
      </c>
      <c r="G128" s="64" t="s">
        <v>1249</v>
      </c>
      <c r="H128" s="65">
        <v>2</v>
      </c>
      <c r="I128" s="192"/>
      <c r="J128" s="105">
        <f t="shared" ref="J128:J138" si="0">ROUND(I128*H128,2)</f>
        <v>0</v>
      </c>
      <c r="K128" s="106"/>
      <c r="L128" s="10"/>
      <c r="M128" s="107" t="s">
        <v>1</v>
      </c>
      <c r="N128" s="108" t="s">
        <v>39</v>
      </c>
      <c r="P128" s="98">
        <f t="shared" ref="P128:P138" si="1">O128*H128</f>
        <v>0</v>
      </c>
      <c r="Q128" s="98">
        <v>0</v>
      </c>
      <c r="R128" s="98">
        <f t="shared" ref="R128:R138" si="2">Q128*H128</f>
        <v>0</v>
      </c>
      <c r="S128" s="98">
        <v>0</v>
      </c>
      <c r="T128" s="99">
        <f t="shared" ref="T128:T138" si="3">S128*H128</f>
        <v>0</v>
      </c>
      <c r="AR128" s="100" t="s">
        <v>89</v>
      </c>
      <c r="AT128" s="100" t="s">
        <v>140</v>
      </c>
      <c r="AU128" s="100" t="s">
        <v>79</v>
      </c>
      <c r="AY128" s="66" t="s">
        <v>138</v>
      </c>
      <c r="BE128" s="101">
        <f t="shared" ref="BE128:BE138" si="4">IF(N128="základní",J128,0)</f>
        <v>0</v>
      </c>
      <c r="BF128" s="101">
        <f t="shared" ref="BF128:BF138" si="5">IF(N128="snížená",J128,0)</f>
        <v>0</v>
      </c>
      <c r="BG128" s="101">
        <f t="shared" ref="BG128:BG138" si="6">IF(N128="zákl. přenesená",J128,0)</f>
        <v>0</v>
      </c>
      <c r="BH128" s="101">
        <f t="shared" ref="BH128:BH138" si="7">IF(N128="sníž. přenesená",J128,0)</f>
        <v>0</v>
      </c>
      <c r="BI128" s="101">
        <f t="shared" ref="BI128:BI138" si="8">IF(N128="nulová",J128,0)</f>
        <v>0</v>
      </c>
      <c r="BJ128" s="66" t="s">
        <v>79</v>
      </c>
      <c r="BK128" s="101">
        <f t="shared" ref="BK128:BK138" si="9">ROUND(I128*H128,2)</f>
        <v>0</v>
      </c>
      <c r="BL128" s="66" t="s">
        <v>89</v>
      </c>
      <c r="BM128" s="100" t="s">
        <v>182</v>
      </c>
    </row>
    <row r="129" spans="2:65" s="9" customFormat="1" ht="24.2" customHeight="1" x14ac:dyDescent="0.2">
      <c r="B129" s="10"/>
      <c r="C129" s="61" t="s">
        <v>172</v>
      </c>
      <c r="D129" s="61" t="s">
        <v>140</v>
      </c>
      <c r="E129" s="62" t="s">
        <v>92</v>
      </c>
      <c r="F129" s="63" t="s">
        <v>1259</v>
      </c>
      <c r="G129" s="64" t="s">
        <v>1249</v>
      </c>
      <c r="H129" s="65">
        <v>2</v>
      </c>
      <c r="I129" s="192"/>
      <c r="J129" s="105">
        <f t="shared" si="0"/>
        <v>0</v>
      </c>
      <c r="K129" s="106"/>
      <c r="L129" s="10"/>
      <c r="M129" s="107" t="s">
        <v>1</v>
      </c>
      <c r="N129" s="108" t="s">
        <v>39</v>
      </c>
      <c r="P129" s="98">
        <f t="shared" si="1"/>
        <v>0</v>
      </c>
      <c r="Q129" s="98">
        <v>0</v>
      </c>
      <c r="R129" s="98">
        <f t="shared" si="2"/>
        <v>0</v>
      </c>
      <c r="S129" s="98">
        <v>0</v>
      </c>
      <c r="T129" s="99">
        <f t="shared" si="3"/>
        <v>0</v>
      </c>
      <c r="AR129" s="100" t="s">
        <v>89</v>
      </c>
      <c r="AT129" s="100" t="s">
        <v>140</v>
      </c>
      <c r="AU129" s="100" t="s">
        <v>79</v>
      </c>
      <c r="AY129" s="66" t="s">
        <v>138</v>
      </c>
      <c r="BE129" s="101">
        <f t="shared" si="4"/>
        <v>0</v>
      </c>
      <c r="BF129" s="101">
        <f t="shared" si="5"/>
        <v>0</v>
      </c>
      <c r="BG129" s="101">
        <f t="shared" si="6"/>
        <v>0</v>
      </c>
      <c r="BH129" s="101">
        <f t="shared" si="7"/>
        <v>0</v>
      </c>
      <c r="BI129" s="101">
        <f t="shared" si="8"/>
        <v>0</v>
      </c>
      <c r="BJ129" s="66" t="s">
        <v>79</v>
      </c>
      <c r="BK129" s="101">
        <f t="shared" si="9"/>
        <v>0</v>
      </c>
      <c r="BL129" s="66" t="s">
        <v>89</v>
      </c>
      <c r="BM129" s="100" t="s">
        <v>195</v>
      </c>
    </row>
    <row r="130" spans="2:65" s="9" customFormat="1" ht="24.2" customHeight="1" x14ac:dyDescent="0.2">
      <c r="B130" s="10"/>
      <c r="C130" s="61" t="s">
        <v>176</v>
      </c>
      <c r="D130" s="61" t="s">
        <v>140</v>
      </c>
      <c r="E130" s="62" t="s">
        <v>172</v>
      </c>
      <c r="F130" s="63" t="s">
        <v>1260</v>
      </c>
      <c r="G130" s="64" t="s">
        <v>1249</v>
      </c>
      <c r="H130" s="65">
        <v>6</v>
      </c>
      <c r="I130" s="192"/>
      <c r="J130" s="105">
        <f t="shared" si="0"/>
        <v>0</v>
      </c>
      <c r="K130" s="106"/>
      <c r="L130" s="10"/>
      <c r="M130" s="107" t="s">
        <v>1</v>
      </c>
      <c r="N130" s="108" t="s">
        <v>39</v>
      </c>
      <c r="P130" s="98">
        <f t="shared" si="1"/>
        <v>0</v>
      </c>
      <c r="Q130" s="98">
        <v>0</v>
      </c>
      <c r="R130" s="98">
        <f t="shared" si="2"/>
        <v>0</v>
      </c>
      <c r="S130" s="98">
        <v>0</v>
      </c>
      <c r="T130" s="99">
        <f t="shared" si="3"/>
        <v>0</v>
      </c>
      <c r="AR130" s="100" t="s">
        <v>89</v>
      </c>
      <c r="AT130" s="100" t="s">
        <v>140</v>
      </c>
      <c r="AU130" s="100" t="s">
        <v>79</v>
      </c>
      <c r="AY130" s="66" t="s">
        <v>138</v>
      </c>
      <c r="BE130" s="101">
        <f t="shared" si="4"/>
        <v>0</v>
      </c>
      <c r="BF130" s="101">
        <f t="shared" si="5"/>
        <v>0</v>
      </c>
      <c r="BG130" s="101">
        <f t="shared" si="6"/>
        <v>0</v>
      </c>
      <c r="BH130" s="101">
        <f t="shared" si="7"/>
        <v>0</v>
      </c>
      <c r="BI130" s="101">
        <f t="shared" si="8"/>
        <v>0</v>
      </c>
      <c r="BJ130" s="66" t="s">
        <v>79</v>
      </c>
      <c r="BK130" s="101">
        <f t="shared" si="9"/>
        <v>0</v>
      </c>
      <c r="BL130" s="66" t="s">
        <v>89</v>
      </c>
      <c r="BM130" s="100" t="s">
        <v>208</v>
      </c>
    </row>
    <row r="131" spans="2:65" s="9" customFormat="1" ht="24.2" customHeight="1" x14ac:dyDescent="0.2">
      <c r="B131" s="10"/>
      <c r="C131" s="61" t="s">
        <v>182</v>
      </c>
      <c r="D131" s="61" t="s">
        <v>140</v>
      </c>
      <c r="E131" s="62" t="s">
        <v>176</v>
      </c>
      <c r="F131" s="63" t="s">
        <v>1261</v>
      </c>
      <c r="G131" s="64" t="s">
        <v>1249</v>
      </c>
      <c r="H131" s="65">
        <v>4</v>
      </c>
      <c r="I131" s="192"/>
      <c r="J131" s="105">
        <f t="shared" si="0"/>
        <v>0</v>
      </c>
      <c r="K131" s="106"/>
      <c r="L131" s="10"/>
      <c r="M131" s="107" t="s">
        <v>1</v>
      </c>
      <c r="N131" s="108" t="s">
        <v>39</v>
      </c>
      <c r="P131" s="98">
        <f t="shared" si="1"/>
        <v>0</v>
      </c>
      <c r="Q131" s="98">
        <v>0</v>
      </c>
      <c r="R131" s="98">
        <f t="shared" si="2"/>
        <v>0</v>
      </c>
      <c r="S131" s="98">
        <v>0</v>
      </c>
      <c r="T131" s="99">
        <f t="shared" si="3"/>
        <v>0</v>
      </c>
      <c r="AR131" s="100" t="s">
        <v>89</v>
      </c>
      <c r="AT131" s="100" t="s">
        <v>140</v>
      </c>
      <c r="AU131" s="100" t="s">
        <v>79</v>
      </c>
      <c r="AY131" s="66" t="s">
        <v>138</v>
      </c>
      <c r="BE131" s="101">
        <f t="shared" si="4"/>
        <v>0</v>
      </c>
      <c r="BF131" s="101">
        <f t="shared" si="5"/>
        <v>0</v>
      </c>
      <c r="BG131" s="101">
        <f t="shared" si="6"/>
        <v>0</v>
      </c>
      <c r="BH131" s="101">
        <f t="shared" si="7"/>
        <v>0</v>
      </c>
      <c r="BI131" s="101">
        <f t="shared" si="8"/>
        <v>0</v>
      </c>
      <c r="BJ131" s="66" t="s">
        <v>79</v>
      </c>
      <c r="BK131" s="101">
        <f t="shared" si="9"/>
        <v>0</v>
      </c>
      <c r="BL131" s="66" t="s">
        <v>89</v>
      </c>
      <c r="BM131" s="100" t="s">
        <v>218</v>
      </c>
    </row>
    <row r="132" spans="2:65" s="9" customFormat="1" ht="24.2" customHeight="1" x14ac:dyDescent="0.2">
      <c r="B132" s="10"/>
      <c r="C132" s="61" t="s">
        <v>187</v>
      </c>
      <c r="D132" s="61" t="s">
        <v>140</v>
      </c>
      <c r="E132" s="62" t="s">
        <v>182</v>
      </c>
      <c r="F132" s="63" t="s">
        <v>1262</v>
      </c>
      <c r="G132" s="64" t="s">
        <v>1249</v>
      </c>
      <c r="H132" s="65">
        <v>2</v>
      </c>
      <c r="I132" s="192"/>
      <c r="J132" s="105">
        <f t="shared" si="0"/>
        <v>0</v>
      </c>
      <c r="K132" s="106"/>
      <c r="L132" s="10"/>
      <c r="M132" s="107" t="s">
        <v>1</v>
      </c>
      <c r="N132" s="108" t="s">
        <v>39</v>
      </c>
      <c r="P132" s="98">
        <f t="shared" si="1"/>
        <v>0</v>
      </c>
      <c r="Q132" s="98">
        <v>0</v>
      </c>
      <c r="R132" s="98">
        <f t="shared" si="2"/>
        <v>0</v>
      </c>
      <c r="S132" s="98">
        <v>0</v>
      </c>
      <c r="T132" s="99">
        <f t="shared" si="3"/>
        <v>0</v>
      </c>
      <c r="AR132" s="100" t="s">
        <v>89</v>
      </c>
      <c r="AT132" s="100" t="s">
        <v>140</v>
      </c>
      <c r="AU132" s="100" t="s">
        <v>79</v>
      </c>
      <c r="AY132" s="66" t="s">
        <v>138</v>
      </c>
      <c r="BE132" s="101">
        <f t="shared" si="4"/>
        <v>0</v>
      </c>
      <c r="BF132" s="101">
        <f t="shared" si="5"/>
        <v>0</v>
      </c>
      <c r="BG132" s="101">
        <f t="shared" si="6"/>
        <v>0</v>
      </c>
      <c r="BH132" s="101">
        <f t="shared" si="7"/>
        <v>0</v>
      </c>
      <c r="BI132" s="101">
        <f t="shared" si="8"/>
        <v>0</v>
      </c>
      <c r="BJ132" s="66" t="s">
        <v>79</v>
      </c>
      <c r="BK132" s="101">
        <f t="shared" si="9"/>
        <v>0</v>
      </c>
      <c r="BL132" s="66" t="s">
        <v>89</v>
      </c>
      <c r="BM132" s="100" t="s">
        <v>229</v>
      </c>
    </row>
    <row r="133" spans="2:65" s="9" customFormat="1" ht="24.2" customHeight="1" x14ac:dyDescent="0.2">
      <c r="B133" s="10"/>
      <c r="C133" s="61" t="s">
        <v>195</v>
      </c>
      <c r="D133" s="61" t="s">
        <v>140</v>
      </c>
      <c r="E133" s="62" t="s">
        <v>187</v>
      </c>
      <c r="F133" s="63" t="s">
        <v>1263</v>
      </c>
      <c r="G133" s="64" t="s">
        <v>1249</v>
      </c>
      <c r="H133" s="65">
        <v>1</v>
      </c>
      <c r="I133" s="192"/>
      <c r="J133" s="105">
        <f t="shared" si="0"/>
        <v>0</v>
      </c>
      <c r="K133" s="106"/>
      <c r="L133" s="10"/>
      <c r="M133" s="107" t="s">
        <v>1</v>
      </c>
      <c r="N133" s="108" t="s">
        <v>39</v>
      </c>
      <c r="P133" s="98">
        <f t="shared" si="1"/>
        <v>0</v>
      </c>
      <c r="Q133" s="98">
        <v>0</v>
      </c>
      <c r="R133" s="98">
        <f t="shared" si="2"/>
        <v>0</v>
      </c>
      <c r="S133" s="98">
        <v>0</v>
      </c>
      <c r="T133" s="99">
        <f t="shared" si="3"/>
        <v>0</v>
      </c>
      <c r="AR133" s="100" t="s">
        <v>89</v>
      </c>
      <c r="AT133" s="100" t="s">
        <v>140</v>
      </c>
      <c r="AU133" s="100" t="s">
        <v>79</v>
      </c>
      <c r="AY133" s="66" t="s">
        <v>138</v>
      </c>
      <c r="BE133" s="101">
        <f t="shared" si="4"/>
        <v>0</v>
      </c>
      <c r="BF133" s="101">
        <f t="shared" si="5"/>
        <v>0</v>
      </c>
      <c r="BG133" s="101">
        <f t="shared" si="6"/>
        <v>0</v>
      </c>
      <c r="BH133" s="101">
        <f t="shared" si="7"/>
        <v>0</v>
      </c>
      <c r="BI133" s="101">
        <f t="shared" si="8"/>
        <v>0</v>
      </c>
      <c r="BJ133" s="66" t="s">
        <v>79</v>
      </c>
      <c r="BK133" s="101">
        <f t="shared" si="9"/>
        <v>0</v>
      </c>
      <c r="BL133" s="66" t="s">
        <v>89</v>
      </c>
      <c r="BM133" s="100" t="s">
        <v>241</v>
      </c>
    </row>
    <row r="134" spans="2:65" s="9" customFormat="1" ht="24.2" customHeight="1" x14ac:dyDescent="0.2">
      <c r="B134" s="10"/>
      <c r="C134" s="61" t="s">
        <v>202</v>
      </c>
      <c r="D134" s="61" t="s">
        <v>140</v>
      </c>
      <c r="E134" s="62" t="s">
        <v>195</v>
      </c>
      <c r="F134" s="63" t="s">
        <v>1264</v>
      </c>
      <c r="G134" s="64" t="s">
        <v>1249</v>
      </c>
      <c r="H134" s="65">
        <v>2</v>
      </c>
      <c r="I134" s="192"/>
      <c r="J134" s="105">
        <f t="shared" si="0"/>
        <v>0</v>
      </c>
      <c r="K134" s="106"/>
      <c r="L134" s="10"/>
      <c r="M134" s="107" t="s">
        <v>1</v>
      </c>
      <c r="N134" s="108" t="s">
        <v>39</v>
      </c>
      <c r="P134" s="98">
        <f t="shared" si="1"/>
        <v>0</v>
      </c>
      <c r="Q134" s="98">
        <v>0</v>
      </c>
      <c r="R134" s="98">
        <f t="shared" si="2"/>
        <v>0</v>
      </c>
      <c r="S134" s="98">
        <v>0</v>
      </c>
      <c r="T134" s="99">
        <f t="shared" si="3"/>
        <v>0</v>
      </c>
      <c r="AR134" s="100" t="s">
        <v>89</v>
      </c>
      <c r="AT134" s="100" t="s">
        <v>140</v>
      </c>
      <c r="AU134" s="100" t="s">
        <v>79</v>
      </c>
      <c r="AY134" s="66" t="s">
        <v>138</v>
      </c>
      <c r="BE134" s="101">
        <f t="shared" si="4"/>
        <v>0</v>
      </c>
      <c r="BF134" s="101">
        <f t="shared" si="5"/>
        <v>0</v>
      </c>
      <c r="BG134" s="101">
        <f t="shared" si="6"/>
        <v>0</v>
      </c>
      <c r="BH134" s="101">
        <f t="shared" si="7"/>
        <v>0</v>
      </c>
      <c r="BI134" s="101">
        <f t="shared" si="8"/>
        <v>0</v>
      </c>
      <c r="BJ134" s="66" t="s">
        <v>79</v>
      </c>
      <c r="BK134" s="101">
        <f t="shared" si="9"/>
        <v>0</v>
      </c>
      <c r="BL134" s="66" t="s">
        <v>89</v>
      </c>
      <c r="BM134" s="100" t="s">
        <v>254</v>
      </c>
    </row>
    <row r="135" spans="2:65" s="9" customFormat="1" ht="16.5" customHeight="1" x14ac:dyDescent="0.2">
      <c r="B135" s="10"/>
      <c r="C135" s="61" t="s">
        <v>208</v>
      </c>
      <c r="D135" s="61" t="s">
        <v>140</v>
      </c>
      <c r="E135" s="62" t="s">
        <v>202</v>
      </c>
      <c r="F135" s="63" t="s">
        <v>1265</v>
      </c>
      <c r="G135" s="64" t="s">
        <v>1249</v>
      </c>
      <c r="H135" s="65">
        <v>1</v>
      </c>
      <c r="I135" s="192"/>
      <c r="J135" s="105">
        <f t="shared" si="0"/>
        <v>0</v>
      </c>
      <c r="K135" s="106"/>
      <c r="L135" s="10"/>
      <c r="M135" s="107" t="s">
        <v>1</v>
      </c>
      <c r="N135" s="108" t="s">
        <v>39</v>
      </c>
      <c r="P135" s="98">
        <f t="shared" si="1"/>
        <v>0</v>
      </c>
      <c r="Q135" s="98">
        <v>0</v>
      </c>
      <c r="R135" s="98">
        <f t="shared" si="2"/>
        <v>0</v>
      </c>
      <c r="S135" s="98">
        <v>0</v>
      </c>
      <c r="T135" s="99">
        <f t="shared" si="3"/>
        <v>0</v>
      </c>
      <c r="AR135" s="100" t="s">
        <v>89</v>
      </c>
      <c r="AT135" s="100" t="s">
        <v>140</v>
      </c>
      <c r="AU135" s="100" t="s">
        <v>79</v>
      </c>
      <c r="AY135" s="66" t="s">
        <v>138</v>
      </c>
      <c r="BE135" s="101">
        <f t="shared" si="4"/>
        <v>0</v>
      </c>
      <c r="BF135" s="101">
        <f t="shared" si="5"/>
        <v>0</v>
      </c>
      <c r="BG135" s="101">
        <f t="shared" si="6"/>
        <v>0</v>
      </c>
      <c r="BH135" s="101">
        <f t="shared" si="7"/>
        <v>0</v>
      </c>
      <c r="BI135" s="101">
        <f t="shared" si="8"/>
        <v>0</v>
      </c>
      <c r="BJ135" s="66" t="s">
        <v>79</v>
      </c>
      <c r="BK135" s="101">
        <f t="shared" si="9"/>
        <v>0</v>
      </c>
      <c r="BL135" s="66" t="s">
        <v>89</v>
      </c>
      <c r="BM135" s="100" t="s">
        <v>264</v>
      </c>
    </row>
    <row r="136" spans="2:65" s="9" customFormat="1" ht="24.2" customHeight="1" x14ac:dyDescent="0.2">
      <c r="B136" s="10"/>
      <c r="C136" s="61" t="s">
        <v>212</v>
      </c>
      <c r="D136" s="61" t="s">
        <v>140</v>
      </c>
      <c r="E136" s="62" t="s">
        <v>208</v>
      </c>
      <c r="F136" s="63" t="s">
        <v>1266</v>
      </c>
      <c r="G136" s="64" t="s">
        <v>1249</v>
      </c>
      <c r="H136" s="65">
        <v>1</v>
      </c>
      <c r="I136" s="192"/>
      <c r="J136" s="105">
        <f t="shared" si="0"/>
        <v>0</v>
      </c>
      <c r="K136" s="106"/>
      <c r="L136" s="10"/>
      <c r="M136" s="107" t="s">
        <v>1</v>
      </c>
      <c r="N136" s="108" t="s">
        <v>39</v>
      </c>
      <c r="P136" s="98">
        <f t="shared" si="1"/>
        <v>0</v>
      </c>
      <c r="Q136" s="98">
        <v>0</v>
      </c>
      <c r="R136" s="98">
        <f t="shared" si="2"/>
        <v>0</v>
      </c>
      <c r="S136" s="98">
        <v>0</v>
      </c>
      <c r="T136" s="99">
        <f t="shared" si="3"/>
        <v>0</v>
      </c>
      <c r="AR136" s="100" t="s">
        <v>89</v>
      </c>
      <c r="AT136" s="100" t="s">
        <v>140</v>
      </c>
      <c r="AU136" s="100" t="s">
        <v>79</v>
      </c>
      <c r="AY136" s="66" t="s">
        <v>138</v>
      </c>
      <c r="BE136" s="101">
        <f t="shared" si="4"/>
        <v>0</v>
      </c>
      <c r="BF136" s="101">
        <f t="shared" si="5"/>
        <v>0</v>
      </c>
      <c r="BG136" s="101">
        <f t="shared" si="6"/>
        <v>0</v>
      </c>
      <c r="BH136" s="101">
        <f t="shared" si="7"/>
        <v>0</v>
      </c>
      <c r="BI136" s="101">
        <f t="shared" si="8"/>
        <v>0</v>
      </c>
      <c r="BJ136" s="66" t="s">
        <v>79</v>
      </c>
      <c r="BK136" s="101">
        <f t="shared" si="9"/>
        <v>0</v>
      </c>
      <c r="BL136" s="66" t="s">
        <v>89</v>
      </c>
      <c r="BM136" s="100" t="s">
        <v>273</v>
      </c>
    </row>
    <row r="137" spans="2:65" s="9" customFormat="1" ht="16.5" customHeight="1" x14ac:dyDescent="0.2">
      <c r="B137" s="10"/>
      <c r="C137" s="61" t="s">
        <v>218</v>
      </c>
      <c r="D137" s="61" t="s">
        <v>140</v>
      </c>
      <c r="E137" s="62" t="s">
        <v>212</v>
      </c>
      <c r="F137" s="63" t="s">
        <v>1267</v>
      </c>
      <c r="G137" s="64" t="s">
        <v>1249</v>
      </c>
      <c r="H137" s="65">
        <v>1</v>
      </c>
      <c r="I137" s="192"/>
      <c r="J137" s="105">
        <f t="shared" si="0"/>
        <v>0</v>
      </c>
      <c r="K137" s="106"/>
      <c r="L137" s="10"/>
      <c r="M137" s="107" t="s">
        <v>1</v>
      </c>
      <c r="N137" s="108" t="s">
        <v>39</v>
      </c>
      <c r="P137" s="98">
        <f t="shared" si="1"/>
        <v>0</v>
      </c>
      <c r="Q137" s="98">
        <v>0</v>
      </c>
      <c r="R137" s="98">
        <f t="shared" si="2"/>
        <v>0</v>
      </c>
      <c r="S137" s="98">
        <v>0</v>
      </c>
      <c r="T137" s="99">
        <f t="shared" si="3"/>
        <v>0</v>
      </c>
      <c r="AR137" s="100" t="s">
        <v>89</v>
      </c>
      <c r="AT137" s="100" t="s">
        <v>140</v>
      </c>
      <c r="AU137" s="100" t="s">
        <v>79</v>
      </c>
      <c r="AY137" s="66" t="s">
        <v>138</v>
      </c>
      <c r="BE137" s="101">
        <f t="shared" si="4"/>
        <v>0</v>
      </c>
      <c r="BF137" s="101">
        <f t="shared" si="5"/>
        <v>0</v>
      </c>
      <c r="BG137" s="101">
        <f t="shared" si="6"/>
        <v>0</v>
      </c>
      <c r="BH137" s="101">
        <f t="shared" si="7"/>
        <v>0</v>
      </c>
      <c r="BI137" s="101">
        <f t="shared" si="8"/>
        <v>0</v>
      </c>
      <c r="BJ137" s="66" t="s">
        <v>79</v>
      </c>
      <c r="BK137" s="101">
        <f t="shared" si="9"/>
        <v>0</v>
      </c>
      <c r="BL137" s="66" t="s">
        <v>89</v>
      </c>
      <c r="BM137" s="100" t="s">
        <v>286</v>
      </c>
    </row>
    <row r="138" spans="2:65" s="9" customFormat="1" ht="16.5" customHeight="1" x14ac:dyDescent="0.2">
      <c r="B138" s="10"/>
      <c r="C138" s="61" t="s">
        <v>8</v>
      </c>
      <c r="D138" s="61" t="s">
        <v>140</v>
      </c>
      <c r="E138" s="62" t="s">
        <v>218</v>
      </c>
      <c r="F138" s="63" t="s">
        <v>1268</v>
      </c>
      <c r="G138" s="64" t="s">
        <v>1249</v>
      </c>
      <c r="H138" s="65">
        <v>2</v>
      </c>
      <c r="I138" s="192"/>
      <c r="J138" s="105">
        <f t="shared" si="0"/>
        <v>0</v>
      </c>
      <c r="K138" s="106"/>
      <c r="L138" s="10"/>
      <c r="M138" s="107" t="s">
        <v>1</v>
      </c>
      <c r="N138" s="108" t="s">
        <v>39</v>
      </c>
      <c r="P138" s="98">
        <f t="shared" si="1"/>
        <v>0</v>
      </c>
      <c r="Q138" s="98">
        <v>0</v>
      </c>
      <c r="R138" s="98">
        <f t="shared" si="2"/>
        <v>0</v>
      </c>
      <c r="S138" s="98">
        <v>0</v>
      </c>
      <c r="T138" s="99">
        <f t="shared" si="3"/>
        <v>0</v>
      </c>
      <c r="AR138" s="100" t="s">
        <v>89</v>
      </c>
      <c r="AT138" s="100" t="s">
        <v>140</v>
      </c>
      <c r="AU138" s="100" t="s">
        <v>79</v>
      </c>
      <c r="AY138" s="66" t="s">
        <v>138</v>
      </c>
      <c r="BE138" s="101">
        <f t="shared" si="4"/>
        <v>0</v>
      </c>
      <c r="BF138" s="101">
        <f t="shared" si="5"/>
        <v>0</v>
      </c>
      <c r="BG138" s="101">
        <f t="shared" si="6"/>
        <v>0</v>
      </c>
      <c r="BH138" s="101">
        <f t="shared" si="7"/>
        <v>0</v>
      </c>
      <c r="BI138" s="101">
        <f t="shared" si="8"/>
        <v>0</v>
      </c>
      <c r="BJ138" s="66" t="s">
        <v>79</v>
      </c>
      <c r="BK138" s="101">
        <f t="shared" si="9"/>
        <v>0</v>
      </c>
      <c r="BL138" s="66" t="s">
        <v>89</v>
      </c>
      <c r="BM138" s="100" t="s">
        <v>298</v>
      </c>
    </row>
    <row r="139" spans="2:65" s="49" customFormat="1" ht="25.9" customHeight="1" x14ac:dyDescent="0.2">
      <c r="B139" s="50"/>
      <c r="D139" s="51" t="s">
        <v>73</v>
      </c>
      <c r="E139" s="52" t="s">
        <v>1269</v>
      </c>
      <c r="F139" s="52" t="s">
        <v>1270</v>
      </c>
      <c r="J139" s="87">
        <f>BK139</f>
        <v>0</v>
      </c>
      <c r="L139" s="50"/>
      <c r="M139" s="88"/>
      <c r="P139" s="89">
        <f>SUM(P140:P147)</f>
        <v>0</v>
      </c>
      <c r="R139" s="89">
        <f>SUM(R140:R147)</f>
        <v>0</v>
      </c>
      <c r="T139" s="90">
        <f>SUM(T140:T147)</f>
        <v>0</v>
      </c>
      <c r="AR139" s="51" t="s">
        <v>79</v>
      </c>
      <c r="AT139" s="91" t="s">
        <v>73</v>
      </c>
      <c r="AU139" s="91" t="s">
        <v>74</v>
      </c>
      <c r="AY139" s="51" t="s">
        <v>138</v>
      </c>
      <c r="BK139" s="92">
        <f>SUM(BK140:BK147)</f>
        <v>0</v>
      </c>
    </row>
    <row r="140" spans="2:65" s="9" customFormat="1" ht="33" customHeight="1" x14ac:dyDescent="0.2">
      <c r="B140" s="10"/>
      <c r="C140" s="61" t="s">
        <v>229</v>
      </c>
      <c r="D140" s="61" t="s">
        <v>140</v>
      </c>
      <c r="E140" s="62" t="s">
        <v>8</v>
      </c>
      <c r="F140" s="63" t="s">
        <v>1271</v>
      </c>
      <c r="G140" s="64" t="s">
        <v>238</v>
      </c>
      <c r="H140" s="65">
        <v>3</v>
      </c>
      <c r="I140" s="192"/>
      <c r="J140" s="105">
        <f t="shared" ref="J140:J147" si="10">ROUND(I140*H140,2)</f>
        <v>0</v>
      </c>
      <c r="K140" s="106"/>
      <c r="L140" s="10"/>
      <c r="M140" s="107" t="s">
        <v>1</v>
      </c>
      <c r="N140" s="108" t="s">
        <v>39</v>
      </c>
      <c r="P140" s="98">
        <f t="shared" ref="P140:P147" si="11">O140*H140</f>
        <v>0</v>
      </c>
      <c r="Q140" s="98">
        <v>0</v>
      </c>
      <c r="R140" s="98">
        <f t="shared" ref="R140:R147" si="12">Q140*H140</f>
        <v>0</v>
      </c>
      <c r="S140" s="98">
        <v>0</v>
      </c>
      <c r="T140" s="99">
        <f t="shared" ref="T140:T147" si="13">S140*H140</f>
        <v>0</v>
      </c>
      <c r="AR140" s="100" t="s">
        <v>89</v>
      </c>
      <c r="AT140" s="100" t="s">
        <v>140</v>
      </c>
      <c r="AU140" s="100" t="s">
        <v>79</v>
      </c>
      <c r="AY140" s="66" t="s">
        <v>138</v>
      </c>
      <c r="BE140" s="101">
        <f t="shared" ref="BE140:BE147" si="14">IF(N140="základní",J140,0)</f>
        <v>0</v>
      </c>
      <c r="BF140" s="101">
        <f t="shared" ref="BF140:BF147" si="15">IF(N140="snížená",J140,0)</f>
        <v>0</v>
      </c>
      <c r="BG140" s="101">
        <f t="shared" ref="BG140:BG147" si="16">IF(N140="zákl. přenesená",J140,0)</f>
        <v>0</v>
      </c>
      <c r="BH140" s="101">
        <f t="shared" ref="BH140:BH147" si="17">IF(N140="sníž. přenesená",J140,0)</f>
        <v>0</v>
      </c>
      <c r="BI140" s="101">
        <f t="shared" ref="BI140:BI147" si="18">IF(N140="nulová",J140,0)</f>
        <v>0</v>
      </c>
      <c r="BJ140" s="66" t="s">
        <v>79</v>
      </c>
      <c r="BK140" s="101">
        <f t="shared" ref="BK140:BK147" si="19">ROUND(I140*H140,2)</f>
        <v>0</v>
      </c>
      <c r="BL140" s="66" t="s">
        <v>89</v>
      </c>
      <c r="BM140" s="100" t="s">
        <v>318</v>
      </c>
    </row>
    <row r="141" spans="2:65" s="9" customFormat="1" ht="33" customHeight="1" x14ac:dyDescent="0.2">
      <c r="B141" s="10"/>
      <c r="C141" s="61" t="s">
        <v>235</v>
      </c>
      <c r="D141" s="61" t="s">
        <v>140</v>
      </c>
      <c r="E141" s="62" t="s">
        <v>229</v>
      </c>
      <c r="F141" s="63" t="s">
        <v>1272</v>
      </c>
      <c r="G141" s="64" t="s">
        <v>238</v>
      </c>
      <c r="H141" s="65">
        <v>4</v>
      </c>
      <c r="I141" s="192"/>
      <c r="J141" s="105">
        <f t="shared" si="10"/>
        <v>0</v>
      </c>
      <c r="K141" s="106"/>
      <c r="L141" s="10"/>
      <c r="M141" s="107" t="s">
        <v>1</v>
      </c>
      <c r="N141" s="108" t="s">
        <v>39</v>
      </c>
      <c r="P141" s="98">
        <f t="shared" si="11"/>
        <v>0</v>
      </c>
      <c r="Q141" s="98">
        <v>0</v>
      </c>
      <c r="R141" s="98">
        <f t="shared" si="12"/>
        <v>0</v>
      </c>
      <c r="S141" s="98">
        <v>0</v>
      </c>
      <c r="T141" s="99">
        <f t="shared" si="13"/>
        <v>0</v>
      </c>
      <c r="AR141" s="100" t="s">
        <v>89</v>
      </c>
      <c r="AT141" s="100" t="s">
        <v>140</v>
      </c>
      <c r="AU141" s="100" t="s">
        <v>79</v>
      </c>
      <c r="AY141" s="66" t="s">
        <v>138</v>
      </c>
      <c r="BE141" s="101">
        <f t="shared" si="14"/>
        <v>0</v>
      </c>
      <c r="BF141" s="101">
        <f t="shared" si="15"/>
        <v>0</v>
      </c>
      <c r="BG141" s="101">
        <f t="shared" si="16"/>
        <v>0</v>
      </c>
      <c r="BH141" s="101">
        <f t="shared" si="17"/>
        <v>0</v>
      </c>
      <c r="BI141" s="101">
        <f t="shared" si="18"/>
        <v>0</v>
      </c>
      <c r="BJ141" s="66" t="s">
        <v>79</v>
      </c>
      <c r="BK141" s="101">
        <f t="shared" si="19"/>
        <v>0</v>
      </c>
      <c r="BL141" s="66" t="s">
        <v>89</v>
      </c>
      <c r="BM141" s="100" t="s">
        <v>333</v>
      </c>
    </row>
    <row r="142" spans="2:65" s="9" customFormat="1" ht="33" customHeight="1" x14ac:dyDescent="0.2">
      <c r="B142" s="10"/>
      <c r="C142" s="61" t="s">
        <v>241</v>
      </c>
      <c r="D142" s="61" t="s">
        <v>140</v>
      </c>
      <c r="E142" s="62" t="s">
        <v>235</v>
      </c>
      <c r="F142" s="63" t="s">
        <v>1273</v>
      </c>
      <c r="G142" s="64" t="s">
        <v>238</v>
      </c>
      <c r="H142" s="65">
        <v>4</v>
      </c>
      <c r="I142" s="192"/>
      <c r="J142" s="105">
        <f t="shared" si="10"/>
        <v>0</v>
      </c>
      <c r="K142" s="106"/>
      <c r="L142" s="10"/>
      <c r="M142" s="107" t="s">
        <v>1</v>
      </c>
      <c r="N142" s="108" t="s">
        <v>39</v>
      </c>
      <c r="P142" s="98">
        <f t="shared" si="11"/>
        <v>0</v>
      </c>
      <c r="Q142" s="98">
        <v>0</v>
      </c>
      <c r="R142" s="98">
        <f t="shared" si="12"/>
        <v>0</v>
      </c>
      <c r="S142" s="98">
        <v>0</v>
      </c>
      <c r="T142" s="99">
        <f t="shared" si="13"/>
        <v>0</v>
      </c>
      <c r="AR142" s="100" t="s">
        <v>89</v>
      </c>
      <c r="AT142" s="100" t="s">
        <v>140</v>
      </c>
      <c r="AU142" s="100" t="s">
        <v>79</v>
      </c>
      <c r="AY142" s="66" t="s">
        <v>138</v>
      </c>
      <c r="BE142" s="101">
        <f t="shared" si="14"/>
        <v>0</v>
      </c>
      <c r="BF142" s="101">
        <f t="shared" si="15"/>
        <v>0</v>
      </c>
      <c r="BG142" s="101">
        <f t="shared" si="16"/>
        <v>0</v>
      </c>
      <c r="BH142" s="101">
        <f t="shared" si="17"/>
        <v>0</v>
      </c>
      <c r="BI142" s="101">
        <f t="shared" si="18"/>
        <v>0</v>
      </c>
      <c r="BJ142" s="66" t="s">
        <v>79</v>
      </c>
      <c r="BK142" s="101">
        <f t="shared" si="19"/>
        <v>0</v>
      </c>
      <c r="BL142" s="66" t="s">
        <v>89</v>
      </c>
      <c r="BM142" s="100" t="s">
        <v>344</v>
      </c>
    </row>
    <row r="143" spans="2:65" s="9" customFormat="1" ht="33" customHeight="1" x14ac:dyDescent="0.2">
      <c r="B143" s="10"/>
      <c r="C143" s="61" t="s">
        <v>246</v>
      </c>
      <c r="D143" s="61" t="s">
        <v>140</v>
      </c>
      <c r="E143" s="62" t="s">
        <v>241</v>
      </c>
      <c r="F143" s="63" t="s">
        <v>1274</v>
      </c>
      <c r="G143" s="64" t="s">
        <v>238</v>
      </c>
      <c r="H143" s="65">
        <v>7</v>
      </c>
      <c r="I143" s="192"/>
      <c r="J143" s="105">
        <f t="shared" si="10"/>
        <v>0</v>
      </c>
      <c r="K143" s="106"/>
      <c r="L143" s="10"/>
      <c r="M143" s="107" t="s">
        <v>1</v>
      </c>
      <c r="N143" s="108" t="s">
        <v>39</v>
      </c>
      <c r="P143" s="98">
        <f t="shared" si="11"/>
        <v>0</v>
      </c>
      <c r="Q143" s="98">
        <v>0</v>
      </c>
      <c r="R143" s="98">
        <f t="shared" si="12"/>
        <v>0</v>
      </c>
      <c r="S143" s="98">
        <v>0</v>
      </c>
      <c r="T143" s="99">
        <f t="shared" si="13"/>
        <v>0</v>
      </c>
      <c r="AR143" s="100" t="s">
        <v>89</v>
      </c>
      <c r="AT143" s="100" t="s">
        <v>140</v>
      </c>
      <c r="AU143" s="100" t="s">
        <v>79</v>
      </c>
      <c r="AY143" s="66" t="s">
        <v>138</v>
      </c>
      <c r="BE143" s="101">
        <f t="shared" si="14"/>
        <v>0</v>
      </c>
      <c r="BF143" s="101">
        <f t="shared" si="15"/>
        <v>0</v>
      </c>
      <c r="BG143" s="101">
        <f t="shared" si="16"/>
        <v>0</v>
      </c>
      <c r="BH143" s="101">
        <f t="shared" si="17"/>
        <v>0</v>
      </c>
      <c r="BI143" s="101">
        <f t="shared" si="18"/>
        <v>0</v>
      </c>
      <c r="BJ143" s="66" t="s">
        <v>79</v>
      </c>
      <c r="BK143" s="101">
        <f t="shared" si="19"/>
        <v>0</v>
      </c>
      <c r="BL143" s="66" t="s">
        <v>89</v>
      </c>
      <c r="BM143" s="100" t="s">
        <v>374</v>
      </c>
    </row>
    <row r="144" spans="2:65" s="9" customFormat="1" ht="24.2" customHeight="1" x14ac:dyDescent="0.2">
      <c r="B144" s="10"/>
      <c r="C144" s="61" t="s">
        <v>254</v>
      </c>
      <c r="D144" s="61" t="s">
        <v>140</v>
      </c>
      <c r="E144" s="62" t="s">
        <v>246</v>
      </c>
      <c r="F144" s="63" t="s">
        <v>1275</v>
      </c>
      <c r="G144" s="64" t="s">
        <v>238</v>
      </c>
      <c r="H144" s="65">
        <v>8</v>
      </c>
      <c r="I144" s="192"/>
      <c r="J144" s="105">
        <f t="shared" si="10"/>
        <v>0</v>
      </c>
      <c r="K144" s="106"/>
      <c r="L144" s="10"/>
      <c r="M144" s="107" t="s">
        <v>1</v>
      </c>
      <c r="N144" s="108" t="s">
        <v>39</v>
      </c>
      <c r="P144" s="98">
        <f t="shared" si="11"/>
        <v>0</v>
      </c>
      <c r="Q144" s="98">
        <v>0</v>
      </c>
      <c r="R144" s="98">
        <f t="shared" si="12"/>
        <v>0</v>
      </c>
      <c r="S144" s="98">
        <v>0</v>
      </c>
      <c r="T144" s="99">
        <f t="shared" si="13"/>
        <v>0</v>
      </c>
      <c r="AR144" s="100" t="s">
        <v>89</v>
      </c>
      <c r="AT144" s="100" t="s">
        <v>140</v>
      </c>
      <c r="AU144" s="100" t="s">
        <v>79</v>
      </c>
      <c r="AY144" s="66" t="s">
        <v>138</v>
      </c>
      <c r="BE144" s="101">
        <f t="shared" si="14"/>
        <v>0</v>
      </c>
      <c r="BF144" s="101">
        <f t="shared" si="15"/>
        <v>0</v>
      </c>
      <c r="BG144" s="101">
        <f t="shared" si="16"/>
        <v>0</v>
      </c>
      <c r="BH144" s="101">
        <f t="shared" si="17"/>
        <v>0</v>
      </c>
      <c r="BI144" s="101">
        <f t="shared" si="18"/>
        <v>0</v>
      </c>
      <c r="BJ144" s="66" t="s">
        <v>79</v>
      </c>
      <c r="BK144" s="101">
        <f t="shared" si="19"/>
        <v>0</v>
      </c>
      <c r="BL144" s="66" t="s">
        <v>89</v>
      </c>
      <c r="BM144" s="100" t="s">
        <v>386</v>
      </c>
    </row>
    <row r="145" spans="2:65" s="9" customFormat="1" ht="24.2" customHeight="1" x14ac:dyDescent="0.2">
      <c r="B145" s="10"/>
      <c r="C145" s="61" t="s">
        <v>7</v>
      </c>
      <c r="D145" s="61" t="s">
        <v>140</v>
      </c>
      <c r="E145" s="62" t="s">
        <v>254</v>
      </c>
      <c r="F145" s="63" t="s">
        <v>1276</v>
      </c>
      <c r="G145" s="64" t="s">
        <v>238</v>
      </c>
      <c r="H145" s="65">
        <v>5</v>
      </c>
      <c r="I145" s="192"/>
      <c r="J145" s="105">
        <f t="shared" si="10"/>
        <v>0</v>
      </c>
      <c r="K145" s="106"/>
      <c r="L145" s="10"/>
      <c r="M145" s="107" t="s">
        <v>1</v>
      </c>
      <c r="N145" s="108" t="s">
        <v>39</v>
      </c>
      <c r="P145" s="98">
        <f t="shared" si="11"/>
        <v>0</v>
      </c>
      <c r="Q145" s="98">
        <v>0</v>
      </c>
      <c r="R145" s="98">
        <f t="shared" si="12"/>
        <v>0</v>
      </c>
      <c r="S145" s="98">
        <v>0</v>
      </c>
      <c r="T145" s="99">
        <f t="shared" si="13"/>
        <v>0</v>
      </c>
      <c r="AR145" s="100" t="s">
        <v>89</v>
      </c>
      <c r="AT145" s="100" t="s">
        <v>140</v>
      </c>
      <c r="AU145" s="100" t="s">
        <v>79</v>
      </c>
      <c r="AY145" s="66" t="s">
        <v>138</v>
      </c>
      <c r="BE145" s="101">
        <f t="shared" si="14"/>
        <v>0</v>
      </c>
      <c r="BF145" s="101">
        <f t="shared" si="15"/>
        <v>0</v>
      </c>
      <c r="BG145" s="101">
        <f t="shared" si="16"/>
        <v>0</v>
      </c>
      <c r="BH145" s="101">
        <f t="shared" si="17"/>
        <v>0</v>
      </c>
      <c r="BI145" s="101">
        <f t="shared" si="18"/>
        <v>0</v>
      </c>
      <c r="BJ145" s="66" t="s">
        <v>79</v>
      </c>
      <c r="BK145" s="101">
        <f t="shared" si="19"/>
        <v>0</v>
      </c>
      <c r="BL145" s="66" t="s">
        <v>89</v>
      </c>
      <c r="BM145" s="100" t="s">
        <v>401</v>
      </c>
    </row>
    <row r="146" spans="2:65" s="9" customFormat="1" ht="37.700000000000003" customHeight="1" x14ac:dyDescent="0.2">
      <c r="B146" s="10"/>
      <c r="C146" s="61" t="s">
        <v>264</v>
      </c>
      <c r="D146" s="61" t="s">
        <v>140</v>
      </c>
      <c r="E146" s="62" t="s">
        <v>7</v>
      </c>
      <c r="F146" s="63" t="s">
        <v>1277</v>
      </c>
      <c r="G146" s="64" t="s">
        <v>238</v>
      </c>
      <c r="H146" s="65">
        <v>4</v>
      </c>
      <c r="I146" s="192"/>
      <c r="J146" s="105">
        <f t="shared" si="10"/>
        <v>0</v>
      </c>
      <c r="K146" s="106"/>
      <c r="L146" s="10"/>
      <c r="M146" s="107" t="s">
        <v>1</v>
      </c>
      <c r="N146" s="108" t="s">
        <v>39</v>
      </c>
      <c r="P146" s="98">
        <f t="shared" si="11"/>
        <v>0</v>
      </c>
      <c r="Q146" s="98">
        <v>0</v>
      </c>
      <c r="R146" s="98">
        <f t="shared" si="12"/>
        <v>0</v>
      </c>
      <c r="S146" s="98">
        <v>0</v>
      </c>
      <c r="T146" s="99">
        <f t="shared" si="13"/>
        <v>0</v>
      </c>
      <c r="AR146" s="100" t="s">
        <v>89</v>
      </c>
      <c r="AT146" s="100" t="s">
        <v>140</v>
      </c>
      <c r="AU146" s="100" t="s">
        <v>79</v>
      </c>
      <c r="AY146" s="66" t="s">
        <v>138</v>
      </c>
      <c r="BE146" s="101">
        <f t="shared" si="14"/>
        <v>0</v>
      </c>
      <c r="BF146" s="101">
        <f t="shared" si="15"/>
        <v>0</v>
      </c>
      <c r="BG146" s="101">
        <f t="shared" si="16"/>
        <v>0</v>
      </c>
      <c r="BH146" s="101">
        <f t="shared" si="17"/>
        <v>0</v>
      </c>
      <c r="BI146" s="101">
        <f t="shared" si="18"/>
        <v>0</v>
      </c>
      <c r="BJ146" s="66" t="s">
        <v>79</v>
      </c>
      <c r="BK146" s="101">
        <f t="shared" si="19"/>
        <v>0</v>
      </c>
      <c r="BL146" s="66" t="s">
        <v>89</v>
      </c>
      <c r="BM146" s="100" t="s">
        <v>409</v>
      </c>
    </row>
    <row r="147" spans="2:65" s="9" customFormat="1" ht="33" customHeight="1" x14ac:dyDescent="0.2">
      <c r="B147" s="10"/>
      <c r="C147" s="61" t="s">
        <v>268</v>
      </c>
      <c r="D147" s="61" t="s">
        <v>140</v>
      </c>
      <c r="E147" s="62" t="s">
        <v>264</v>
      </c>
      <c r="F147" s="63" t="s">
        <v>1278</v>
      </c>
      <c r="G147" s="64" t="s">
        <v>221</v>
      </c>
      <c r="H147" s="65">
        <v>0.5</v>
      </c>
      <c r="I147" s="192"/>
      <c r="J147" s="105">
        <f t="shared" si="10"/>
        <v>0</v>
      </c>
      <c r="K147" s="106"/>
      <c r="L147" s="10"/>
      <c r="M147" s="107" t="s">
        <v>1</v>
      </c>
      <c r="N147" s="108" t="s">
        <v>39</v>
      </c>
      <c r="P147" s="98">
        <f t="shared" si="11"/>
        <v>0</v>
      </c>
      <c r="Q147" s="98">
        <v>0</v>
      </c>
      <c r="R147" s="98">
        <f t="shared" si="12"/>
        <v>0</v>
      </c>
      <c r="S147" s="98">
        <v>0</v>
      </c>
      <c r="T147" s="99">
        <f t="shared" si="13"/>
        <v>0</v>
      </c>
      <c r="AR147" s="100" t="s">
        <v>89</v>
      </c>
      <c r="AT147" s="100" t="s">
        <v>140</v>
      </c>
      <c r="AU147" s="100" t="s">
        <v>79</v>
      </c>
      <c r="AY147" s="66" t="s">
        <v>138</v>
      </c>
      <c r="BE147" s="101">
        <f t="shared" si="14"/>
        <v>0</v>
      </c>
      <c r="BF147" s="101">
        <f t="shared" si="15"/>
        <v>0</v>
      </c>
      <c r="BG147" s="101">
        <f t="shared" si="16"/>
        <v>0</v>
      </c>
      <c r="BH147" s="101">
        <f t="shared" si="17"/>
        <v>0</v>
      </c>
      <c r="BI147" s="101">
        <f t="shared" si="18"/>
        <v>0</v>
      </c>
      <c r="BJ147" s="66" t="s">
        <v>79</v>
      </c>
      <c r="BK147" s="101">
        <f t="shared" si="19"/>
        <v>0</v>
      </c>
      <c r="BL147" s="66" t="s">
        <v>89</v>
      </c>
      <c r="BM147" s="100" t="s">
        <v>434</v>
      </c>
    </row>
    <row r="148" spans="2:65" s="49" customFormat="1" ht="25.9" customHeight="1" x14ac:dyDescent="0.2">
      <c r="B148" s="50"/>
      <c r="D148" s="51" t="s">
        <v>73</v>
      </c>
      <c r="E148" s="52" t="s">
        <v>1279</v>
      </c>
      <c r="F148" s="52" t="s">
        <v>1280</v>
      </c>
      <c r="J148" s="87">
        <f>BK148</f>
        <v>0</v>
      </c>
      <c r="L148" s="50"/>
      <c r="M148" s="88"/>
      <c r="P148" s="89">
        <f>SUM(P149:P155)</f>
        <v>0</v>
      </c>
      <c r="R148" s="89">
        <f>SUM(R149:R155)</f>
        <v>0</v>
      </c>
      <c r="T148" s="90">
        <f>SUM(T149:T155)</f>
        <v>0</v>
      </c>
      <c r="AR148" s="51" t="s">
        <v>79</v>
      </c>
      <c r="AT148" s="91" t="s">
        <v>73</v>
      </c>
      <c r="AU148" s="91" t="s">
        <v>74</v>
      </c>
      <c r="AY148" s="51" t="s">
        <v>138</v>
      </c>
      <c r="BK148" s="92">
        <f>SUM(BK149:BK155)</f>
        <v>0</v>
      </c>
    </row>
    <row r="149" spans="2:65" s="9" customFormat="1" ht="16.5" customHeight="1" x14ac:dyDescent="0.2">
      <c r="B149" s="10"/>
      <c r="C149" s="61" t="s">
        <v>273</v>
      </c>
      <c r="D149" s="61" t="s">
        <v>140</v>
      </c>
      <c r="E149" s="62" t="s">
        <v>268</v>
      </c>
      <c r="F149" s="63" t="s">
        <v>1281</v>
      </c>
      <c r="G149" s="64" t="s">
        <v>671</v>
      </c>
      <c r="H149" s="65">
        <v>1</v>
      </c>
      <c r="I149" s="192"/>
      <c r="J149" s="105">
        <f t="shared" ref="J149:J155" si="20">ROUND(I149*H149,2)</f>
        <v>0</v>
      </c>
      <c r="K149" s="106"/>
      <c r="L149" s="10"/>
      <c r="M149" s="107" t="s">
        <v>1</v>
      </c>
      <c r="N149" s="108" t="s">
        <v>39</v>
      </c>
      <c r="P149" s="98">
        <f t="shared" ref="P149:P155" si="21">O149*H149</f>
        <v>0</v>
      </c>
      <c r="Q149" s="98">
        <v>0</v>
      </c>
      <c r="R149" s="98">
        <f t="shared" ref="R149:R155" si="22">Q149*H149</f>
        <v>0</v>
      </c>
      <c r="S149" s="98">
        <v>0</v>
      </c>
      <c r="T149" s="99">
        <f t="shared" ref="T149:T155" si="23">S149*H149</f>
        <v>0</v>
      </c>
      <c r="AR149" s="100" t="s">
        <v>89</v>
      </c>
      <c r="AT149" s="100" t="s">
        <v>140</v>
      </c>
      <c r="AU149" s="100" t="s">
        <v>79</v>
      </c>
      <c r="AY149" s="66" t="s">
        <v>138</v>
      </c>
      <c r="BE149" s="101">
        <f t="shared" ref="BE149:BE155" si="24">IF(N149="základní",J149,0)</f>
        <v>0</v>
      </c>
      <c r="BF149" s="101">
        <f t="shared" ref="BF149:BF155" si="25">IF(N149="snížená",J149,0)</f>
        <v>0</v>
      </c>
      <c r="BG149" s="101">
        <f t="shared" ref="BG149:BG155" si="26">IF(N149="zákl. přenesená",J149,0)</f>
        <v>0</v>
      </c>
      <c r="BH149" s="101">
        <f t="shared" ref="BH149:BH155" si="27">IF(N149="sníž. přenesená",J149,0)</f>
        <v>0</v>
      </c>
      <c r="BI149" s="101">
        <f t="shared" ref="BI149:BI155" si="28">IF(N149="nulová",J149,0)</f>
        <v>0</v>
      </c>
      <c r="BJ149" s="66" t="s">
        <v>79</v>
      </c>
      <c r="BK149" s="101">
        <f t="shared" ref="BK149:BK155" si="29">ROUND(I149*H149,2)</f>
        <v>0</v>
      </c>
      <c r="BL149" s="66" t="s">
        <v>89</v>
      </c>
      <c r="BM149" s="100" t="s">
        <v>443</v>
      </c>
    </row>
    <row r="150" spans="2:65" s="9" customFormat="1" ht="16.5" customHeight="1" x14ac:dyDescent="0.2">
      <c r="B150" s="10"/>
      <c r="C150" s="61" t="s">
        <v>282</v>
      </c>
      <c r="D150" s="61" t="s">
        <v>140</v>
      </c>
      <c r="E150" s="62" t="s">
        <v>273</v>
      </c>
      <c r="F150" s="63" t="s">
        <v>1282</v>
      </c>
      <c r="G150" s="64" t="s">
        <v>671</v>
      </c>
      <c r="H150" s="65">
        <v>1</v>
      </c>
      <c r="I150" s="192"/>
      <c r="J150" s="105">
        <f t="shared" si="20"/>
        <v>0</v>
      </c>
      <c r="K150" s="106"/>
      <c r="L150" s="10"/>
      <c r="M150" s="107" t="s">
        <v>1</v>
      </c>
      <c r="N150" s="108" t="s">
        <v>39</v>
      </c>
      <c r="P150" s="98">
        <f t="shared" si="21"/>
        <v>0</v>
      </c>
      <c r="Q150" s="98">
        <v>0</v>
      </c>
      <c r="R150" s="98">
        <f t="shared" si="22"/>
        <v>0</v>
      </c>
      <c r="S150" s="98">
        <v>0</v>
      </c>
      <c r="T150" s="99">
        <f t="shared" si="23"/>
        <v>0</v>
      </c>
      <c r="AR150" s="100" t="s">
        <v>89</v>
      </c>
      <c r="AT150" s="100" t="s">
        <v>140</v>
      </c>
      <c r="AU150" s="100" t="s">
        <v>79</v>
      </c>
      <c r="AY150" s="66" t="s">
        <v>138</v>
      </c>
      <c r="BE150" s="101">
        <f t="shared" si="24"/>
        <v>0</v>
      </c>
      <c r="BF150" s="101">
        <f t="shared" si="25"/>
        <v>0</v>
      </c>
      <c r="BG150" s="101">
        <f t="shared" si="26"/>
        <v>0</v>
      </c>
      <c r="BH150" s="101">
        <f t="shared" si="27"/>
        <v>0</v>
      </c>
      <c r="BI150" s="101">
        <f t="shared" si="28"/>
        <v>0</v>
      </c>
      <c r="BJ150" s="66" t="s">
        <v>79</v>
      </c>
      <c r="BK150" s="101">
        <f t="shared" si="29"/>
        <v>0</v>
      </c>
      <c r="BL150" s="66" t="s">
        <v>89</v>
      </c>
      <c r="BM150" s="100" t="s">
        <v>453</v>
      </c>
    </row>
    <row r="151" spans="2:65" s="9" customFormat="1" ht="16.5" customHeight="1" x14ac:dyDescent="0.2">
      <c r="B151" s="10"/>
      <c r="C151" s="61" t="s">
        <v>286</v>
      </c>
      <c r="D151" s="61" t="s">
        <v>140</v>
      </c>
      <c r="E151" s="62" t="s">
        <v>282</v>
      </c>
      <c r="F151" s="63" t="s">
        <v>1283</v>
      </c>
      <c r="G151" s="64" t="s">
        <v>671</v>
      </c>
      <c r="H151" s="65">
        <v>1</v>
      </c>
      <c r="I151" s="192"/>
      <c r="J151" s="105">
        <f t="shared" si="20"/>
        <v>0</v>
      </c>
      <c r="K151" s="106"/>
      <c r="L151" s="10"/>
      <c r="M151" s="107" t="s">
        <v>1</v>
      </c>
      <c r="N151" s="108" t="s">
        <v>39</v>
      </c>
      <c r="P151" s="98">
        <f t="shared" si="21"/>
        <v>0</v>
      </c>
      <c r="Q151" s="98">
        <v>0</v>
      </c>
      <c r="R151" s="98">
        <f t="shared" si="22"/>
        <v>0</v>
      </c>
      <c r="S151" s="98">
        <v>0</v>
      </c>
      <c r="T151" s="99">
        <f t="shared" si="23"/>
        <v>0</v>
      </c>
      <c r="AR151" s="100" t="s">
        <v>89</v>
      </c>
      <c r="AT151" s="100" t="s">
        <v>140</v>
      </c>
      <c r="AU151" s="100" t="s">
        <v>79</v>
      </c>
      <c r="AY151" s="66" t="s">
        <v>138</v>
      </c>
      <c r="BE151" s="101">
        <f t="shared" si="24"/>
        <v>0</v>
      </c>
      <c r="BF151" s="101">
        <f t="shared" si="25"/>
        <v>0</v>
      </c>
      <c r="BG151" s="101">
        <f t="shared" si="26"/>
        <v>0</v>
      </c>
      <c r="BH151" s="101">
        <f t="shared" si="27"/>
        <v>0</v>
      </c>
      <c r="BI151" s="101">
        <f t="shared" si="28"/>
        <v>0</v>
      </c>
      <c r="BJ151" s="66" t="s">
        <v>79</v>
      </c>
      <c r="BK151" s="101">
        <f t="shared" si="29"/>
        <v>0</v>
      </c>
      <c r="BL151" s="66" t="s">
        <v>89</v>
      </c>
      <c r="BM151" s="100" t="s">
        <v>463</v>
      </c>
    </row>
    <row r="152" spans="2:65" s="9" customFormat="1" ht="16.5" customHeight="1" x14ac:dyDescent="0.2">
      <c r="B152" s="10"/>
      <c r="C152" s="61" t="s">
        <v>293</v>
      </c>
      <c r="D152" s="61" t="s">
        <v>140</v>
      </c>
      <c r="E152" s="62" t="s">
        <v>286</v>
      </c>
      <c r="F152" s="63" t="s">
        <v>1284</v>
      </c>
      <c r="G152" s="64" t="s">
        <v>1036</v>
      </c>
      <c r="H152" s="65">
        <v>8</v>
      </c>
      <c r="I152" s="192"/>
      <c r="J152" s="105">
        <f t="shared" si="20"/>
        <v>0</v>
      </c>
      <c r="K152" s="106"/>
      <c r="L152" s="10"/>
      <c r="M152" s="107" t="s">
        <v>1</v>
      </c>
      <c r="N152" s="108" t="s">
        <v>39</v>
      </c>
      <c r="P152" s="98">
        <f t="shared" si="21"/>
        <v>0</v>
      </c>
      <c r="Q152" s="98">
        <v>0</v>
      </c>
      <c r="R152" s="98">
        <f t="shared" si="22"/>
        <v>0</v>
      </c>
      <c r="S152" s="98">
        <v>0</v>
      </c>
      <c r="T152" s="99">
        <f t="shared" si="23"/>
        <v>0</v>
      </c>
      <c r="AR152" s="100" t="s">
        <v>89</v>
      </c>
      <c r="AT152" s="100" t="s">
        <v>140</v>
      </c>
      <c r="AU152" s="100" t="s">
        <v>79</v>
      </c>
      <c r="AY152" s="66" t="s">
        <v>138</v>
      </c>
      <c r="BE152" s="101">
        <f t="shared" si="24"/>
        <v>0</v>
      </c>
      <c r="BF152" s="101">
        <f t="shared" si="25"/>
        <v>0</v>
      </c>
      <c r="BG152" s="101">
        <f t="shared" si="26"/>
        <v>0</v>
      </c>
      <c r="BH152" s="101">
        <f t="shared" si="27"/>
        <v>0</v>
      </c>
      <c r="BI152" s="101">
        <f t="shared" si="28"/>
        <v>0</v>
      </c>
      <c r="BJ152" s="66" t="s">
        <v>79</v>
      </c>
      <c r="BK152" s="101">
        <f t="shared" si="29"/>
        <v>0</v>
      </c>
      <c r="BL152" s="66" t="s">
        <v>89</v>
      </c>
      <c r="BM152" s="100" t="s">
        <v>472</v>
      </c>
    </row>
    <row r="153" spans="2:65" s="9" customFormat="1" ht="24.2" customHeight="1" x14ac:dyDescent="0.2">
      <c r="B153" s="10"/>
      <c r="C153" s="61" t="s">
        <v>298</v>
      </c>
      <c r="D153" s="61" t="s">
        <v>140</v>
      </c>
      <c r="E153" s="62" t="s">
        <v>293</v>
      </c>
      <c r="F153" s="63" t="s">
        <v>1285</v>
      </c>
      <c r="G153" s="64" t="s">
        <v>671</v>
      </c>
      <c r="H153" s="65">
        <v>1</v>
      </c>
      <c r="I153" s="192"/>
      <c r="J153" s="105">
        <f t="shared" si="20"/>
        <v>0</v>
      </c>
      <c r="K153" s="106"/>
      <c r="L153" s="10"/>
      <c r="M153" s="107" t="s">
        <v>1</v>
      </c>
      <c r="N153" s="108" t="s">
        <v>39</v>
      </c>
      <c r="P153" s="98">
        <f t="shared" si="21"/>
        <v>0</v>
      </c>
      <c r="Q153" s="98">
        <v>0</v>
      </c>
      <c r="R153" s="98">
        <f t="shared" si="22"/>
        <v>0</v>
      </c>
      <c r="S153" s="98">
        <v>0</v>
      </c>
      <c r="T153" s="99">
        <f t="shared" si="23"/>
        <v>0</v>
      </c>
      <c r="AR153" s="100" t="s">
        <v>89</v>
      </c>
      <c r="AT153" s="100" t="s">
        <v>140</v>
      </c>
      <c r="AU153" s="100" t="s">
        <v>79</v>
      </c>
      <c r="AY153" s="66" t="s">
        <v>138</v>
      </c>
      <c r="BE153" s="101">
        <f t="shared" si="24"/>
        <v>0</v>
      </c>
      <c r="BF153" s="101">
        <f t="shared" si="25"/>
        <v>0</v>
      </c>
      <c r="BG153" s="101">
        <f t="shared" si="26"/>
        <v>0</v>
      </c>
      <c r="BH153" s="101">
        <f t="shared" si="27"/>
        <v>0</v>
      </c>
      <c r="BI153" s="101">
        <f t="shared" si="28"/>
        <v>0</v>
      </c>
      <c r="BJ153" s="66" t="s">
        <v>79</v>
      </c>
      <c r="BK153" s="101">
        <f t="shared" si="29"/>
        <v>0</v>
      </c>
      <c r="BL153" s="66" t="s">
        <v>89</v>
      </c>
      <c r="BM153" s="100" t="s">
        <v>487</v>
      </c>
    </row>
    <row r="154" spans="2:65" s="9" customFormat="1" ht="24.2" customHeight="1" x14ac:dyDescent="0.2">
      <c r="B154" s="10"/>
      <c r="C154" s="61" t="s">
        <v>307</v>
      </c>
      <c r="D154" s="61" t="s">
        <v>140</v>
      </c>
      <c r="E154" s="62" t="s">
        <v>298</v>
      </c>
      <c r="F154" s="63" t="s">
        <v>1286</v>
      </c>
      <c r="G154" s="64" t="s">
        <v>671</v>
      </c>
      <c r="H154" s="65">
        <v>1</v>
      </c>
      <c r="I154" s="192"/>
      <c r="J154" s="105">
        <f t="shared" si="20"/>
        <v>0</v>
      </c>
      <c r="K154" s="106"/>
      <c r="L154" s="10"/>
      <c r="M154" s="107" t="s">
        <v>1</v>
      </c>
      <c r="N154" s="108" t="s">
        <v>39</v>
      </c>
      <c r="P154" s="98">
        <f t="shared" si="21"/>
        <v>0</v>
      </c>
      <c r="Q154" s="98">
        <v>0</v>
      </c>
      <c r="R154" s="98">
        <f t="shared" si="22"/>
        <v>0</v>
      </c>
      <c r="S154" s="98">
        <v>0</v>
      </c>
      <c r="T154" s="99">
        <f t="shared" si="23"/>
        <v>0</v>
      </c>
      <c r="AR154" s="100" t="s">
        <v>89</v>
      </c>
      <c r="AT154" s="100" t="s">
        <v>140</v>
      </c>
      <c r="AU154" s="100" t="s">
        <v>79</v>
      </c>
      <c r="AY154" s="66" t="s">
        <v>138</v>
      </c>
      <c r="BE154" s="101">
        <f t="shared" si="24"/>
        <v>0</v>
      </c>
      <c r="BF154" s="101">
        <f t="shared" si="25"/>
        <v>0</v>
      </c>
      <c r="BG154" s="101">
        <f t="shared" si="26"/>
        <v>0</v>
      </c>
      <c r="BH154" s="101">
        <f t="shared" si="27"/>
        <v>0</v>
      </c>
      <c r="BI154" s="101">
        <f t="shared" si="28"/>
        <v>0</v>
      </c>
      <c r="BJ154" s="66" t="s">
        <v>79</v>
      </c>
      <c r="BK154" s="101">
        <f t="shared" si="29"/>
        <v>0</v>
      </c>
      <c r="BL154" s="66" t="s">
        <v>89</v>
      </c>
      <c r="BM154" s="100" t="s">
        <v>499</v>
      </c>
    </row>
    <row r="155" spans="2:65" s="9" customFormat="1" ht="16.5" customHeight="1" x14ac:dyDescent="0.2">
      <c r="B155" s="10"/>
      <c r="C155" s="61" t="s">
        <v>318</v>
      </c>
      <c r="D155" s="61" t="s">
        <v>140</v>
      </c>
      <c r="E155" s="62" t="s">
        <v>307</v>
      </c>
      <c r="F155" s="63" t="s">
        <v>1287</v>
      </c>
      <c r="G155" s="64" t="s">
        <v>671</v>
      </c>
      <c r="H155" s="65">
        <v>1</v>
      </c>
      <c r="I155" s="192"/>
      <c r="J155" s="105">
        <f t="shared" si="20"/>
        <v>0</v>
      </c>
      <c r="K155" s="106"/>
      <c r="L155" s="10"/>
      <c r="M155" s="109" t="s">
        <v>1</v>
      </c>
      <c r="N155" s="110" t="s">
        <v>39</v>
      </c>
      <c r="O155" s="111"/>
      <c r="P155" s="112">
        <f t="shared" si="21"/>
        <v>0</v>
      </c>
      <c r="Q155" s="112">
        <v>0</v>
      </c>
      <c r="R155" s="112">
        <f t="shared" si="22"/>
        <v>0</v>
      </c>
      <c r="S155" s="112">
        <v>0</v>
      </c>
      <c r="T155" s="113">
        <f t="shared" si="23"/>
        <v>0</v>
      </c>
      <c r="AR155" s="100" t="s">
        <v>89</v>
      </c>
      <c r="AT155" s="100" t="s">
        <v>140</v>
      </c>
      <c r="AU155" s="100" t="s">
        <v>79</v>
      </c>
      <c r="AY155" s="66" t="s">
        <v>138</v>
      </c>
      <c r="BE155" s="101">
        <f t="shared" si="24"/>
        <v>0</v>
      </c>
      <c r="BF155" s="101">
        <f t="shared" si="25"/>
        <v>0</v>
      </c>
      <c r="BG155" s="101">
        <f t="shared" si="26"/>
        <v>0</v>
      </c>
      <c r="BH155" s="101">
        <f t="shared" si="27"/>
        <v>0</v>
      </c>
      <c r="BI155" s="101">
        <f t="shared" si="28"/>
        <v>0</v>
      </c>
      <c r="BJ155" s="66" t="s">
        <v>79</v>
      </c>
      <c r="BK155" s="101">
        <f t="shared" si="29"/>
        <v>0</v>
      </c>
      <c r="BL155" s="66" t="s">
        <v>89</v>
      </c>
      <c r="BM155" s="100" t="s">
        <v>508</v>
      </c>
    </row>
    <row r="156" spans="2:65" s="9" customFormat="1" ht="6.95" customHeight="1" x14ac:dyDescent="0.2">
      <c r="B156" s="30"/>
      <c r="C156" s="31"/>
      <c r="D156" s="31"/>
      <c r="E156" s="31"/>
      <c r="F156" s="31"/>
      <c r="G156" s="31"/>
      <c r="H156" s="31"/>
      <c r="I156" s="31"/>
      <c r="J156" s="31"/>
      <c r="K156" s="31"/>
      <c r="L156" s="10"/>
    </row>
  </sheetData>
  <sheetProtection algorithmName="SHA-512" hashValue="oJPbQjniYkb9J0V0LsrHqKonaW6gLpozBtbrWICJd+00oZ5fJVjbB/Wppunr8XPlyBtCJUeAeK3l3V1Pju5D0A==" saltValue="4477M1GLHc7sfIKhiZpe5A==" spinCount="100000" sheet="1" objects="1" scenarios="1"/>
  <autoFilter ref="C119:K155" xr:uid="{00000000-0009-0000-0000-000003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80"/>
  <sheetViews>
    <sheetView showGridLines="0" topLeftCell="A129" workbookViewId="0">
      <selection activeCell="I133" sqref="I133"/>
    </sheetView>
  </sheetViews>
  <sheetFormatPr defaultColWidth="8.6640625" defaultRowHeight="11.25" x14ac:dyDescent="0.2"/>
  <cols>
    <col min="1" max="1" width="8.33203125" style="3" customWidth="1"/>
    <col min="2" max="2" width="1.1640625" style="3" customWidth="1"/>
    <col min="3" max="3" width="4.1640625" style="3" customWidth="1"/>
    <col min="4" max="4" width="4.33203125" style="3" customWidth="1"/>
    <col min="5" max="5" width="17.1640625" style="3" customWidth="1"/>
    <col min="6" max="6" width="50.83203125" style="3" customWidth="1"/>
    <col min="7" max="7" width="7.5" style="3" customWidth="1"/>
    <col min="8" max="8" width="14" style="3" customWidth="1"/>
    <col min="9" max="9" width="15.83203125" style="3" customWidth="1"/>
    <col min="10" max="10" width="22.33203125" style="3" customWidth="1"/>
    <col min="11" max="11" width="22.33203125" style="3" hidden="1" customWidth="1"/>
    <col min="12" max="12" width="9.33203125" style="3" customWidth="1"/>
    <col min="13" max="13" width="10.83203125" style="3" hidden="1" customWidth="1"/>
    <col min="14" max="14" width="9.33203125" style="3" hidden="1"/>
    <col min="15" max="20" width="14.1640625" style="3" hidden="1" customWidth="1"/>
    <col min="21" max="21" width="16.33203125" style="3" hidden="1" customWidth="1"/>
    <col min="22" max="22" width="12.33203125" style="3" customWidth="1"/>
    <col min="23" max="23" width="16.33203125" style="3" customWidth="1"/>
    <col min="24" max="24" width="12.33203125" style="3" customWidth="1"/>
    <col min="25" max="25" width="15" style="3" customWidth="1"/>
    <col min="26" max="26" width="11" style="3" customWidth="1"/>
    <col min="27" max="27" width="15" style="3" customWidth="1"/>
    <col min="28" max="28" width="16.33203125" style="3" customWidth="1"/>
    <col min="29" max="29" width="11" style="3" customWidth="1"/>
    <col min="30" max="30" width="15" style="3" customWidth="1"/>
    <col min="31" max="31" width="16.33203125" style="3" customWidth="1"/>
    <col min="32" max="43" width="8.6640625" style="3"/>
    <col min="44" max="65" width="9.33203125" style="3" hidden="1"/>
    <col min="66" max="16384" width="8.6640625" style="3"/>
  </cols>
  <sheetData>
    <row r="2" spans="2:46" ht="36.950000000000003" customHeight="1" x14ac:dyDescent="0.2">
      <c r="L2" s="284" t="s">
        <v>5</v>
      </c>
      <c r="M2" s="285"/>
      <c r="N2" s="285"/>
      <c r="O2" s="285"/>
      <c r="P2" s="285"/>
      <c r="Q2" s="285"/>
      <c r="R2" s="285"/>
      <c r="S2" s="285"/>
      <c r="T2" s="285"/>
      <c r="U2" s="285"/>
      <c r="V2" s="285"/>
      <c r="AT2" s="66" t="s">
        <v>91</v>
      </c>
    </row>
    <row r="3" spans="2:46" ht="6.95" customHeight="1" x14ac:dyDescent="0.2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66" t="s">
        <v>83</v>
      </c>
    </row>
    <row r="4" spans="2:46" ht="24.95" customHeight="1" x14ac:dyDescent="0.2">
      <c r="B4" s="6"/>
      <c r="D4" s="7" t="s">
        <v>95</v>
      </c>
      <c r="L4" s="6"/>
      <c r="M4" s="67" t="s">
        <v>10</v>
      </c>
      <c r="AT4" s="66" t="s">
        <v>3</v>
      </c>
    </row>
    <row r="5" spans="2:46" ht="6.95" customHeight="1" x14ac:dyDescent="0.2">
      <c r="B5" s="6"/>
      <c r="L5" s="6"/>
    </row>
    <row r="6" spans="2:46" ht="12" customHeight="1" x14ac:dyDescent="0.2">
      <c r="B6" s="6"/>
      <c r="D6" s="8" t="s">
        <v>15</v>
      </c>
      <c r="L6" s="6"/>
    </row>
    <row r="7" spans="2:46" ht="16.5" customHeight="1" x14ac:dyDescent="0.2">
      <c r="B7" s="6"/>
      <c r="E7" s="324" t="str">
        <f>'Rekapitulace stavby'!K6</f>
        <v>SPŠ stavební Pardubice - rekonstrukce toalet a umýváren</v>
      </c>
      <c r="F7" s="325"/>
      <c r="G7" s="325"/>
      <c r="H7" s="325"/>
      <c r="L7" s="6"/>
    </row>
    <row r="8" spans="2:46" s="9" customFormat="1" ht="12" customHeight="1" x14ac:dyDescent="0.2">
      <c r="B8" s="10"/>
      <c r="D8" s="8" t="s">
        <v>96</v>
      </c>
      <c r="L8" s="10"/>
    </row>
    <row r="9" spans="2:46" s="9" customFormat="1" ht="16.5" customHeight="1" x14ac:dyDescent="0.2">
      <c r="B9" s="10"/>
      <c r="E9" s="307" t="s">
        <v>1288</v>
      </c>
      <c r="F9" s="323"/>
      <c r="G9" s="323"/>
      <c r="H9" s="323"/>
      <c r="L9" s="10"/>
    </row>
    <row r="10" spans="2:46" s="9" customFormat="1" x14ac:dyDescent="0.2">
      <c r="B10" s="10"/>
      <c r="L10" s="10"/>
    </row>
    <row r="11" spans="2:46" s="9" customFormat="1" ht="12" customHeight="1" x14ac:dyDescent="0.2">
      <c r="B11" s="10"/>
      <c r="D11" s="8" t="s">
        <v>17</v>
      </c>
      <c r="F11" s="11"/>
      <c r="I11" s="8" t="s">
        <v>18</v>
      </c>
      <c r="J11" s="11" t="s">
        <v>1</v>
      </c>
      <c r="L11" s="10"/>
    </row>
    <row r="12" spans="2:46" s="9" customFormat="1" ht="12" customHeight="1" x14ac:dyDescent="0.2">
      <c r="B12" s="10"/>
      <c r="D12" s="8" t="s">
        <v>19</v>
      </c>
      <c r="F12" s="11" t="s">
        <v>20</v>
      </c>
      <c r="I12" s="8" t="s">
        <v>21</v>
      </c>
      <c r="J12" s="68">
        <f>'Rekapitulace stavby'!AN8</f>
        <v>45782</v>
      </c>
      <c r="L12" s="10"/>
    </row>
    <row r="13" spans="2:46" s="9" customFormat="1" ht="10.7" customHeight="1" x14ac:dyDescent="0.2">
      <c r="B13" s="10"/>
      <c r="L13" s="10"/>
    </row>
    <row r="14" spans="2:46" s="9" customFormat="1" ht="12" customHeight="1" x14ac:dyDescent="0.2">
      <c r="B14" s="10"/>
      <c r="D14" s="8" t="s">
        <v>22</v>
      </c>
      <c r="I14" s="8" t="s">
        <v>23</v>
      </c>
      <c r="J14" s="11" t="s">
        <v>1</v>
      </c>
      <c r="L14" s="10"/>
    </row>
    <row r="15" spans="2:46" s="9" customFormat="1" ht="18" customHeight="1" x14ac:dyDescent="0.2">
      <c r="B15" s="10"/>
      <c r="E15" s="11" t="s">
        <v>24</v>
      </c>
      <c r="I15" s="8" t="s">
        <v>25</v>
      </c>
      <c r="J15" s="11" t="s">
        <v>1</v>
      </c>
      <c r="L15" s="10"/>
    </row>
    <row r="16" spans="2:46" s="9" customFormat="1" ht="6.95" customHeight="1" x14ac:dyDescent="0.2">
      <c r="B16" s="10"/>
      <c r="L16" s="10"/>
    </row>
    <row r="17" spans="2:12" s="9" customFormat="1" ht="12" customHeight="1" x14ac:dyDescent="0.2">
      <c r="B17" s="10"/>
      <c r="D17" s="8" t="s">
        <v>26</v>
      </c>
      <c r="I17" s="8" t="s">
        <v>23</v>
      </c>
      <c r="J17" s="114"/>
      <c r="L17" s="10"/>
    </row>
    <row r="18" spans="2:12" s="9" customFormat="1" ht="18" customHeight="1" x14ac:dyDescent="0.2">
      <c r="B18" s="10"/>
      <c r="E18" s="326"/>
      <c r="F18" s="327"/>
      <c r="G18" s="327"/>
      <c r="H18" s="327"/>
      <c r="I18" s="8" t="s">
        <v>25</v>
      </c>
      <c r="J18" s="114"/>
      <c r="L18" s="10"/>
    </row>
    <row r="19" spans="2:12" s="9" customFormat="1" ht="6.95" customHeight="1" x14ac:dyDescent="0.2">
      <c r="B19" s="10"/>
      <c r="L19" s="10"/>
    </row>
    <row r="20" spans="2:12" s="9" customFormat="1" ht="12" customHeight="1" x14ac:dyDescent="0.2">
      <c r="B20" s="10"/>
      <c r="D20" s="8" t="s">
        <v>28</v>
      </c>
      <c r="I20" s="8" t="s">
        <v>23</v>
      </c>
      <c r="J20" s="11" t="s">
        <v>29</v>
      </c>
      <c r="L20" s="10"/>
    </row>
    <row r="21" spans="2:12" s="9" customFormat="1" ht="18" customHeight="1" x14ac:dyDescent="0.2">
      <c r="B21" s="10"/>
      <c r="E21" s="11" t="s">
        <v>30</v>
      </c>
      <c r="I21" s="8" t="s">
        <v>25</v>
      </c>
      <c r="J21" s="11" t="s">
        <v>1</v>
      </c>
      <c r="L21" s="10"/>
    </row>
    <row r="22" spans="2:12" s="9" customFormat="1" ht="6.95" customHeight="1" x14ac:dyDescent="0.2">
      <c r="B22" s="10"/>
      <c r="L22" s="10"/>
    </row>
    <row r="23" spans="2:12" s="9" customFormat="1" ht="12" customHeight="1" x14ac:dyDescent="0.2">
      <c r="B23" s="10"/>
      <c r="D23" s="8" t="s">
        <v>32</v>
      </c>
      <c r="I23" s="8" t="s">
        <v>23</v>
      </c>
      <c r="J23" s="11" t="str">
        <f>IF('Rekapitulace stavby'!AN19="","",'Rekapitulace stavby'!AN19)</f>
        <v/>
      </c>
      <c r="L23" s="10"/>
    </row>
    <row r="24" spans="2:12" s="9" customFormat="1" ht="18" customHeight="1" x14ac:dyDescent="0.2">
      <c r="B24" s="10"/>
      <c r="E24" s="11" t="str">
        <f>IF('Rekapitulace stavby'!E20="","",'Rekapitulace stavby'!E20)</f>
        <v xml:space="preserve"> </v>
      </c>
      <c r="I24" s="8" t="s">
        <v>25</v>
      </c>
      <c r="J24" s="11" t="str">
        <f>IF('Rekapitulace stavby'!AN20="","",'Rekapitulace stavby'!AN20)</f>
        <v/>
      </c>
      <c r="L24" s="10"/>
    </row>
    <row r="25" spans="2:12" s="9" customFormat="1" ht="6.95" customHeight="1" x14ac:dyDescent="0.2">
      <c r="B25" s="10"/>
      <c r="L25" s="10"/>
    </row>
    <row r="26" spans="2:12" s="9" customFormat="1" ht="12" customHeight="1" x14ac:dyDescent="0.2">
      <c r="B26" s="10"/>
      <c r="D26" s="8" t="s">
        <v>33</v>
      </c>
      <c r="L26" s="10"/>
    </row>
    <row r="27" spans="2:12" s="12" customFormat="1" ht="16.5" customHeight="1" x14ac:dyDescent="0.2">
      <c r="B27" s="13"/>
      <c r="E27" s="300" t="s">
        <v>1</v>
      </c>
      <c r="F27" s="300"/>
      <c r="G27" s="300"/>
      <c r="H27" s="300"/>
      <c r="L27" s="13"/>
    </row>
    <row r="28" spans="2:12" s="9" customFormat="1" ht="6.95" customHeight="1" x14ac:dyDescent="0.2">
      <c r="B28" s="10"/>
      <c r="L28" s="10"/>
    </row>
    <row r="29" spans="2:12" s="9" customFormat="1" ht="6.95" customHeight="1" x14ac:dyDescent="0.2">
      <c r="B29" s="10"/>
      <c r="D29" s="15"/>
      <c r="E29" s="15"/>
      <c r="F29" s="15"/>
      <c r="G29" s="15"/>
      <c r="H29" s="15"/>
      <c r="I29" s="15"/>
      <c r="J29" s="15"/>
      <c r="K29" s="15"/>
      <c r="L29" s="10"/>
    </row>
    <row r="30" spans="2:12" s="9" customFormat="1" ht="25.35" customHeight="1" x14ac:dyDescent="0.2">
      <c r="B30" s="10"/>
      <c r="D30" s="16" t="s">
        <v>34</v>
      </c>
      <c r="J30" s="69">
        <f>ROUND(J123, 2)</f>
        <v>0</v>
      </c>
      <c r="L30" s="10"/>
    </row>
    <row r="31" spans="2:12" s="9" customFormat="1" ht="6.95" customHeight="1" x14ac:dyDescent="0.2">
      <c r="B31" s="10"/>
      <c r="D31" s="15"/>
      <c r="E31" s="15"/>
      <c r="F31" s="15"/>
      <c r="G31" s="15"/>
      <c r="H31" s="15"/>
      <c r="I31" s="15"/>
      <c r="J31" s="15"/>
      <c r="K31" s="15"/>
      <c r="L31" s="10"/>
    </row>
    <row r="32" spans="2:12" s="9" customFormat="1" ht="14.45" customHeight="1" x14ac:dyDescent="0.2">
      <c r="B32" s="10"/>
      <c r="F32" s="17" t="s">
        <v>36</v>
      </c>
      <c r="I32" s="17" t="s">
        <v>35</v>
      </c>
      <c r="J32" s="17" t="s">
        <v>37</v>
      </c>
      <c r="L32" s="10"/>
    </row>
    <row r="33" spans="2:12" s="9" customFormat="1" ht="14.45" customHeight="1" x14ac:dyDescent="0.2">
      <c r="B33" s="10"/>
      <c r="D33" s="18" t="s">
        <v>38</v>
      </c>
      <c r="E33" s="8" t="s">
        <v>39</v>
      </c>
      <c r="F33" s="19">
        <f>ROUND((SUM(BE123:BE179)),  2)</f>
        <v>0</v>
      </c>
      <c r="I33" s="70">
        <v>0.21</v>
      </c>
      <c r="J33" s="19">
        <f>ROUND(((SUM(BE123:BE179))*I33),  2)</f>
        <v>0</v>
      </c>
      <c r="L33" s="10"/>
    </row>
    <row r="34" spans="2:12" s="9" customFormat="1" ht="14.45" customHeight="1" x14ac:dyDescent="0.2">
      <c r="B34" s="10"/>
      <c r="E34" s="8" t="s">
        <v>40</v>
      </c>
      <c r="F34" s="19">
        <f>ROUND((SUM(BF123:BF179)),  2)</f>
        <v>0</v>
      </c>
      <c r="I34" s="70">
        <v>0.15</v>
      </c>
      <c r="J34" s="19">
        <f>ROUND(((SUM(BF123:BF179))*I34),  2)</f>
        <v>0</v>
      </c>
      <c r="L34" s="10"/>
    </row>
    <row r="35" spans="2:12" s="9" customFormat="1" ht="14.45" hidden="1" customHeight="1" x14ac:dyDescent="0.2">
      <c r="B35" s="10"/>
      <c r="E35" s="8" t="s">
        <v>41</v>
      </c>
      <c r="F35" s="19">
        <f>ROUND((SUM(BG123:BG179)),  2)</f>
        <v>0</v>
      </c>
      <c r="I35" s="70">
        <v>0.21</v>
      </c>
      <c r="J35" s="19">
        <f>0</f>
        <v>0</v>
      </c>
      <c r="L35" s="10"/>
    </row>
    <row r="36" spans="2:12" s="9" customFormat="1" ht="14.45" hidden="1" customHeight="1" x14ac:dyDescent="0.2">
      <c r="B36" s="10"/>
      <c r="E36" s="8" t="s">
        <v>42</v>
      </c>
      <c r="F36" s="19">
        <f>ROUND((SUM(BH123:BH179)),  2)</f>
        <v>0</v>
      </c>
      <c r="I36" s="70">
        <v>0.15</v>
      </c>
      <c r="J36" s="19">
        <f>0</f>
        <v>0</v>
      </c>
      <c r="L36" s="10"/>
    </row>
    <row r="37" spans="2:12" s="9" customFormat="1" ht="14.45" hidden="1" customHeight="1" x14ac:dyDescent="0.2">
      <c r="B37" s="10"/>
      <c r="E37" s="8" t="s">
        <v>43</v>
      </c>
      <c r="F37" s="19">
        <f>ROUND((SUM(BI123:BI179)),  2)</f>
        <v>0</v>
      </c>
      <c r="I37" s="70">
        <v>0</v>
      </c>
      <c r="J37" s="19">
        <f>0</f>
        <v>0</v>
      </c>
      <c r="L37" s="10"/>
    </row>
    <row r="38" spans="2:12" s="9" customFormat="1" ht="6.95" customHeight="1" x14ac:dyDescent="0.2">
      <c r="B38" s="10"/>
      <c r="L38" s="10"/>
    </row>
    <row r="39" spans="2:12" s="9" customFormat="1" ht="25.35" customHeight="1" x14ac:dyDescent="0.2">
      <c r="B39" s="10"/>
      <c r="C39" s="20"/>
      <c r="D39" s="21" t="s">
        <v>44</v>
      </c>
      <c r="E39" s="22"/>
      <c r="F39" s="22"/>
      <c r="G39" s="23" t="s">
        <v>45</v>
      </c>
      <c r="H39" s="24" t="s">
        <v>46</v>
      </c>
      <c r="I39" s="22"/>
      <c r="J39" s="71">
        <f>SUM(J30:J37)</f>
        <v>0</v>
      </c>
      <c r="K39" s="72"/>
      <c r="L39" s="10"/>
    </row>
    <row r="40" spans="2:12" s="9" customFormat="1" ht="14.45" customHeight="1" x14ac:dyDescent="0.2">
      <c r="B40" s="10"/>
      <c r="L40" s="10"/>
    </row>
    <row r="41" spans="2:12" ht="14.45" customHeight="1" x14ac:dyDescent="0.2">
      <c r="B41" s="6"/>
      <c r="L41" s="6"/>
    </row>
    <row r="42" spans="2:12" ht="14.45" customHeight="1" x14ac:dyDescent="0.2">
      <c r="B42" s="6"/>
      <c r="L42" s="6"/>
    </row>
    <row r="43" spans="2:12" ht="14.45" customHeight="1" x14ac:dyDescent="0.2">
      <c r="B43" s="6"/>
      <c r="L43" s="6"/>
    </row>
    <row r="44" spans="2:12" ht="14.45" customHeight="1" x14ac:dyDescent="0.2">
      <c r="B44" s="6"/>
      <c r="L44" s="6"/>
    </row>
    <row r="45" spans="2:12" ht="14.45" customHeight="1" x14ac:dyDescent="0.2">
      <c r="B45" s="6"/>
      <c r="L45" s="6"/>
    </row>
    <row r="46" spans="2:12" ht="14.45" customHeight="1" x14ac:dyDescent="0.2">
      <c r="B46" s="6"/>
      <c r="L46" s="6"/>
    </row>
    <row r="47" spans="2:12" ht="14.45" customHeight="1" x14ac:dyDescent="0.2">
      <c r="B47" s="6"/>
      <c r="L47" s="6"/>
    </row>
    <row r="48" spans="2:12" ht="14.45" customHeight="1" x14ac:dyDescent="0.2">
      <c r="B48" s="6"/>
      <c r="L48" s="6"/>
    </row>
    <row r="49" spans="2:12" ht="14.45" customHeight="1" x14ac:dyDescent="0.2">
      <c r="B49" s="6"/>
      <c r="L49" s="6"/>
    </row>
    <row r="50" spans="2:12" s="9" customFormat="1" ht="14.45" customHeight="1" x14ac:dyDescent="0.2">
      <c r="B50" s="10"/>
      <c r="D50" s="25" t="s">
        <v>47</v>
      </c>
      <c r="E50" s="26"/>
      <c r="F50" s="26"/>
      <c r="G50" s="25" t="s">
        <v>48</v>
      </c>
      <c r="H50" s="26"/>
      <c r="I50" s="26"/>
      <c r="J50" s="26"/>
      <c r="K50" s="26"/>
      <c r="L50" s="10"/>
    </row>
    <row r="51" spans="2:12" x14ac:dyDescent="0.2">
      <c r="B51" s="6"/>
      <c r="L51" s="6"/>
    </row>
    <row r="52" spans="2:12" x14ac:dyDescent="0.2">
      <c r="B52" s="6"/>
      <c r="L52" s="6"/>
    </row>
    <row r="53" spans="2:12" x14ac:dyDescent="0.2">
      <c r="B53" s="6"/>
      <c r="L53" s="6"/>
    </row>
    <row r="54" spans="2:12" x14ac:dyDescent="0.2">
      <c r="B54" s="6"/>
      <c r="L54" s="6"/>
    </row>
    <row r="55" spans="2:12" x14ac:dyDescent="0.2">
      <c r="B55" s="6"/>
      <c r="L55" s="6"/>
    </row>
    <row r="56" spans="2:12" x14ac:dyDescent="0.2">
      <c r="B56" s="6"/>
      <c r="L56" s="6"/>
    </row>
    <row r="57" spans="2:12" x14ac:dyDescent="0.2">
      <c r="B57" s="6"/>
      <c r="L57" s="6"/>
    </row>
    <row r="58" spans="2:12" x14ac:dyDescent="0.2">
      <c r="B58" s="6"/>
      <c r="L58" s="6"/>
    </row>
    <row r="59" spans="2:12" x14ac:dyDescent="0.2">
      <c r="B59" s="6"/>
      <c r="L59" s="6"/>
    </row>
    <row r="60" spans="2:12" x14ac:dyDescent="0.2">
      <c r="B60" s="6"/>
      <c r="L60" s="6"/>
    </row>
    <row r="61" spans="2:12" s="9" customFormat="1" ht="12.75" x14ac:dyDescent="0.2">
      <c r="B61" s="10"/>
      <c r="D61" s="27" t="s">
        <v>49</v>
      </c>
      <c r="E61" s="28"/>
      <c r="F61" s="29" t="s">
        <v>50</v>
      </c>
      <c r="G61" s="27" t="s">
        <v>49</v>
      </c>
      <c r="H61" s="28"/>
      <c r="I61" s="28"/>
      <c r="J61" s="73" t="s">
        <v>50</v>
      </c>
      <c r="K61" s="28"/>
      <c r="L61" s="10"/>
    </row>
    <row r="62" spans="2:12" x14ac:dyDescent="0.2">
      <c r="B62" s="6"/>
      <c r="L62" s="6"/>
    </row>
    <row r="63" spans="2:12" x14ac:dyDescent="0.2">
      <c r="B63" s="6"/>
      <c r="L63" s="6"/>
    </row>
    <row r="64" spans="2:12" x14ac:dyDescent="0.2">
      <c r="B64" s="6"/>
      <c r="L64" s="6"/>
    </row>
    <row r="65" spans="2:12" s="9" customFormat="1" ht="12.75" x14ac:dyDescent="0.2">
      <c r="B65" s="10"/>
      <c r="D65" s="25" t="s">
        <v>51</v>
      </c>
      <c r="E65" s="26"/>
      <c r="F65" s="26"/>
      <c r="G65" s="25" t="s">
        <v>52</v>
      </c>
      <c r="H65" s="26"/>
      <c r="I65" s="26"/>
      <c r="J65" s="26"/>
      <c r="K65" s="26"/>
      <c r="L65" s="10"/>
    </row>
    <row r="66" spans="2:12" x14ac:dyDescent="0.2">
      <c r="B66" s="6"/>
      <c r="L66" s="6"/>
    </row>
    <row r="67" spans="2:12" x14ac:dyDescent="0.2">
      <c r="B67" s="6"/>
      <c r="L67" s="6"/>
    </row>
    <row r="68" spans="2:12" x14ac:dyDescent="0.2">
      <c r="B68" s="6"/>
      <c r="L68" s="6"/>
    </row>
    <row r="69" spans="2:12" x14ac:dyDescent="0.2">
      <c r="B69" s="6"/>
      <c r="L69" s="6"/>
    </row>
    <row r="70" spans="2:12" x14ac:dyDescent="0.2">
      <c r="B70" s="6"/>
      <c r="L70" s="6"/>
    </row>
    <row r="71" spans="2:12" x14ac:dyDescent="0.2">
      <c r="B71" s="6"/>
      <c r="L71" s="6"/>
    </row>
    <row r="72" spans="2:12" x14ac:dyDescent="0.2">
      <c r="B72" s="6"/>
      <c r="L72" s="6"/>
    </row>
    <row r="73" spans="2:12" x14ac:dyDescent="0.2">
      <c r="B73" s="6"/>
      <c r="L73" s="6"/>
    </row>
    <row r="74" spans="2:12" x14ac:dyDescent="0.2">
      <c r="B74" s="6"/>
      <c r="L74" s="6"/>
    </row>
    <row r="75" spans="2:12" x14ac:dyDescent="0.2">
      <c r="B75" s="6"/>
      <c r="L75" s="6"/>
    </row>
    <row r="76" spans="2:12" s="9" customFormat="1" ht="12.75" x14ac:dyDescent="0.2">
      <c r="B76" s="10"/>
      <c r="D76" s="27" t="s">
        <v>49</v>
      </c>
      <c r="E76" s="28"/>
      <c r="F76" s="29" t="s">
        <v>50</v>
      </c>
      <c r="G76" s="27" t="s">
        <v>49</v>
      </c>
      <c r="H76" s="28"/>
      <c r="I76" s="28"/>
      <c r="J76" s="73" t="s">
        <v>50</v>
      </c>
      <c r="K76" s="28"/>
      <c r="L76" s="10"/>
    </row>
    <row r="77" spans="2:12" s="9" customFormat="1" ht="14.45" customHeight="1" x14ac:dyDescent="0.2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10"/>
    </row>
    <row r="81" spans="2:47" s="9" customFormat="1" ht="6.95" customHeight="1" x14ac:dyDescent="0.2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10"/>
    </row>
    <row r="82" spans="2:47" s="9" customFormat="1" ht="24.95" customHeight="1" x14ac:dyDescent="0.2">
      <c r="B82" s="10"/>
      <c r="C82" s="7" t="s">
        <v>98</v>
      </c>
      <c r="L82" s="10"/>
    </row>
    <row r="83" spans="2:47" s="9" customFormat="1" ht="6.95" customHeight="1" x14ac:dyDescent="0.2">
      <c r="B83" s="10"/>
      <c r="L83" s="10"/>
    </row>
    <row r="84" spans="2:47" s="9" customFormat="1" ht="12" customHeight="1" x14ac:dyDescent="0.2">
      <c r="B84" s="10"/>
      <c r="C84" s="8" t="s">
        <v>15</v>
      </c>
      <c r="L84" s="10"/>
    </row>
    <row r="85" spans="2:47" s="9" customFormat="1" ht="16.5" customHeight="1" x14ac:dyDescent="0.2">
      <c r="B85" s="10"/>
      <c r="E85" s="324" t="str">
        <f>E7</f>
        <v>SPŠ stavební Pardubice - rekonstrukce toalet a umýváren</v>
      </c>
      <c r="F85" s="325"/>
      <c r="G85" s="325"/>
      <c r="H85" s="325"/>
      <c r="L85" s="10"/>
    </row>
    <row r="86" spans="2:47" s="9" customFormat="1" ht="12" customHeight="1" x14ac:dyDescent="0.2">
      <c r="B86" s="10"/>
      <c r="C86" s="8" t="s">
        <v>96</v>
      </c>
      <c r="L86" s="10"/>
    </row>
    <row r="87" spans="2:47" s="9" customFormat="1" ht="16.5" customHeight="1" x14ac:dyDescent="0.2">
      <c r="B87" s="10"/>
      <c r="E87" s="307" t="str">
        <f>E9</f>
        <v>4 - Elektroinstalace</v>
      </c>
      <c r="F87" s="323"/>
      <c r="G87" s="323"/>
      <c r="H87" s="323"/>
      <c r="L87" s="10"/>
    </row>
    <row r="88" spans="2:47" s="9" customFormat="1" ht="6.95" customHeight="1" x14ac:dyDescent="0.2">
      <c r="B88" s="10"/>
      <c r="L88" s="10"/>
    </row>
    <row r="89" spans="2:47" s="9" customFormat="1" ht="12" customHeight="1" x14ac:dyDescent="0.2">
      <c r="B89" s="10"/>
      <c r="C89" s="8" t="s">
        <v>19</v>
      </c>
      <c r="F89" s="11" t="str">
        <f>F12</f>
        <v xml:space="preserve"> </v>
      </c>
      <c r="I89" s="8" t="s">
        <v>21</v>
      </c>
      <c r="J89" s="68">
        <f>IF(J12="","",J12)</f>
        <v>45782</v>
      </c>
      <c r="L89" s="10"/>
    </row>
    <row r="90" spans="2:47" s="9" customFormat="1" ht="6.95" customHeight="1" x14ac:dyDescent="0.2">
      <c r="B90" s="10"/>
      <c r="L90" s="10"/>
    </row>
    <row r="91" spans="2:47" s="9" customFormat="1" ht="25.7" customHeight="1" x14ac:dyDescent="0.2">
      <c r="B91" s="10"/>
      <c r="C91" s="8" t="s">
        <v>22</v>
      </c>
      <c r="F91" s="11" t="str">
        <f>E15</f>
        <v>SPŠ stavební Pardubice</v>
      </c>
      <c r="I91" s="8" t="s">
        <v>28</v>
      </c>
      <c r="J91" s="14" t="str">
        <f>E21</f>
        <v>astalon R s.r.o., Pardubice</v>
      </c>
      <c r="L91" s="10"/>
    </row>
    <row r="92" spans="2:47" s="9" customFormat="1" ht="15.2" customHeight="1" x14ac:dyDescent="0.2">
      <c r="B92" s="10"/>
      <c r="C92" s="8" t="s">
        <v>26</v>
      </c>
      <c r="F92" s="11" t="str">
        <f>IF(E18="","",E18)</f>
        <v/>
      </c>
      <c r="I92" s="8" t="s">
        <v>32</v>
      </c>
      <c r="J92" s="14" t="str">
        <f>E24</f>
        <v xml:space="preserve"> </v>
      </c>
      <c r="L92" s="10"/>
    </row>
    <row r="93" spans="2:47" s="9" customFormat="1" ht="10.35" customHeight="1" x14ac:dyDescent="0.2">
      <c r="B93" s="10"/>
      <c r="L93" s="10"/>
    </row>
    <row r="94" spans="2:47" s="9" customFormat="1" ht="29.25" customHeight="1" x14ac:dyDescent="0.2">
      <c r="B94" s="10"/>
      <c r="C94" s="34" t="s">
        <v>99</v>
      </c>
      <c r="D94" s="20"/>
      <c r="E94" s="20"/>
      <c r="F94" s="20"/>
      <c r="G94" s="20"/>
      <c r="H94" s="20"/>
      <c r="I94" s="20"/>
      <c r="J94" s="74" t="s">
        <v>100</v>
      </c>
      <c r="K94" s="20"/>
      <c r="L94" s="10"/>
    </row>
    <row r="95" spans="2:47" s="9" customFormat="1" ht="10.35" customHeight="1" x14ac:dyDescent="0.2">
      <c r="B95" s="10"/>
      <c r="L95" s="10"/>
    </row>
    <row r="96" spans="2:47" s="9" customFormat="1" ht="22.7" customHeight="1" x14ac:dyDescent="0.2">
      <c r="B96" s="10"/>
      <c r="C96" s="35" t="s">
        <v>101</v>
      </c>
      <c r="J96" s="69">
        <f>J123</f>
        <v>0</v>
      </c>
      <c r="L96" s="10"/>
      <c r="AU96" s="66" t="s">
        <v>102</v>
      </c>
    </row>
    <row r="97" spans="2:12" s="36" customFormat="1" ht="24.95" customHeight="1" x14ac:dyDescent="0.2">
      <c r="B97" s="37"/>
      <c r="D97" s="38" t="s">
        <v>1289</v>
      </c>
      <c r="E97" s="39"/>
      <c r="F97" s="39"/>
      <c r="G97" s="39"/>
      <c r="H97" s="39"/>
      <c r="I97" s="39"/>
      <c r="J97" s="75">
        <f>J124</f>
        <v>0</v>
      </c>
      <c r="L97" s="37"/>
    </row>
    <row r="98" spans="2:12" s="36" customFormat="1" ht="24.95" customHeight="1" x14ac:dyDescent="0.2">
      <c r="B98" s="37"/>
      <c r="D98" s="38" t="s">
        <v>103</v>
      </c>
      <c r="E98" s="39"/>
      <c r="F98" s="39"/>
      <c r="G98" s="39"/>
      <c r="H98" s="39"/>
      <c r="I98" s="39"/>
      <c r="J98" s="75">
        <f>J149</f>
        <v>0</v>
      </c>
      <c r="L98" s="37"/>
    </row>
    <row r="99" spans="2:12" s="40" customFormat="1" ht="19.899999999999999" customHeight="1" x14ac:dyDescent="0.2">
      <c r="B99" s="41"/>
      <c r="D99" s="42" t="s">
        <v>108</v>
      </c>
      <c r="E99" s="43"/>
      <c r="F99" s="43"/>
      <c r="G99" s="43"/>
      <c r="H99" s="43"/>
      <c r="I99" s="43"/>
      <c r="J99" s="76">
        <f>J150</f>
        <v>0</v>
      </c>
      <c r="L99" s="41"/>
    </row>
    <row r="100" spans="2:12" s="36" customFormat="1" ht="24.95" customHeight="1" x14ac:dyDescent="0.2">
      <c r="B100" s="37"/>
      <c r="D100" s="38" t="s">
        <v>111</v>
      </c>
      <c r="E100" s="39"/>
      <c r="F100" s="39"/>
      <c r="G100" s="39"/>
      <c r="H100" s="39"/>
      <c r="I100" s="39"/>
      <c r="J100" s="75">
        <f>J155</f>
        <v>0</v>
      </c>
      <c r="L100" s="37"/>
    </row>
    <row r="101" spans="2:12" s="40" customFormat="1" ht="19.899999999999999" customHeight="1" x14ac:dyDescent="0.2">
      <c r="B101" s="41"/>
      <c r="D101" s="42" t="s">
        <v>1290</v>
      </c>
      <c r="E101" s="43"/>
      <c r="F101" s="43"/>
      <c r="G101" s="43"/>
      <c r="H101" s="43"/>
      <c r="I101" s="43"/>
      <c r="J101" s="76">
        <f>J158</f>
        <v>0</v>
      </c>
      <c r="L101" s="41"/>
    </row>
    <row r="102" spans="2:12" s="36" customFormat="1" ht="24.95" customHeight="1" x14ac:dyDescent="0.2">
      <c r="B102" s="37"/>
      <c r="D102" s="38" t="s">
        <v>1291</v>
      </c>
      <c r="E102" s="39"/>
      <c r="F102" s="39"/>
      <c r="G102" s="39"/>
      <c r="H102" s="39"/>
      <c r="I102" s="39"/>
      <c r="J102" s="75">
        <f>J177</f>
        <v>0</v>
      </c>
      <c r="L102" s="37"/>
    </row>
    <row r="103" spans="2:12" s="40" customFormat="1" ht="19.899999999999999" customHeight="1" x14ac:dyDescent="0.2">
      <c r="B103" s="41"/>
      <c r="D103" s="42" t="s">
        <v>1292</v>
      </c>
      <c r="E103" s="43"/>
      <c r="F103" s="43"/>
      <c r="G103" s="43"/>
      <c r="H103" s="43"/>
      <c r="I103" s="43"/>
      <c r="J103" s="76">
        <f>J178</f>
        <v>0</v>
      </c>
      <c r="L103" s="41"/>
    </row>
    <row r="104" spans="2:12" s="9" customFormat="1" ht="21.75" customHeight="1" x14ac:dyDescent="0.2">
      <c r="B104" s="10"/>
      <c r="L104" s="10"/>
    </row>
    <row r="105" spans="2:12" s="9" customFormat="1" ht="6.95" customHeight="1" x14ac:dyDescent="0.2">
      <c r="B105" s="30"/>
      <c r="C105" s="31"/>
      <c r="D105" s="31"/>
      <c r="E105" s="31"/>
      <c r="F105" s="31"/>
      <c r="G105" s="31"/>
      <c r="H105" s="31"/>
      <c r="I105" s="31"/>
      <c r="J105" s="31"/>
      <c r="K105" s="31"/>
      <c r="L105" s="10"/>
    </row>
    <row r="109" spans="2:12" s="9" customFormat="1" ht="6.95" customHeight="1" x14ac:dyDescent="0.2"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10"/>
    </row>
    <row r="110" spans="2:12" s="9" customFormat="1" ht="24.95" customHeight="1" x14ac:dyDescent="0.2">
      <c r="B110" s="10"/>
      <c r="C110" s="7" t="s">
        <v>123</v>
      </c>
      <c r="L110" s="10"/>
    </row>
    <row r="111" spans="2:12" s="9" customFormat="1" ht="6.95" customHeight="1" x14ac:dyDescent="0.2">
      <c r="B111" s="10"/>
      <c r="L111" s="10"/>
    </row>
    <row r="112" spans="2:12" s="9" customFormat="1" ht="12" customHeight="1" x14ac:dyDescent="0.2">
      <c r="B112" s="10"/>
      <c r="C112" s="8" t="s">
        <v>15</v>
      </c>
      <c r="L112" s="10"/>
    </row>
    <row r="113" spans="2:65" s="9" customFormat="1" ht="16.5" customHeight="1" x14ac:dyDescent="0.2">
      <c r="B113" s="10"/>
      <c r="E113" s="324" t="str">
        <f>E7</f>
        <v>SPŠ stavební Pardubice - rekonstrukce toalet a umýváren</v>
      </c>
      <c r="F113" s="325"/>
      <c r="G113" s="325"/>
      <c r="H113" s="325"/>
      <c r="L113" s="10"/>
    </row>
    <row r="114" spans="2:65" s="9" customFormat="1" ht="12" customHeight="1" x14ac:dyDescent="0.2">
      <c r="B114" s="10"/>
      <c r="C114" s="8" t="s">
        <v>96</v>
      </c>
      <c r="L114" s="10"/>
    </row>
    <row r="115" spans="2:65" s="9" customFormat="1" ht="16.5" customHeight="1" x14ac:dyDescent="0.2">
      <c r="B115" s="10"/>
      <c r="E115" s="307" t="str">
        <f>E9</f>
        <v>4 - Elektroinstalace</v>
      </c>
      <c r="F115" s="323"/>
      <c r="G115" s="323"/>
      <c r="H115" s="323"/>
      <c r="L115" s="10"/>
    </row>
    <row r="116" spans="2:65" s="9" customFormat="1" ht="6.95" customHeight="1" x14ac:dyDescent="0.2">
      <c r="B116" s="10"/>
      <c r="L116" s="10"/>
    </row>
    <row r="117" spans="2:65" s="9" customFormat="1" ht="12" customHeight="1" x14ac:dyDescent="0.2">
      <c r="B117" s="10"/>
      <c r="C117" s="8" t="s">
        <v>19</v>
      </c>
      <c r="F117" s="11" t="str">
        <f>F12</f>
        <v xml:space="preserve"> </v>
      </c>
      <c r="I117" s="8" t="s">
        <v>21</v>
      </c>
      <c r="J117" s="68">
        <f>IF(J12="","",J12)</f>
        <v>45782</v>
      </c>
      <c r="L117" s="10"/>
    </row>
    <row r="118" spans="2:65" s="9" customFormat="1" ht="6.95" customHeight="1" x14ac:dyDescent="0.2">
      <c r="B118" s="10"/>
      <c r="L118" s="10"/>
    </row>
    <row r="119" spans="2:65" s="9" customFormat="1" ht="25.7" customHeight="1" x14ac:dyDescent="0.2">
      <c r="B119" s="10"/>
      <c r="C119" s="8" t="s">
        <v>22</v>
      </c>
      <c r="F119" s="11" t="str">
        <f>E15</f>
        <v>SPŠ stavební Pardubice</v>
      </c>
      <c r="I119" s="8" t="s">
        <v>28</v>
      </c>
      <c r="J119" s="14" t="str">
        <f>E21</f>
        <v>astalon R s.r.o., Pardubice</v>
      </c>
      <c r="L119" s="10"/>
    </row>
    <row r="120" spans="2:65" s="9" customFormat="1" ht="15.2" customHeight="1" x14ac:dyDescent="0.2">
      <c r="B120" s="10"/>
      <c r="C120" s="8" t="s">
        <v>26</v>
      </c>
      <c r="F120" s="11" t="str">
        <f>IF(E18="","",E18)</f>
        <v/>
      </c>
      <c r="I120" s="8" t="s">
        <v>32</v>
      </c>
      <c r="J120" s="14" t="str">
        <f>E24</f>
        <v xml:space="preserve"> </v>
      </c>
      <c r="L120" s="10"/>
    </row>
    <row r="121" spans="2:65" s="9" customFormat="1" ht="10.35" customHeight="1" x14ac:dyDescent="0.2">
      <c r="B121" s="10"/>
      <c r="L121" s="10"/>
    </row>
    <row r="122" spans="2:65" s="44" customFormat="1" ht="29.25" customHeight="1" x14ac:dyDescent="0.2">
      <c r="B122" s="45"/>
      <c r="C122" s="46" t="s">
        <v>124</v>
      </c>
      <c r="D122" s="47" t="s">
        <v>59</v>
      </c>
      <c r="E122" s="47" t="s">
        <v>55</v>
      </c>
      <c r="F122" s="47" t="s">
        <v>56</v>
      </c>
      <c r="G122" s="47" t="s">
        <v>125</v>
      </c>
      <c r="H122" s="47" t="s">
        <v>126</v>
      </c>
      <c r="I122" s="47" t="s">
        <v>127</v>
      </c>
      <c r="J122" s="77" t="s">
        <v>100</v>
      </c>
      <c r="K122" s="78" t="s">
        <v>128</v>
      </c>
      <c r="L122" s="45"/>
      <c r="M122" s="79" t="s">
        <v>1</v>
      </c>
      <c r="N122" s="80" t="s">
        <v>38</v>
      </c>
      <c r="O122" s="80" t="s">
        <v>129</v>
      </c>
      <c r="P122" s="80" t="s">
        <v>130</v>
      </c>
      <c r="Q122" s="80" t="s">
        <v>131</v>
      </c>
      <c r="R122" s="80" t="s">
        <v>132</v>
      </c>
      <c r="S122" s="80" t="s">
        <v>133</v>
      </c>
      <c r="T122" s="81" t="s">
        <v>134</v>
      </c>
    </row>
    <row r="123" spans="2:65" s="9" customFormat="1" ht="22.7" customHeight="1" x14ac:dyDescent="0.25">
      <c r="B123" s="10"/>
      <c r="C123" s="48" t="s">
        <v>135</v>
      </c>
      <c r="J123" s="82">
        <f>BK123</f>
        <v>0</v>
      </c>
      <c r="L123" s="10"/>
      <c r="M123" s="83"/>
      <c r="N123" s="15"/>
      <c r="O123" s="15"/>
      <c r="P123" s="84">
        <f>P124+P149+P155+P177</f>
        <v>0</v>
      </c>
      <c r="Q123" s="15"/>
      <c r="R123" s="84">
        <f>R124+R149+R155+R177</f>
        <v>0</v>
      </c>
      <c r="S123" s="15"/>
      <c r="T123" s="85">
        <f>T124+T149+T155+T177</f>
        <v>0</v>
      </c>
      <c r="AT123" s="66" t="s">
        <v>73</v>
      </c>
      <c r="AU123" s="66" t="s">
        <v>102</v>
      </c>
      <c r="BK123" s="86">
        <f>BK124+BK149+BK155+BK177</f>
        <v>0</v>
      </c>
    </row>
    <row r="124" spans="2:65" s="49" customFormat="1" ht="25.9" customHeight="1" x14ac:dyDescent="0.2">
      <c r="B124" s="50"/>
      <c r="D124" s="51" t="s">
        <v>73</v>
      </c>
      <c r="E124" s="52" t="s">
        <v>1246</v>
      </c>
      <c r="F124" s="52" t="s">
        <v>1293</v>
      </c>
      <c r="J124" s="87">
        <f>BK124</f>
        <v>0</v>
      </c>
      <c r="L124" s="50"/>
      <c r="M124" s="88"/>
      <c r="P124" s="89">
        <f>SUM(P125:P148)</f>
        <v>0</v>
      </c>
      <c r="R124" s="89">
        <f>SUM(R125:R148)</f>
        <v>0</v>
      </c>
      <c r="T124" s="90">
        <f>SUM(T125:T148)</f>
        <v>0</v>
      </c>
      <c r="AR124" s="51" t="s">
        <v>79</v>
      </c>
      <c r="AT124" s="91" t="s">
        <v>73</v>
      </c>
      <c r="AU124" s="91" t="s">
        <v>74</v>
      </c>
      <c r="AY124" s="51" t="s">
        <v>138</v>
      </c>
      <c r="BK124" s="92">
        <f>SUM(BK125:BK148)</f>
        <v>0</v>
      </c>
    </row>
    <row r="125" spans="2:65" s="9" customFormat="1" ht="24.2" customHeight="1" x14ac:dyDescent="0.2">
      <c r="B125" s="10"/>
      <c r="C125" s="53" t="s">
        <v>79</v>
      </c>
      <c r="D125" s="53" t="s">
        <v>196</v>
      </c>
      <c r="E125" s="54" t="s">
        <v>1294</v>
      </c>
      <c r="F125" s="55" t="s">
        <v>1295</v>
      </c>
      <c r="G125" s="56" t="s">
        <v>238</v>
      </c>
      <c r="H125" s="57">
        <v>160</v>
      </c>
      <c r="I125" s="115"/>
      <c r="J125" s="93">
        <f>ROUND(I125*H125,2)</f>
        <v>0</v>
      </c>
      <c r="K125" s="94"/>
      <c r="L125" s="95"/>
      <c r="M125" s="96" t="s">
        <v>1</v>
      </c>
      <c r="N125" s="97" t="s">
        <v>39</v>
      </c>
      <c r="P125" s="98">
        <f>O125*H125</f>
        <v>0</v>
      </c>
      <c r="Q125" s="98">
        <v>0</v>
      </c>
      <c r="R125" s="98">
        <f>Q125*H125</f>
        <v>0</v>
      </c>
      <c r="S125" s="98">
        <v>0</v>
      </c>
      <c r="T125" s="99">
        <f>S125*H125</f>
        <v>0</v>
      </c>
      <c r="AR125" s="100" t="s">
        <v>182</v>
      </c>
      <c r="AT125" s="100" t="s">
        <v>196</v>
      </c>
      <c r="AU125" s="100" t="s">
        <v>79</v>
      </c>
      <c r="AY125" s="66" t="s">
        <v>138</v>
      </c>
      <c r="BE125" s="101">
        <f>IF(N125="základní",J125,0)</f>
        <v>0</v>
      </c>
      <c r="BF125" s="101">
        <f>IF(N125="snížená",J125,0)</f>
        <v>0</v>
      </c>
      <c r="BG125" s="101">
        <f>IF(N125="zákl. přenesená",J125,0)</f>
        <v>0</v>
      </c>
      <c r="BH125" s="101">
        <f>IF(N125="sníž. přenesená",J125,0)</f>
        <v>0</v>
      </c>
      <c r="BI125" s="101">
        <f>IF(N125="nulová",J125,0)</f>
        <v>0</v>
      </c>
      <c r="BJ125" s="66" t="s">
        <v>79</v>
      </c>
      <c r="BK125" s="101">
        <f>ROUND(I125*H125,2)</f>
        <v>0</v>
      </c>
      <c r="BL125" s="66" t="s">
        <v>89</v>
      </c>
      <c r="BM125" s="100" t="s">
        <v>83</v>
      </c>
    </row>
    <row r="126" spans="2:65" s="9" customFormat="1" ht="19.5" x14ac:dyDescent="0.2">
      <c r="B126" s="10"/>
      <c r="D126" s="58" t="s">
        <v>447</v>
      </c>
      <c r="F126" s="59" t="s">
        <v>1296</v>
      </c>
      <c r="L126" s="10"/>
      <c r="M126" s="102"/>
      <c r="T126" s="103"/>
      <c r="AT126" s="66" t="s">
        <v>447</v>
      </c>
      <c r="AU126" s="66" t="s">
        <v>79</v>
      </c>
    </row>
    <row r="127" spans="2:65" s="9" customFormat="1" ht="24.2" customHeight="1" x14ac:dyDescent="0.2">
      <c r="B127" s="10"/>
      <c r="C127" s="53" t="s">
        <v>83</v>
      </c>
      <c r="D127" s="53" t="s">
        <v>196</v>
      </c>
      <c r="E127" s="54" t="s">
        <v>1297</v>
      </c>
      <c r="F127" s="55" t="s">
        <v>1298</v>
      </c>
      <c r="G127" s="56" t="s">
        <v>238</v>
      </c>
      <c r="H127" s="57">
        <v>94</v>
      </c>
      <c r="I127" s="115"/>
      <c r="J127" s="93">
        <f>ROUND(I127*H127,2)</f>
        <v>0</v>
      </c>
      <c r="K127" s="94"/>
      <c r="L127" s="95"/>
      <c r="M127" s="96" t="s">
        <v>1</v>
      </c>
      <c r="N127" s="97" t="s">
        <v>39</v>
      </c>
      <c r="P127" s="98">
        <f>O127*H127</f>
        <v>0</v>
      </c>
      <c r="Q127" s="98">
        <v>0</v>
      </c>
      <c r="R127" s="98">
        <f>Q127*H127</f>
        <v>0</v>
      </c>
      <c r="S127" s="98">
        <v>0</v>
      </c>
      <c r="T127" s="99">
        <f>S127*H127</f>
        <v>0</v>
      </c>
      <c r="AR127" s="100" t="s">
        <v>182</v>
      </c>
      <c r="AT127" s="100" t="s">
        <v>196</v>
      </c>
      <c r="AU127" s="100" t="s">
        <v>79</v>
      </c>
      <c r="AY127" s="66" t="s">
        <v>138</v>
      </c>
      <c r="BE127" s="101">
        <f>IF(N127="základní",J127,0)</f>
        <v>0</v>
      </c>
      <c r="BF127" s="101">
        <f>IF(N127="snížená",J127,0)</f>
        <v>0</v>
      </c>
      <c r="BG127" s="101">
        <f>IF(N127="zákl. přenesená",J127,0)</f>
        <v>0</v>
      </c>
      <c r="BH127" s="101">
        <f>IF(N127="sníž. přenesená",J127,0)</f>
        <v>0</v>
      </c>
      <c r="BI127" s="101">
        <f>IF(N127="nulová",J127,0)</f>
        <v>0</v>
      </c>
      <c r="BJ127" s="66" t="s">
        <v>79</v>
      </c>
      <c r="BK127" s="101">
        <f>ROUND(I127*H127,2)</f>
        <v>0</v>
      </c>
      <c r="BL127" s="66" t="s">
        <v>89</v>
      </c>
      <c r="BM127" s="100" t="s">
        <v>89</v>
      </c>
    </row>
    <row r="128" spans="2:65" s="9" customFormat="1" ht="19.5" x14ac:dyDescent="0.2">
      <c r="B128" s="10"/>
      <c r="D128" s="58" t="s">
        <v>447</v>
      </c>
      <c r="F128" s="59" t="s">
        <v>1299</v>
      </c>
      <c r="L128" s="10"/>
      <c r="M128" s="102"/>
      <c r="T128" s="103"/>
      <c r="AT128" s="66" t="s">
        <v>447</v>
      </c>
      <c r="AU128" s="66" t="s">
        <v>79</v>
      </c>
    </row>
    <row r="129" spans="2:65" s="9" customFormat="1" ht="24.2" customHeight="1" x14ac:dyDescent="0.2">
      <c r="B129" s="10"/>
      <c r="C129" s="53" t="s">
        <v>86</v>
      </c>
      <c r="D129" s="53" t="s">
        <v>196</v>
      </c>
      <c r="E129" s="54" t="s">
        <v>1300</v>
      </c>
      <c r="F129" s="55" t="s">
        <v>1301</v>
      </c>
      <c r="G129" s="56" t="s">
        <v>238</v>
      </c>
      <c r="H129" s="57">
        <v>150</v>
      </c>
      <c r="I129" s="115"/>
      <c r="J129" s="93">
        <f>ROUND(I129*H129,2)</f>
        <v>0</v>
      </c>
      <c r="K129" s="94"/>
      <c r="L129" s="95"/>
      <c r="M129" s="96" t="s">
        <v>1</v>
      </c>
      <c r="N129" s="97" t="s">
        <v>39</v>
      </c>
      <c r="P129" s="98">
        <f>O129*H129</f>
        <v>0</v>
      </c>
      <c r="Q129" s="98">
        <v>0</v>
      </c>
      <c r="R129" s="98">
        <f>Q129*H129</f>
        <v>0</v>
      </c>
      <c r="S129" s="98">
        <v>0</v>
      </c>
      <c r="T129" s="99">
        <f>S129*H129</f>
        <v>0</v>
      </c>
      <c r="AR129" s="100" t="s">
        <v>182</v>
      </c>
      <c r="AT129" s="100" t="s">
        <v>196</v>
      </c>
      <c r="AU129" s="100" t="s">
        <v>79</v>
      </c>
      <c r="AY129" s="66" t="s">
        <v>138</v>
      </c>
      <c r="BE129" s="101">
        <f>IF(N129="základní",J129,0)</f>
        <v>0</v>
      </c>
      <c r="BF129" s="101">
        <f>IF(N129="snížená",J129,0)</f>
        <v>0</v>
      </c>
      <c r="BG129" s="101">
        <f>IF(N129="zákl. přenesená",J129,0)</f>
        <v>0</v>
      </c>
      <c r="BH129" s="101">
        <f>IF(N129="sníž. přenesená",J129,0)</f>
        <v>0</v>
      </c>
      <c r="BI129" s="101">
        <f>IF(N129="nulová",J129,0)</f>
        <v>0</v>
      </c>
      <c r="BJ129" s="66" t="s">
        <v>79</v>
      </c>
      <c r="BK129" s="101">
        <f>ROUND(I129*H129,2)</f>
        <v>0</v>
      </c>
      <c r="BL129" s="66" t="s">
        <v>89</v>
      </c>
      <c r="BM129" s="100" t="s">
        <v>172</v>
      </c>
    </row>
    <row r="130" spans="2:65" s="9" customFormat="1" ht="19.5" x14ac:dyDescent="0.2">
      <c r="B130" s="10"/>
      <c r="D130" s="58" t="s">
        <v>447</v>
      </c>
      <c r="F130" s="59" t="s">
        <v>1302</v>
      </c>
      <c r="L130" s="10"/>
      <c r="M130" s="102"/>
      <c r="T130" s="103"/>
      <c r="AT130" s="66" t="s">
        <v>447</v>
      </c>
      <c r="AU130" s="66" t="s">
        <v>79</v>
      </c>
    </row>
    <row r="131" spans="2:65" s="9" customFormat="1" ht="24.2" customHeight="1" x14ac:dyDescent="0.2">
      <c r="B131" s="10"/>
      <c r="C131" s="53" t="s">
        <v>89</v>
      </c>
      <c r="D131" s="53" t="s">
        <v>196</v>
      </c>
      <c r="E131" s="54" t="s">
        <v>1303</v>
      </c>
      <c r="F131" s="55" t="s">
        <v>1304</v>
      </c>
      <c r="G131" s="56" t="s">
        <v>238</v>
      </c>
      <c r="H131" s="57">
        <v>30</v>
      </c>
      <c r="I131" s="115"/>
      <c r="J131" s="93">
        <f>ROUND(I131*H131,2)</f>
        <v>0</v>
      </c>
      <c r="K131" s="94"/>
      <c r="L131" s="95"/>
      <c r="M131" s="96" t="s">
        <v>1</v>
      </c>
      <c r="N131" s="97" t="s">
        <v>39</v>
      </c>
      <c r="P131" s="98">
        <f>O131*H131</f>
        <v>0</v>
      </c>
      <c r="Q131" s="98">
        <v>0</v>
      </c>
      <c r="R131" s="98">
        <f>Q131*H131</f>
        <v>0</v>
      </c>
      <c r="S131" s="98">
        <v>0</v>
      </c>
      <c r="T131" s="99">
        <f>S131*H131</f>
        <v>0</v>
      </c>
      <c r="AR131" s="100" t="s">
        <v>182</v>
      </c>
      <c r="AT131" s="100" t="s">
        <v>196</v>
      </c>
      <c r="AU131" s="100" t="s">
        <v>79</v>
      </c>
      <c r="AY131" s="66" t="s">
        <v>138</v>
      </c>
      <c r="BE131" s="101">
        <f>IF(N131="základní",J131,0)</f>
        <v>0</v>
      </c>
      <c r="BF131" s="101">
        <f>IF(N131="snížená",J131,0)</f>
        <v>0</v>
      </c>
      <c r="BG131" s="101">
        <f>IF(N131="zákl. přenesená",J131,0)</f>
        <v>0</v>
      </c>
      <c r="BH131" s="101">
        <f>IF(N131="sníž. přenesená",J131,0)</f>
        <v>0</v>
      </c>
      <c r="BI131" s="101">
        <f>IF(N131="nulová",J131,0)</f>
        <v>0</v>
      </c>
      <c r="BJ131" s="66" t="s">
        <v>79</v>
      </c>
      <c r="BK131" s="101">
        <f>ROUND(I131*H131,2)</f>
        <v>0</v>
      </c>
      <c r="BL131" s="66" t="s">
        <v>89</v>
      </c>
      <c r="BM131" s="100" t="s">
        <v>182</v>
      </c>
    </row>
    <row r="132" spans="2:65" s="9" customFormat="1" ht="19.5" x14ac:dyDescent="0.2">
      <c r="B132" s="10"/>
      <c r="D132" s="58" t="s">
        <v>447</v>
      </c>
      <c r="F132" s="59" t="s">
        <v>1305</v>
      </c>
      <c r="L132" s="10"/>
      <c r="M132" s="102"/>
      <c r="T132" s="103"/>
      <c r="AT132" s="66" t="s">
        <v>447</v>
      </c>
      <c r="AU132" s="66" t="s">
        <v>79</v>
      </c>
    </row>
    <row r="133" spans="2:65" s="9" customFormat="1" ht="37.700000000000003" customHeight="1" x14ac:dyDescent="0.2">
      <c r="B133" s="10"/>
      <c r="C133" s="53" t="s">
        <v>92</v>
      </c>
      <c r="D133" s="53" t="s">
        <v>196</v>
      </c>
      <c r="E133" s="54" t="s">
        <v>1306</v>
      </c>
      <c r="F133" s="55" t="s">
        <v>1307</v>
      </c>
      <c r="G133" s="56" t="s">
        <v>205</v>
      </c>
      <c r="H133" s="57">
        <v>1</v>
      </c>
      <c r="I133" s="115"/>
      <c r="J133" s="93">
        <f t="shared" ref="J133:J144" si="0">ROUND(I133*H133,2)</f>
        <v>0</v>
      </c>
      <c r="K133" s="94"/>
      <c r="L133" s="95"/>
      <c r="M133" s="96" t="s">
        <v>1</v>
      </c>
      <c r="N133" s="97" t="s">
        <v>39</v>
      </c>
      <c r="P133" s="98">
        <f t="shared" ref="P133:P144" si="1">O133*H133</f>
        <v>0</v>
      </c>
      <c r="Q133" s="98">
        <v>0</v>
      </c>
      <c r="R133" s="98">
        <f t="shared" ref="R133:R144" si="2">Q133*H133</f>
        <v>0</v>
      </c>
      <c r="S133" s="98">
        <v>0</v>
      </c>
      <c r="T133" s="99">
        <f t="shared" ref="T133:T144" si="3">S133*H133</f>
        <v>0</v>
      </c>
      <c r="AR133" s="100" t="s">
        <v>182</v>
      </c>
      <c r="AT133" s="100" t="s">
        <v>196</v>
      </c>
      <c r="AU133" s="100" t="s">
        <v>79</v>
      </c>
      <c r="AY133" s="66" t="s">
        <v>138</v>
      </c>
      <c r="BE133" s="101">
        <f t="shared" ref="BE133:BE144" si="4">IF(N133="základní",J133,0)</f>
        <v>0</v>
      </c>
      <c r="BF133" s="101">
        <f t="shared" ref="BF133:BF144" si="5">IF(N133="snížená",J133,0)</f>
        <v>0</v>
      </c>
      <c r="BG133" s="101">
        <f t="shared" ref="BG133:BG144" si="6">IF(N133="zákl. přenesená",J133,0)</f>
        <v>0</v>
      </c>
      <c r="BH133" s="101">
        <f t="shared" ref="BH133:BH144" si="7">IF(N133="sníž. přenesená",J133,0)</f>
        <v>0</v>
      </c>
      <c r="BI133" s="101">
        <f t="shared" ref="BI133:BI144" si="8">IF(N133="nulová",J133,0)</f>
        <v>0</v>
      </c>
      <c r="BJ133" s="66" t="s">
        <v>79</v>
      </c>
      <c r="BK133" s="101">
        <f t="shared" ref="BK133:BK144" si="9">ROUND(I133*H133,2)</f>
        <v>0</v>
      </c>
      <c r="BL133" s="66" t="s">
        <v>89</v>
      </c>
      <c r="BM133" s="100" t="s">
        <v>195</v>
      </c>
    </row>
    <row r="134" spans="2:65" s="9" customFormat="1" ht="21.75" customHeight="1" x14ac:dyDescent="0.2">
      <c r="B134" s="10"/>
      <c r="C134" s="53" t="s">
        <v>172</v>
      </c>
      <c r="D134" s="53" t="s">
        <v>196</v>
      </c>
      <c r="E134" s="54" t="s">
        <v>1308</v>
      </c>
      <c r="F134" s="55" t="s">
        <v>1309</v>
      </c>
      <c r="G134" s="56" t="s">
        <v>205</v>
      </c>
      <c r="H134" s="57">
        <v>15</v>
      </c>
      <c r="I134" s="115"/>
      <c r="J134" s="93">
        <f t="shared" si="0"/>
        <v>0</v>
      </c>
      <c r="K134" s="94"/>
      <c r="L134" s="95"/>
      <c r="M134" s="96" t="s">
        <v>1</v>
      </c>
      <c r="N134" s="97" t="s">
        <v>39</v>
      </c>
      <c r="P134" s="98">
        <f t="shared" si="1"/>
        <v>0</v>
      </c>
      <c r="Q134" s="98">
        <v>0</v>
      </c>
      <c r="R134" s="98">
        <f t="shared" si="2"/>
        <v>0</v>
      </c>
      <c r="S134" s="98">
        <v>0</v>
      </c>
      <c r="T134" s="99">
        <f t="shared" si="3"/>
        <v>0</v>
      </c>
      <c r="AR134" s="100" t="s">
        <v>182</v>
      </c>
      <c r="AT134" s="100" t="s">
        <v>196</v>
      </c>
      <c r="AU134" s="100" t="s">
        <v>79</v>
      </c>
      <c r="AY134" s="66" t="s">
        <v>138</v>
      </c>
      <c r="BE134" s="101">
        <f t="shared" si="4"/>
        <v>0</v>
      </c>
      <c r="BF134" s="101">
        <f t="shared" si="5"/>
        <v>0</v>
      </c>
      <c r="BG134" s="101">
        <f t="shared" si="6"/>
        <v>0</v>
      </c>
      <c r="BH134" s="101">
        <f t="shared" si="7"/>
        <v>0</v>
      </c>
      <c r="BI134" s="101">
        <f t="shared" si="8"/>
        <v>0</v>
      </c>
      <c r="BJ134" s="66" t="s">
        <v>79</v>
      </c>
      <c r="BK134" s="101">
        <f t="shared" si="9"/>
        <v>0</v>
      </c>
      <c r="BL134" s="66" t="s">
        <v>89</v>
      </c>
      <c r="BM134" s="100" t="s">
        <v>208</v>
      </c>
    </row>
    <row r="135" spans="2:65" s="9" customFormat="1" ht="24.2" customHeight="1" x14ac:dyDescent="0.2">
      <c r="B135" s="10"/>
      <c r="C135" s="53" t="s">
        <v>176</v>
      </c>
      <c r="D135" s="53" t="s">
        <v>196</v>
      </c>
      <c r="E135" s="54" t="s">
        <v>1310</v>
      </c>
      <c r="F135" s="55" t="s">
        <v>1311</v>
      </c>
      <c r="G135" s="56" t="s">
        <v>205</v>
      </c>
      <c r="H135" s="57">
        <v>1</v>
      </c>
      <c r="I135" s="115"/>
      <c r="J135" s="93">
        <f t="shared" si="0"/>
        <v>0</v>
      </c>
      <c r="K135" s="94"/>
      <c r="L135" s="95"/>
      <c r="M135" s="96" t="s">
        <v>1</v>
      </c>
      <c r="N135" s="97" t="s">
        <v>39</v>
      </c>
      <c r="P135" s="98">
        <f t="shared" si="1"/>
        <v>0</v>
      </c>
      <c r="Q135" s="98">
        <v>0</v>
      </c>
      <c r="R135" s="98">
        <f t="shared" si="2"/>
        <v>0</v>
      </c>
      <c r="S135" s="98">
        <v>0</v>
      </c>
      <c r="T135" s="99">
        <f t="shared" si="3"/>
        <v>0</v>
      </c>
      <c r="AR135" s="100" t="s">
        <v>182</v>
      </c>
      <c r="AT135" s="100" t="s">
        <v>196</v>
      </c>
      <c r="AU135" s="100" t="s">
        <v>79</v>
      </c>
      <c r="AY135" s="66" t="s">
        <v>138</v>
      </c>
      <c r="BE135" s="101">
        <f t="shared" si="4"/>
        <v>0</v>
      </c>
      <c r="BF135" s="101">
        <f t="shared" si="5"/>
        <v>0</v>
      </c>
      <c r="BG135" s="101">
        <f t="shared" si="6"/>
        <v>0</v>
      </c>
      <c r="BH135" s="101">
        <f t="shared" si="7"/>
        <v>0</v>
      </c>
      <c r="BI135" s="101">
        <f t="shared" si="8"/>
        <v>0</v>
      </c>
      <c r="BJ135" s="66" t="s">
        <v>79</v>
      </c>
      <c r="BK135" s="101">
        <f t="shared" si="9"/>
        <v>0</v>
      </c>
      <c r="BL135" s="66" t="s">
        <v>89</v>
      </c>
      <c r="BM135" s="100" t="s">
        <v>218</v>
      </c>
    </row>
    <row r="136" spans="2:65" s="9" customFormat="1" ht="24.2" customHeight="1" x14ac:dyDescent="0.2">
      <c r="B136" s="10"/>
      <c r="C136" s="53" t="s">
        <v>182</v>
      </c>
      <c r="D136" s="53" t="s">
        <v>196</v>
      </c>
      <c r="E136" s="54" t="s">
        <v>1312</v>
      </c>
      <c r="F136" s="55" t="s">
        <v>1313</v>
      </c>
      <c r="G136" s="56" t="s">
        <v>205</v>
      </c>
      <c r="H136" s="57">
        <v>2</v>
      </c>
      <c r="I136" s="115"/>
      <c r="J136" s="93">
        <f t="shared" si="0"/>
        <v>0</v>
      </c>
      <c r="K136" s="94"/>
      <c r="L136" s="95"/>
      <c r="M136" s="96" t="s">
        <v>1</v>
      </c>
      <c r="N136" s="97" t="s">
        <v>39</v>
      </c>
      <c r="P136" s="98">
        <f t="shared" si="1"/>
        <v>0</v>
      </c>
      <c r="Q136" s="98">
        <v>0</v>
      </c>
      <c r="R136" s="98">
        <f t="shared" si="2"/>
        <v>0</v>
      </c>
      <c r="S136" s="98">
        <v>0</v>
      </c>
      <c r="T136" s="99">
        <f t="shared" si="3"/>
        <v>0</v>
      </c>
      <c r="AR136" s="100" t="s">
        <v>182</v>
      </c>
      <c r="AT136" s="100" t="s">
        <v>196</v>
      </c>
      <c r="AU136" s="100" t="s">
        <v>79</v>
      </c>
      <c r="AY136" s="66" t="s">
        <v>138</v>
      </c>
      <c r="BE136" s="101">
        <f t="shared" si="4"/>
        <v>0</v>
      </c>
      <c r="BF136" s="101">
        <f t="shared" si="5"/>
        <v>0</v>
      </c>
      <c r="BG136" s="101">
        <f t="shared" si="6"/>
        <v>0</v>
      </c>
      <c r="BH136" s="101">
        <f t="shared" si="7"/>
        <v>0</v>
      </c>
      <c r="BI136" s="101">
        <f t="shared" si="8"/>
        <v>0</v>
      </c>
      <c r="BJ136" s="66" t="s">
        <v>79</v>
      </c>
      <c r="BK136" s="101">
        <f t="shared" si="9"/>
        <v>0</v>
      </c>
      <c r="BL136" s="66" t="s">
        <v>89</v>
      </c>
      <c r="BM136" s="100" t="s">
        <v>229</v>
      </c>
    </row>
    <row r="137" spans="2:65" s="9" customFormat="1" ht="33" customHeight="1" x14ac:dyDescent="0.2">
      <c r="B137" s="10"/>
      <c r="C137" s="53" t="s">
        <v>187</v>
      </c>
      <c r="D137" s="53" t="s">
        <v>196</v>
      </c>
      <c r="E137" s="54" t="s">
        <v>1314</v>
      </c>
      <c r="F137" s="55" t="s">
        <v>1315</v>
      </c>
      <c r="G137" s="56" t="s">
        <v>205</v>
      </c>
      <c r="H137" s="57">
        <v>2</v>
      </c>
      <c r="I137" s="115"/>
      <c r="J137" s="93">
        <f t="shared" si="0"/>
        <v>0</v>
      </c>
      <c r="K137" s="94"/>
      <c r="L137" s="95"/>
      <c r="M137" s="96" t="s">
        <v>1</v>
      </c>
      <c r="N137" s="97" t="s">
        <v>39</v>
      </c>
      <c r="P137" s="98">
        <f t="shared" si="1"/>
        <v>0</v>
      </c>
      <c r="Q137" s="98">
        <v>0</v>
      </c>
      <c r="R137" s="98">
        <f t="shared" si="2"/>
        <v>0</v>
      </c>
      <c r="S137" s="98">
        <v>0</v>
      </c>
      <c r="T137" s="99">
        <f t="shared" si="3"/>
        <v>0</v>
      </c>
      <c r="AR137" s="100" t="s">
        <v>182</v>
      </c>
      <c r="AT137" s="100" t="s">
        <v>196</v>
      </c>
      <c r="AU137" s="100" t="s">
        <v>79</v>
      </c>
      <c r="AY137" s="66" t="s">
        <v>138</v>
      </c>
      <c r="BE137" s="101">
        <f t="shared" si="4"/>
        <v>0</v>
      </c>
      <c r="BF137" s="101">
        <f t="shared" si="5"/>
        <v>0</v>
      </c>
      <c r="BG137" s="101">
        <f t="shared" si="6"/>
        <v>0</v>
      </c>
      <c r="BH137" s="101">
        <f t="shared" si="7"/>
        <v>0</v>
      </c>
      <c r="BI137" s="101">
        <f t="shared" si="8"/>
        <v>0</v>
      </c>
      <c r="BJ137" s="66" t="s">
        <v>79</v>
      </c>
      <c r="BK137" s="101">
        <f t="shared" si="9"/>
        <v>0</v>
      </c>
      <c r="BL137" s="66" t="s">
        <v>89</v>
      </c>
      <c r="BM137" s="100" t="s">
        <v>241</v>
      </c>
    </row>
    <row r="138" spans="2:65" s="9" customFormat="1" ht="16.5" customHeight="1" x14ac:dyDescent="0.2">
      <c r="B138" s="10"/>
      <c r="C138" s="53" t="s">
        <v>195</v>
      </c>
      <c r="D138" s="53" t="s">
        <v>196</v>
      </c>
      <c r="E138" s="54" t="s">
        <v>1316</v>
      </c>
      <c r="F138" s="55" t="s">
        <v>1317</v>
      </c>
      <c r="G138" s="56" t="s">
        <v>205</v>
      </c>
      <c r="H138" s="57">
        <v>14</v>
      </c>
      <c r="I138" s="115"/>
      <c r="J138" s="93">
        <f t="shared" si="0"/>
        <v>0</v>
      </c>
      <c r="K138" s="94"/>
      <c r="L138" s="95"/>
      <c r="M138" s="96" t="s">
        <v>1</v>
      </c>
      <c r="N138" s="97" t="s">
        <v>39</v>
      </c>
      <c r="P138" s="98">
        <f t="shared" si="1"/>
        <v>0</v>
      </c>
      <c r="Q138" s="98">
        <v>0</v>
      </c>
      <c r="R138" s="98">
        <f t="shared" si="2"/>
        <v>0</v>
      </c>
      <c r="S138" s="98">
        <v>0</v>
      </c>
      <c r="T138" s="99">
        <f t="shared" si="3"/>
        <v>0</v>
      </c>
      <c r="AR138" s="100" t="s">
        <v>182</v>
      </c>
      <c r="AT138" s="100" t="s">
        <v>196</v>
      </c>
      <c r="AU138" s="100" t="s">
        <v>79</v>
      </c>
      <c r="AY138" s="66" t="s">
        <v>138</v>
      </c>
      <c r="BE138" s="101">
        <f t="shared" si="4"/>
        <v>0</v>
      </c>
      <c r="BF138" s="101">
        <f t="shared" si="5"/>
        <v>0</v>
      </c>
      <c r="BG138" s="101">
        <f t="shared" si="6"/>
        <v>0</v>
      </c>
      <c r="BH138" s="101">
        <f t="shared" si="7"/>
        <v>0</v>
      </c>
      <c r="BI138" s="101">
        <f t="shared" si="8"/>
        <v>0</v>
      </c>
      <c r="BJ138" s="66" t="s">
        <v>79</v>
      </c>
      <c r="BK138" s="101">
        <f t="shared" si="9"/>
        <v>0</v>
      </c>
      <c r="BL138" s="66" t="s">
        <v>89</v>
      </c>
      <c r="BM138" s="100" t="s">
        <v>254</v>
      </c>
    </row>
    <row r="139" spans="2:65" s="9" customFormat="1" ht="24.2" customHeight="1" x14ac:dyDescent="0.2">
      <c r="B139" s="10"/>
      <c r="C139" s="53" t="s">
        <v>202</v>
      </c>
      <c r="D139" s="53" t="s">
        <v>196</v>
      </c>
      <c r="E139" s="54" t="s">
        <v>1318</v>
      </c>
      <c r="F139" s="55" t="s">
        <v>1319</v>
      </c>
      <c r="G139" s="56" t="s">
        <v>205</v>
      </c>
      <c r="H139" s="57">
        <v>6</v>
      </c>
      <c r="I139" s="115"/>
      <c r="J139" s="93">
        <f t="shared" si="0"/>
        <v>0</v>
      </c>
      <c r="K139" s="94"/>
      <c r="L139" s="95"/>
      <c r="M139" s="96" t="s">
        <v>1</v>
      </c>
      <c r="N139" s="97" t="s">
        <v>39</v>
      </c>
      <c r="P139" s="98">
        <f t="shared" si="1"/>
        <v>0</v>
      </c>
      <c r="Q139" s="98">
        <v>0</v>
      </c>
      <c r="R139" s="98">
        <f t="shared" si="2"/>
        <v>0</v>
      </c>
      <c r="S139" s="98">
        <v>0</v>
      </c>
      <c r="T139" s="99">
        <f t="shared" si="3"/>
        <v>0</v>
      </c>
      <c r="AR139" s="100" t="s">
        <v>182</v>
      </c>
      <c r="AT139" s="100" t="s">
        <v>196</v>
      </c>
      <c r="AU139" s="100" t="s">
        <v>79</v>
      </c>
      <c r="AY139" s="66" t="s">
        <v>138</v>
      </c>
      <c r="BE139" s="101">
        <f t="shared" si="4"/>
        <v>0</v>
      </c>
      <c r="BF139" s="101">
        <f t="shared" si="5"/>
        <v>0</v>
      </c>
      <c r="BG139" s="101">
        <f t="shared" si="6"/>
        <v>0</v>
      </c>
      <c r="BH139" s="101">
        <f t="shared" si="7"/>
        <v>0</v>
      </c>
      <c r="BI139" s="101">
        <f t="shared" si="8"/>
        <v>0</v>
      </c>
      <c r="BJ139" s="66" t="s">
        <v>79</v>
      </c>
      <c r="BK139" s="101">
        <f t="shared" si="9"/>
        <v>0</v>
      </c>
      <c r="BL139" s="66" t="s">
        <v>89</v>
      </c>
      <c r="BM139" s="100" t="s">
        <v>264</v>
      </c>
    </row>
    <row r="140" spans="2:65" s="9" customFormat="1" ht="37.700000000000003" customHeight="1" x14ac:dyDescent="0.2">
      <c r="B140" s="10"/>
      <c r="C140" s="53" t="s">
        <v>208</v>
      </c>
      <c r="D140" s="53" t="s">
        <v>196</v>
      </c>
      <c r="E140" s="54" t="s">
        <v>1320</v>
      </c>
      <c r="F140" s="55" t="s">
        <v>1321</v>
      </c>
      <c r="G140" s="56" t="s">
        <v>205</v>
      </c>
      <c r="H140" s="57">
        <v>16</v>
      </c>
      <c r="I140" s="115"/>
      <c r="J140" s="93">
        <f t="shared" si="0"/>
        <v>0</v>
      </c>
      <c r="K140" s="94"/>
      <c r="L140" s="95"/>
      <c r="M140" s="96" t="s">
        <v>1</v>
      </c>
      <c r="N140" s="97" t="s">
        <v>39</v>
      </c>
      <c r="P140" s="98">
        <f t="shared" si="1"/>
        <v>0</v>
      </c>
      <c r="Q140" s="98">
        <v>0</v>
      </c>
      <c r="R140" s="98">
        <f t="shared" si="2"/>
        <v>0</v>
      </c>
      <c r="S140" s="98">
        <v>0</v>
      </c>
      <c r="T140" s="99">
        <f t="shared" si="3"/>
        <v>0</v>
      </c>
      <c r="AR140" s="100" t="s">
        <v>182</v>
      </c>
      <c r="AT140" s="100" t="s">
        <v>196</v>
      </c>
      <c r="AU140" s="100" t="s">
        <v>79</v>
      </c>
      <c r="AY140" s="66" t="s">
        <v>138</v>
      </c>
      <c r="BE140" s="101">
        <f t="shared" si="4"/>
        <v>0</v>
      </c>
      <c r="BF140" s="101">
        <f t="shared" si="5"/>
        <v>0</v>
      </c>
      <c r="BG140" s="101">
        <f t="shared" si="6"/>
        <v>0</v>
      </c>
      <c r="BH140" s="101">
        <f t="shared" si="7"/>
        <v>0</v>
      </c>
      <c r="BI140" s="101">
        <f t="shared" si="8"/>
        <v>0</v>
      </c>
      <c r="BJ140" s="66" t="s">
        <v>79</v>
      </c>
      <c r="BK140" s="101">
        <f t="shared" si="9"/>
        <v>0</v>
      </c>
      <c r="BL140" s="66" t="s">
        <v>89</v>
      </c>
      <c r="BM140" s="100" t="s">
        <v>273</v>
      </c>
    </row>
    <row r="141" spans="2:65" s="9" customFormat="1" ht="33" customHeight="1" x14ac:dyDescent="0.2">
      <c r="B141" s="10"/>
      <c r="C141" s="53" t="s">
        <v>212</v>
      </c>
      <c r="D141" s="53" t="s">
        <v>196</v>
      </c>
      <c r="E141" s="54" t="s">
        <v>1322</v>
      </c>
      <c r="F141" s="55" t="s">
        <v>1323</v>
      </c>
      <c r="G141" s="56" t="s">
        <v>205</v>
      </c>
      <c r="H141" s="57">
        <v>4</v>
      </c>
      <c r="I141" s="115"/>
      <c r="J141" s="93">
        <f t="shared" si="0"/>
        <v>0</v>
      </c>
      <c r="K141" s="94"/>
      <c r="L141" s="95"/>
      <c r="M141" s="96" t="s">
        <v>1</v>
      </c>
      <c r="N141" s="97" t="s">
        <v>39</v>
      </c>
      <c r="P141" s="98">
        <f t="shared" si="1"/>
        <v>0</v>
      </c>
      <c r="Q141" s="98">
        <v>0</v>
      </c>
      <c r="R141" s="98">
        <f t="shared" si="2"/>
        <v>0</v>
      </c>
      <c r="S141" s="98">
        <v>0</v>
      </c>
      <c r="T141" s="99">
        <f t="shared" si="3"/>
        <v>0</v>
      </c>
      <c r="AR141" s="100" t="s">
        <v>182</v>
      </c>
      <c r="AT141" s="100" t="s">
        <v>196</v>
      </c>
      <c r="AU141" s="100" t="s">
        <v>79</v>
      </c>
      <c r="AY141" s="66" t="s">
        <v>138</v>
      </c>
      <c r="BE141" s="101">
        <f t="shared" si="4"/>
        <v>0</v>
      </c>
      <c r="BF141" s="101">
        <f t="shared" si="5"/>
        <v>0</v>
      </c>
      <c r="BG141" s="101">
        <f t="shared" si="6"/>
        <v>0</v>
      </c>
      <c r="BH141" s="101">
        <f t="shared" si="7"/>
        <v>0</v>
      </c>
      <c r="BI141" s="101">
        <f t="shared" si="8"/>
        <v>0</v>
      </c>
      <c r="BJ141" s="66" t="s">
        <v>79</v>
      </c>
      <c r="BK141" s="101">
        <f t="shared" si="9"/>
        <v>0</v>
      </c>
      <c r="BL141" s="66" t="s">
        <v>89</v>
      </c>
      <c r="BM141" s="100" t="s">
        <v>286</v>
      </c>
    </row>
    <row r="142" spans="2:65" s="9" customFormat="1" ht="24.2" customHeight="1" x14ac:dyDescent="0.2">
      <c r="B142" s="10"/>
      <c r="C142" s="53" t="s">
        <v>218</v>
      </c>
      <c r="D142" s="53" t="s">
        <v>196</v>
      </c>
      <c r="E142" s="54" t="s">
        <v>1324</v>
      </c>
      <c r="F142" s="55" t="s">
        <v>1325</v>
      </c>
      <c r="G142" s="56" t="s">
        <v>205</v>
      </c>
      <c r="H142" s="57">
        <v>4</v>
      </c>
      <c r="I142" s="115"/>
      <c r="J142" s="93">
        <f t="shared" si="0"/>
        <v>0</v>
      </c>
      <c r="K142" s="94"/>
      <c r="L142" s="95"/>
      <c r="M142" s="96" t="s">
        <v>1</v>
      </c>
      <c r="N142" s="97" t="s">
        <v>39</v>
      </c>
      <c r="P142" s="98">
        <f t="shared" si="1"/>
        <v>0</v>
      </c>
      <c r="Q142" s="98">
        <v>0</v>
      </c>
      <c r="R142" s="98">
        <f t="shared" si="2"/>
        <v>0</v>
      </c>
      <c r="S142" s="98">
        <v>0</v>
      </c>
      <c r="T142" s="99">
        <f t="shared" si="3"/>
        <v>0</v>
      </c>
      <c r="AR142" s="100" t="s">
        <v>182</v>
      </c>
      <c r="AT142" s="100" t="s">
        <v>196</v>
      </c>
      <c r="AU142" s="100" t="s">
        <v>79</v>
      </c>
      <c r="AY142" s="66" t="s">
        <v>138</v>
      </c>
      <c r="BE142" s="101">
        <f t="shared" si="4"/>
        <v>0</v>
      </c>
      <c r="BF142" s="101">
        <f t="shared" si="5"/>
        <v>0</v>
      </c>
      <c r="BG142" s="101">
        <f t="shared" si="6"/>
        <v>0</v>
      </c>
      <c r="BH142" s="101">
        <f t="shared" si="7"/>
        <v>0</v>
      </c>
      <c r="BI142" s="101">
        <f t="shared" si="8"/>
        <v>0</v>
      </c>
      <c r="BJ142" s="66" t="s">
        <v>79</v>
      </c>
      <c r="BK142" s="101">
        <f t="shared" si="9"/>
        <v>0</v>
      </c>
      <c r="BL142" s="66" t="s">
        <v>89</v>
      </c>
      <c r="BM142" s="100" t="s">
        <v>298</v>
      </c>
    </row>
    <row r="143" spans="2:65" s="9" customFormat="1" ht="24.2" customHeight="1" x14ac:dyDescent="0.2">
      <c r="B143" s="10"/>
      <c r="C143" s="53" t="s">
        <v>8</v>
      </c>
      <c r="D143" s="53" t="s">
        <v>196</v>
      </c>
      <c r="E143" s="54" t="s">
        <v>1326</v>
      </c>
      <c r="F143" s="55" t="s">
        <v>1327</v>
      </c>
      <c r="G143" s="56" t="s">
        <v>205</v>
      </c>
      <c r="H143" s="57">
        <v>4</v>
      </c>
      <c r="I143" s="115"/>
      <c r="J143" s="93">
        <f t="shared" si="0"/>
        <v>0</v>
      </c>
      <c r="K143" s="94"/>
      <c r="L143" s="95"/>
      <c r="M143" s="96" t="s">
        <v>1</v>
      </c>
      <c r="N143" s="97" t="s">
        <v>39</v>
      </c>
      <c r="P143" s="98">
        <f t="shared" si="1"/>
        <v>0</v>
      </c>
      <c r="Q143" s="98">
        <v>0</v>
      </c>
      <c r="R143" s="98">
        <f t="shared" si="2"/>
        <v>0</v>
      </c>
      <c r="S143" s="98">
        <v>0</v>
      </c>
      <c r="T143" s="99">
        <f t="shared" si="3"/>
        <v>0</v>
      </c>
      <c r="AR143" s="100" t="s">
        <v>182</v>
      </c>
      <c r="AT143" s="100" t="s">
        <v>196</v>
      </c>
      <c r="AU143" s="100" t="s">
        <v>79</v>
      </c>
      <c r="AY143" s="66" t="s">
        <v>138</v>
      </c>
      <c r="BE143" s="101">
        <f t="shared" si="4"/>
        <v>0</v>
      </c>
      <c r="BF143" s="101">
        <f t="shared" si="5"/>
        <v>0</v>
      </c>
      <c r="BG143" s="101">
        <f t="shared" si="6"/>
        <v>0</v>
      </c>
      <c r="BH143" s="101">
        <f t="shared" si="7"/>
        <v>0</v>
      </c>
      <c r="BI143" s="101">
        <f t="shared" si="8"/>
        <v>0</v>
      </c>
      <c r="BJ143" s="66" t="s">
        <v>79</v>
      </c>
      <c r="BK143" s="101">
        <f t="shared" si="9"/>
        <v>0</v>
      </c>
      <c r="BL143" s="66" t="s">
        <v>89</v>
      </c>
      <c r="BM143" s="100" t="s">
        <v>318</v>
      </c>
    </row>
    <row r="144" spans="2:65" s="9" customFormat="1" ht="24.2" customHeight="1" x14ac:dyDescent="0.2">
      <c r="B144" s="10"/>
      <c r="C144" s="53" t="s">
        <v>229</v>
      </c>
      <c r="D144" s="53" t="s">
        <v>196</v>
      </c>
      <c r="E144" s="54" t="s">
        <v>1328</v>
      </c>
      <c r="F144" s="55" t="s">
        <v>1329</v>
      </c>
      <c r="G144" s="56" t="s">
        <v>205</v>
      </c>
      <c r="H144" s="57">
        <v>3</v>
      </c>
      <c r="I144" s="115"/>
      <c r="J144" s="93">
        <f t="shared" si="0"/>
        <v>0</v>
      </c>
      <c r="K144" s="94"/>
      <c r="L144" s="95"/>
      <c r="M144" s="96" t="s">
        <v>1</v>
      </c>
      <c r="N144" s="97" t="s">
        <v>39</v>
      </c>
      <c r="P144" s="98">
        <f t="shared" si="1"/>
        <v>0</v>
      </c>
      <c r="Q144" s="98">
        <v>0</v>
      </c>
      <c r="R144" s="98">
        <f t="shared" si="2"/>
        <v>0</v>
      </c>
      <c r="S144" s="98">
        <v>0</v>
      </c>
      <c r="T144" s="99">
        <f t="shared" si="3"/>
        <v>0</v>
      </c>
      <c r="AR144" s="100" t="s">
        <v>182</v>
      </c>
      <c r="AT144" s="100" t="s">
        <v>196</v>
      </c>
      <c r="AU144" s="100" t="s">
        <v>79</v>
      </c>
      <c r="AY144" s="66" t="s">
        <v>138</v>
      </c>
      <c r="BE144" s="101">
        <f t="shared" si="4"/>
        <v>0</v>
      </c>
      <c r="BF144" s="101">
        <f t="shared" si="5"/>
        <v>0</v>
      </c>
      <c r="BG144" s="101">
        <f t="shared" si="6"/>
        <v>0</v>
      </c>
      <c r="BH144" s="101">
        <f t="shared" si="7"/>
        <v>0</v>
      </c>
      <c r="BI144" s="101">
        <f t="shared" si="8"/>
        <v>0</v>
      </c>
      <c r="BJ144" s="66" t="s">
        <v>79</v>
      </c>
      <c r="BK144" s="101">
        <f t="shared" si="9"/>
        <v>0</v>
      </c>
      <c r="BL144" s="66" t="s">
        <v>89</v>
      </c>
      <c r="BM144" s="100" t="s">
        <v>333</v>
      </c>
    </row>
    <row r="145" spans="2:65" s="9" customFormat="1" ht="87.75" x14ac:dyDescent="0.2">
      <c r="B145" s="10"/>
      <c r="D145" s="58" t="s">
        <v>447</v>
      </c>
      <c r="F145" s="59" t="s">
        <v>1330</v>
      </c>
      <c r="L145" s="10"/>
      <c r="M145" s="102"/>
      <c r="T145" s="103"/>
      <c r="AT145" s="66" t="s">
        <v>447</v>
      </c>
      <c r="AU145" s="66" t="s">
        <v>79</v>
      </c>
    </row>
    <row r="146" spans="2:65" s="9" customFormat="1" ht="24.2" customHeight="1" x14ac:dyDescent="0.2">
      <c r="B146" s="10"/>
      <c r="C146" s="53" t="s">
        <v>235</v>
      </c>
      <c r="D146" s="53" t="s">
        <v>196</v>
      </c>
      <c r="E146" s="54" t="s">
        <v>1331</v>
      </c>
      <c r="F146" s="55" t="s">
        <v>1332</v>
      </c>
      <c r="G146" s="56" t="s">
        <v>205</v>
      </c>
      <c r="H146" s="57">
        <v>2</v>
      </c>
      <c r="I146" s="115"/>
      <c r="J146" s="93">
        <f>ROUND(I146*H146,2)</f>
        <v>0</v>
      </c>
      <c r="K146" s="94"/>
      <c r="L146" s="95"/>
      <c r="M146" s="96" t="s">
        <v>1</v>
      </c>
      <c r="N146" s="97" t="s">
        <v>39</v>
      </c>
      <c r="P146" s="98">
        <f>O146*H146</f>
        <v>0</v>
      </c>
      <c r="Q146" s="98">
        <v>0</v>
      </c>
      <c r="R146" s="98">
        <f>Q146*H146</f>
        <v>0</v>
      </c>
      <c r="S146" s="98">
        <v>0</v>
      </c>
      <c r="T146" s="99">
        <f>S146*H146</f>
        <v>0</v>
      </c>
      <c r="AR146" s="100" t="s">
        <v>182</v>
      </c>
      <c r="AT146" s="100" t="s">
        <v>196</v>
      </c>
      <c r="AU146" s="100" t="s">
        <v>79</v>
      </c>
      <c r="AY146" s="66" t="s">
        <v>138</v>
      </c>
      <c r="BE146" s="101">
        <f>IF(N146="základní",J146,0)</f>
        <v>0</v>
      </c>
      <c r="BF146" s="101">
        <f>IF(N146="snížená",J146,0)</f>
        <v>0</v>
      </c>
      <c r="BG146" s="101">
        <f>IF(N146="zákl. přenesená",J146,0)</f>
        <v>0</v>
      </c>
      <c r="BH146" s="101">
        <f>IF(N146="sníž. přenesená",J146,0)</f>
        <v>0</v>
      </c>
      <c r="BI146" s="101">
        <f>IF(N146="nulová",J146,0)</f>
        <v>0</v>
      </c>
      <c r="BJ146" s="66" t="s">
        <v>79</v>
      </c>
      <c r="BK146" s="101">
        <f>ROUND(I146*H146,2)</f>
        <v>0</v>
      </c>
      <c r="BL146" s="66" t="s">
        <v>89</v>
      </c>
      <c r="BM146" s="100" t="s">
        <v>344</v>
      </c>
    </row>
    <row r="147" spans="2:65" s="9" customFormat="1" ht="24.2" customHeight="1" x14ac:dyDescent="0.2">
      <c r="B147" s="10"/>
      <c r="C147" s="53" t="s">
        <v>241</v>
      </c>
      <c r="D147" s="53" t="s">
        <v>196</v>
      </c>
      <c r="E147" s="54" t="s">
        <v>1333</v>
      </c>
      <c r="F147" s="55" t="s">
        <v>1334</v>
      </c>
      <c r="G147" s="56" t="s">
        <v>1249</v>
      </c>
      <c r="H147" s="57">
        <v>3</v>
      </c>
      <c r="I147" s="115"/>
      <c r="J147" s="93">
        <f>ROUND(I147*H147,2)</f>
        <v>0</v>
      </c>
      <c r="K147" s="94"/>
      <c r="L147" s="95"/>
      <c r="M147" s="96" t="s">
        <v>1</v>
      </c>
      <c r="N147" s="97" t="s">
        <v>39</v>
      </c>
      <c r="P147" s="98">
        <f>O147*H147</f>
        <v>0</v>
      </c>
      <c r="Q147" s="98">
        <v>0</v>
      </c>
      <c r="R147" s="98">
        <f>Q147*H147</f>
        <v>0</v>
      </c>
      <c r="S147" s="98">
        <v>0</v>
      </c>
      <c r="T147" s="99">
        <f>S147*H147</f>
        <v>0</v>
      </c>
      <c r="AR147" s="100" t="s">
        <v>182</v>
      </c>
      <c r="AT147" s="100" t="s">
        <v>196</v>
      </c>
      <c r="AU147" s="100" t="s">
        <v>79</v>
      </c>
      <c r="AY147" s="66" t="s">
        <v>138</v>
      </c>
      <c r="BE147" s="101">
        <f>IF(N147="základní",J147,0)</f>
        <v>0</v>
      </c>
      <c r="BF147" s="101">
        <f>IF(N147="snížená",J147,0)</f>
        <v>0</v>
      </c>
      <c r="BG147" s="101">
        <f>IF(N147="zákl. přenesená",J147,0)</f>
        <v>0</v>
      </c>
      <c r="BH147" s="101">
        <f>IF(N147="sníž. přenesená",J147,0)</f>
        <v>0</v>
      </c>
      <c r="BI147" s="101">
        <f>IF(N147="nulová",J147,0)</f>
        <v>0</v>
      </c>
      <c r="BJ147" s="66" t="s">
        <v>79</v>
      </c>
      <c r="BK147" s="101">
        <f>ROUND(I147*H147,2)</f>
        <v>0</v>
      </c>
      <c r="BL147" s="66" t="s">
        <v>89</v>
      </c>
      <c r="BM147" s="100" t="s">
        <v>374</v>
      </c>
    </row>
    <row r="148" spans="2:65" s="9" customFormat="1" ht="24.2" customHeight="1" x14ac:dyDescent="0.2">
      <c r="B148" s="10"/>
      <c r="C148" s="53" t="s">
        <v>246</v>
      </c>
      <c r="D148" s="53" t="s">
        <v>196</v>
      </c>
      <c r="E148" s="54" t="s">
        <v>1335</v>
      </c>
      <c r="F148" s="55" t="s">
        <v>1336</v>
      </c>
      <c r="G148" s="56" t="s">
        <v>205</v>
      </c>
      <c r="H148" s="57">
        <v>50</v>
      </c>
      <c r="I148" s="115"/>
      <c r="J148" s="93">
        <f>ROUND(I148*H148,2)</f>
        <v>0</v>
      </c>
      <c r="K148" s="94"/>
      <c r="L148" s="95"/>
      <c r="M148" s="96" t="s">
        <v>1</v>
      </c>
      <c r="N148" s="97" t="s">
        <v>39</v>
      </c>
      <c r="P148" s="98">
        <f>O148*H148</f>
        <v>0</v>
      </c>
      <c r="Q148" s="98">
        <v>0</v>
      </c>
      <c r="R148" s="98">
        <f>Q148*H148</f>
        <v>0</v>
      </c>
      <c r="S148" s="98">
        <v>0</v>
      </c>
      <c r="T148" s="99">
        <f>S148*H148</f>
        <v>0</v>
      </c>
      <c r="AR148" s="100" t="s">
        <v>182</v>
      </c>
      <c r="AT148" s="100" t="s">
        <v>196</v>
      </c>
      <c r="AU148" s="100" t="s">
        <v>79</v>
      </c>
      <c r="AY148" s="66" t="s">
        <v>138</v>
      </c>
      <c r="BE148" s="101">
        <f>IF(N148="základní",J148,0)</f>
        <v>0</v>
      </c>
      <c r="BF148" s="101">
        <f>IF(N148="snížená",J148,0)</f>
        <v>0</v>
      </c>
      <c r="BG148" s="101">
        <f>IF(N148="zákl. přenesená",J148,0)</f>
        <v>0</v>
      </c>
      <c r="BH148" s="101">
        <f>IF(N148="sníž. přenesená",J148,0)</f>
        <v>0</v>
      </c>
      <c r="BI148" s="101">
        <f>IF(N148="nulová",J148,0)</f>
        <v>0</v>
      </c>
      <c r="BJ148" s="66" t="s">
        <v>79</v>
      </c>
      <c r="BK148" s="101">
        <f>ROUND(I148*H148,2)</f>
        <v>0</v>
      </c>
      <c r="BL148" s="66" t="s">
        <v>89</v>
      </c>
      <c r="BM148" s="100" t="s">
        <v>386</v>
      </c>
    </row>
    <row r="149" spans="2:65" s="49" customFormat="1" ht="25.9" customHeight="1" x14ac:dyDescent="0.2">
      <c r="B149" s="50"/>
      <c r="D149" s="51" t="s">
        <v>73</v>
      </c>
      <c r="E149" s="52" t="s">
        <v>136</v>
      </c>
      <c r="F149" s="52" t="s">
        <v>137</v>
      </c>
      <c r="J149" s="87">
        <f>BK149</f>
        <v>0</v>
      </c>
      <c r="L149" s="50"/>
      <c r="M149" s="88"/>
      <c r="P149" s="89">
        <f>P150</f>
        <v>0</v>
      </c>
      <c r="R149" s="89">
        <f>R150</f>
        <v>0</v>
      </c>
      <c r="T149" s="90">
        <f>T150</f>
        <v>0</v>
      </c>
      <c r="AR149" s="51" t="s">
        <v>79</v>
      </c>
      <c r="AT149" s="91" t="s">
        <v>73</v>
      </c>
      <c r="AU149" s="91" t="s">
        <v>74</v>
      </c>
      <c r="AY149" s="51" t="s">
        <v>138</v>
      </c>
      <c r="BK149" s="92">
        <f>BK150</f>
        <v>0</v>
      </c>
    </row>
    <row r="150" spans="2:65" s="49" customFormat="1" ht="22.7" customHeight="1" x14ac:dyDescent="0.2">
      <c r="B150" s="50"/>
      <c r="D150" s="51" t="s">
        <v>73</v>
      </c>
      <c r="E150" s="60" t="s">
        <v>187</v>
      </c>
      <c r="F150" s="60" t="s">
        <v>462</v>
      </c>
      <c r="J150" s="104">
        <f>BK150</f>
        <v>0</v>
      </c>
      <c r="L150" s="50"/>
      <c r="M150" s="88"/>
      <c r="P150" s="89">
        <f>SUM(P151:P154)</f>
        <v>0</v>
      </c>
      <c r="R150" s="89">
        <f>SUM(R151:R154)</f>
        <v>0</v>
      </c>
      <c r="T150" s="90">
        <f>SUM(T151:T154)</f>
        <v>0</v>
      </c>
      <c r="AR150" s="51" t="s">
        <v>79</v>
      </c>
      <c r="AT150" s="91" t="s">
        <v>73</v>
      </c>
      <c r="AU150" s="91" t="s">
        <v>79</v>
      </c>
      <c r="AY150" s="51" t="s">
        <v>138</v>
      </c>
      <c r="BK150" s="92">
        <f>SUM(BK151:BK154)</f>
        <v>0</v>
      </c>
    </row>
    <row r="151" spans="2:65" s="9" customFormat="1" ht="24.2" customHeight="1" x14ac:dyDescent="0.2">
      <c r="B151" s="10"/>
      <c r="C151" s="61" t="s">
        <v>254</v>
      </c>
      <c r="D151" s="61" t="s">
        <v>140</v>
      </c>
      <c r="E151" s="62" t="s">
        <v>1337</v>
      </c>
      <c r="F151" s="63" t="s">
        <v>1338</v>
      </c>
      <c r="G151" s="64" t="s">
        <v>205</v>
      </c>
      <c r="H151" s="65">
        <v>15</v>
      </c>
      <c r="I151" s="192"/>
      <c r="J151" s="105">
        <f>ROUND(I151*H151,2)</f>
        <v>0</v>
      </c>
      <c r="K151" s="106"/>
      <c r="L151" s="10"/>
      <c r="M151" s="107" t="s">
        <v>1</v>
      </c>
      <c r="N151" s="108" t="s">
        <v>39</v>
      </c>
      <c r="P151" s="98">
        <f>O151*H151</f>
        <v>0</v>
      </c>
      <c r="Q151" s="98">
        <v>0</v>
      </c>
      <c r="R151" s="98">
        <f>Q151*H151</f>
        <v>0</v>
      </c>
      <c r="S151" s="98">
        <v>0</v>
      </c>
      <c r="T151" s="99">
        <f>S151*H151</f>
        <v>0</v>
      </c>
      <c r="AR151" s="100" t="s">
        <v>89</v>
      </c>
      <c r="AT151" s="100" t="s">
        <v>140</v>
      </c>
      <c r="AU151" s="100" t="s">
        <v>83</v>
      </c>
      <c r="AY151" s="66" t="s">
        <v>138</v>
      </c>
      <c r="BE151" s="101">
        <f>IF(N151="základní",J151,0)</f>
        <v>0</v>
      </c>
      <c r="BF151" s="101">
        <f>IF(N151="snížená",J151,0)</f>
        <v>0</v>
      </c>
      <c r="BG151" s="101">
        <f>IF(N151="zákl. přenesená",J151,0)</f>
        <v>0</v>
      </c>
      <c r="BH151" s="101">
        <f>IF(N151="sníž. přenesená",J151,0)</f>
        <v>0</v>
      </c>
      <c r="BI151" s="101">
        <f>IF(N151="nulová",J151,0)</f>
        <v>0</v>
      </c>
      <c r="BJ151" s="66" t="s">
        <v>79</v>
      </c>
      <c r="BK151" s="101">
        <f>ROUND(I151*H151,2)</f>
        <v>0</v>
      </c>
      <c r="BL151" s="66" t="s">
        <v>89</v>
      </c>
      <c r="BM151" s="100" t="s">
        <v>401</v>
      </c>
    </row>
    <row r="152" spans="2:65" s="9" customFormat="1" ht="24.2" customHeight="1" x14ac:dyDescent="0.2">
      <c r="B152" s="10"/>
      <c r="C152" s="61" t="s">
        <v>7</v>
      </c>
      <c r="D152" s="61" t="s">
        <v>140</v>
      </c>
      <c r="E152" s="62" t="s">
        <v>1339</v>
      </c>
      <c r="F152" s="63" t="s">
        <v>1340</v>
      </c>
      <c r="G152" s="64" t="s">
        <v>205</v>
      </c>
      <c r="H152" s="65">
        <v>2</v>
      </c>
      <c r="I152" s="192"/>
      <c r="J152" s="105">
        <f>ROUND(I152*H152,2)</f>
        <v>0</v>
      </c>
      <c r="K152" s="106"/>
      <c r="L152" s="10"/>
      <c r="M152" s="107" t="s">
        <v>1</v>
      </c>
      <c r="N152" s="108" t="s">
        <v>39</v>
      </c>
      <c r="P152" s="98">
        <f>O152*H152</f>
        <v>0</v>
      </c>
      <c r="Q152" s="98">
        <v>0</v>
      </c>
      <c r="R152" s="98">
        <f>Q152*H152</f>
        <v>0</v>
      </c>
      <c r="S152" s="98">
        <v>0</v>
      </c>
      <c r="T152" s="99">
        <f>S152*H152</f>
        <v>0</v>
      </c>
      <c r="AR152" s="100" t="s">
        <v>89</v>
      </c>
      <c r="AT152" s="100" t="s">
        <v>140</v>
      </c>
      <c r="AU152" s="100" t="s">
        <v>83</v>
      </c>
      <c r="AY152" s="66" t="s">
        <v>138</v>
      </c>
      <c r="BE152" s="101">
        <f>IF(N152="základní",J152,0)</f>
        <v>0</v>
      </c>
      <c r="BF152" s="101">
        <f>IF(N152="snížená",J152,0)</f>
        <v>0</v>
      </c>
      <c r="BG152" s="101">
        <f>IF(N152="zákl. přenesená",J152,0)</f>
        <v>0</v>
      </c>
      <c r="BH152" s="101">
        <f>IF(N152="sníž. přenesená",J152,0)</f>
        <v>0</v>
      </c>
      <c r="BI152" s="101">
        <f>IF(N152="nulová",J152,0)</f>
        <v>0</v>
      </c>
      <c r="BJ152" s="66" t="s">
        <v>79</v>
      </c>
      <c r="BK152" s="101">
        <f>ROUND(I152*H152,2)</f>
        <v>0</v>
      </c>
      <c r="BL152" s="66" t="s">
        <v>89</v>
      </c>
      <c r="BM152" s="100" t="s">
        <v>409</v>
      </c>
    </row>
    <row r="153" spans="2:65" s="9" customFormat="1" ht="21.75" customHeight="1" x14ac:dyDescent="0.2">
      <c r="B153" s="10"/>
      <c r="C153" s="61" t="s">
        <v>264</v>
      </c>
      <c r="D153" s="61" t="s">
        <v>140</v>
      </c>
      <c r="E153" s="62" t="s">
        <v>1341</v>
      </c>
      <c r="F153" s="63" t="s">
        <v>1342</v>
      </c>
      <c r="G153" s="64" t="s">
        <v>238</v>
      </c>
      <c r="H153" s="65">
        <v>242</v>
      </c>
      <c r="I153" s="192"/>
      <c r="J153" s="105">
        <f>ROUND(I153*H153,2)</f>
        <v>0</v>
      </c>
      <c r="K153" s="106"/>
      <c r="L153" s="10"/>
      <c r="M153" s="107" t="s">
        <v>1</v>
      </c>
      <c r="N153" s="108" t="s">
        <v>39</v>
      </c>
      <c r="P153" s="98">
        <f>O153*H153</f>
        <v>0</v>
      </c>
      <c r="Q153" s="98">
        <v>0</v>
      </c>
      <c r="R153" s="98">
        <f>Q153*H153</f>
        <v>0</v>
      </c>
      <c r="S153" s="98">
        <v>0</v>
      </c>
      <c r="T153" s="99">
        <f>S153*H153</f>
        <v>0</v>
      </c>
      <c r="AR153" s="100" t="s">
        <v>89</v>
      </c>
      <c r="AT153" s="100" t="s">
        <v>140</v>
      </c>
      <c r="AU153" s="100" t="s">
        <v>83</v>
      </c>
      <c r="AY153" s="66" t="s">
        <v>138</v>
      </c>
      <c r="BE153" s="101">
        <f>IF(N153="základní",J153,0)</f>
        <v>0</v>
      </c>
      <c r="BF153" s="101">
        <f>IF(N153="snížená",J153,0)</f>
        <v>0</v>
      </c>
      <c r="BG153" s="101">
        <f>IF(N153="zákl. přenesená",J153,0)</f>
        <v>0</v>
      </c>
      <c r="BH153" s="101">
        <f>IF(N153="sníž. přenesená",J153,0)</f>
        <v>0</v>
      </c>
      <c r="BI153" s="101">
        <f>IF(N153="nulová",J153,0)</f>
        <v>0</v>
      </c>
      <c r="BJ153" s="66" t="s">
        <v>79</v>
      </c>
      <c r="BK153" s="101">
        <f>ROUND(I153*H153,2)</f>
        <v>0</v>
      </c>
      <c r="BL153" s="66" t="s">
        <v>89</v>
      </c>
      <c r="BM153" s="100" t="s">
        <v>434</v>
      </c>
    </row>
    <row r="154" spans="2:65" s="9" customFormat="1" ht="24.2" customHeight="1" x14ac:dyDescent="0.2">
      <c r="B154" s="10"/>
      <c r="C154" s="61" t="s">
        <v>268</v>
      </c>
      <c r="D154" s="61" t="s">
        <v>140</v>
      </c>
      <c r="E154" s="62" t="s">
        <v>1343</v>
      </c>
      <c r="F154" s="63" t="s">
        <v>1344</v>
      </c>
      <c r="G154" s="64" t="s">
        <v>238</v>
      </c>
      <c r="H154" s="65">
        <v>12</v>
      </c>
      <c r="I154" s="192"/>
      <c r="J154" s="105">
        <f>ROUND(I154*H154,2)</f>
        <v>0</v>
      </c>
      <c r="K154" s="106"/>
      <c r="L154" s="10"/>
      <c r="M154" s="107" t="s">
        <v>1</v>
      </c>
      <c r="N154" s="108" t="s">
        <v>39</v>
      </c>
      <c r="P154" s="98">
        <f>O154*H154</f>
        <v>0</v>
      </c>
      <c r="Q154" s="98">
        <v>0</v>
      </c>
      <c r="R154" s="98">
        <f>Q154*H154</f>
        <v>0</v>
      </c>
      <c r="S154" s="98">
        <v>0</v>
      </c>
      <c r="T154" s="99">
        <f>S154*H154</f>
        <v>0</v>
      </c>
      <c r="AR154" s="100" t="s">
        <v>89</v>
      </c>
      <c r="AT154" s="100" t="s">
        <v>140</v>
      </c>
      <c r="AU154" s="100" t="s">
        <v>83</v>
      </c>
      <c r="AY154" s="66" t="s">
        <v>138</v>
      </c>
      <c r="BE154" s="101">
        <f>IF(N154="základní",J154,0)</f>
        <v>0</v>
      </c>
      <c r="BF154" s="101">
        <f>IF(N154="snížená",J154,0)</f>
        <v>0</v>
      </c>
      <c r="BG154" s="101">
        <f>IF(N154="zákl. přenesená",J154,0)</f>
        <v>0</v>
      </c>
      <c r="BH154" s="101">
        <f>IF(N154="sníž. přenesená",J154,0)</f>
        <v>0</v>
      </c>
      <c r="BI154" s="101">
        <f>IF(N154="nulová",J154,0)</f>
        <v>0</v>
      </c>
      <c r="BJ154" s="66" t="s">
        <v>79</v>
      </c>
      <c r="BK154" s="101">
        <f>ROUND(I154*H154,2)</f>
        <v>0</v>
      </c>
      <c r="BL154" s="66" t="s">
        <v>89</v>
      </c>
      <c r="BM154" s="100" t="s">
        <v>443</v>
      </c>
    </row>
    <row r="155" spans="2:65" s="49" customFormat="1" ht="25.9" customHeight="1" x14ac:dyDescent="0.2">
      <c r="B155" s="50"/>
      <c r="D155" s="51" t="s">
        <v>73</v>
      </c>
      <c r="E155" s="52" t="s">
        <v>610</v>
      </c>
      <c r="F155" s="52" t="s">
        <v>611</v>
      </c>
      <c r="J155" s="87">
        <f>BK155</f>
        <v>0</v>
      </c>
      <c r="L155" s="50"/>
      <c r="M155" s="88"/>
      <c r="P155" s="89">
        <f>P156+P157+P158</f>
        <v>0</v>
      </c>
      <c r="R155" s="89">
        <f>R156+R157+R158</f>
        <v>0</v>
      </c>
      <c r="T155" s="90">
        <f>T156+T157+T158</f>
        <v>0</v>
      </c>
      <c r="AR155" s="51" t="s">
        <v>83</v>
      </c>
      <c r="AT155" s="91" t="s">
        <v>73</v>
      </c>
      <c r="AU155" s="91" t="s">
        <v>74</v>
      </c>
      <c r="AY155" s="51" t="s">
        <v>138</v>
      </c>
      <c r="BK155" s="92">
        <f>BK156+BK157+BK158</f>
        <v>0</v>
      </c>
    </row>
    <row r="156" spans="2:65" s="9" customFormat="1" ht="24.2" customHeight="1" x14ac:dyDescent="0.2">
      <c r="B156" s="10"/>
      <c r="C156" s="61" t="s">
        <v>273</v>
      </c>
      <c r="D156" s="61" t="s">
        <v>140</v>
      </c>
      <c r="E156" s="62" t="s">
        <v>1345</v>
      </c>
      <c r="F156" s="63" t="s">
        <v>1346</v>
      </c>
      <c r="G156" s="64" t="s">
        <v>1347</v>
      </c>
      <c r="H156" s="65">
        <v>0.5</v>
      </c>
      <c r="I156" s="192"/>
      <c r="J156" s="105">
        <f>ROUND(I156*H156,2)</f>
        <v>0</v>
      </c>
      <c r="K156" s="106"/>
      <c r="L156" s="10"/>
      <c r="M156" s="107" t="s">
        <v>1</v>
      </c>
      <c r="N156" s="108" t="s">
        <v>39</v>
      </c>
      <c r="P156" s="98">
        <f>O156*H156</f>
        <v>0</v>
      </c>
      <c r="Q156" s="98">
        <v>0</v>
      </c>
      <c r="R156" s="98">
        <f>Q156*H156</f>
        <v>0</v>
      </c>
      <c r="S156" s="98">
        <v>0</v>
      </c>
      <c r="T156" s="99">
        <f>S156*H156</f>
        <v>0</v>
      </c>
      <c r="AR156" s="100" t="s">
        <v>229</v>
      </c>
      <c r="AT156" s="100" t="s">
        <v>140</v>
      </c>
      <c r="AU156" s="100" t="s">
        <v>79</v>
      </c>
      <c r="AY156" s="66" t="s">
        <v>138</v>
      </c>
      <c r="BE156" s="101">
        <f>IF(N156="základní",J156,0)</f>
        <v>0</v>
      </c>
      <c r="BF156" s="101">
        <f>IF(N156="snížená",J156,0)</f>
        <v>0</v>
      </c>
      <c r="BG156" s="101">
        <f>IF(N156="zákl. přenesená",J156,0)</f>
        <v>0</v>
      </c>
      <c r="BH156" s="101">
        <f>IF(N156="sníž. přenesená",J156,0)</f>
        <v>0</v>
      </c>
      <c r="BI156" s="101">
        <f>IF(N156="nulová",J156,0)</f>
        <v>0</v>
      </c>
      <c r="BJ156" s="66" t="s">
        <v>79</v>
      </c>
      <c r="BK156" s="101">
        <f>ROUND(I156*H156,2)</f>
        <v>0</v>
      </c>
      <c r="BL156" s="66" t="s">
        <v>229</v>
      </c>
      <c r="BM156" s="100" t="s">
        <v>453</v>
      </c>
    </row>
    <row r="157" spans="2:65" s="9" customFormat="1" ht="16.5" customHeight="1" x14ac:dyDescent="0.2">
      <c r="B157" s="10"/>
      <c r="C157" s="61" t="s">
        <v>282</v>
      </c>
      <c r="D157" s="61" t="s">
        <v>140</v>
      </c>
      <c r="E157" s="62" t="s">
        <v>1348</v>
      </c>
      <c r="F157" s="63" t="s">
        <v>1349</v>
      </c>
      <c r="G157" s="64" t="s">
        <v>1036</v>
      </c>
      <c r="H157" s="65">
        <v>5</v>
      </c>
      <c r="I157" s="192"/>
      <c r="J157" s="105">
        <f>ROUND(I157*H157,2)</f>
        <v>0</v>
      </c>
      <c r="K157" s="106"/>
      <c r="L157" s="10"/>
      <c r="M157" s="107" t="s">
        <v>1</v>
      </c>
      <c r="N157" s="108" t="s">
        <v>39</v>
      </c>
      <c r="P157" s="98">
        <f>O157*H157</f>
        <v>0</v>
      </c>
      <c r="Q157" s="98">
        <v>0</v>
      </c>
      <c r="R157" s="98">
        <f>Q157*H157</f>
        <v>0</v>
      </c>
      <c r="S157" s="98">
        <v>0</v>
      </c>
      <c r="T157" s="99">
        <f>S157*H157</f>
        <v>0</v>
      </c>
      <c r="AR157" s="100" t="s">
        <v>229</v>
      </c>
      <c r="AT157" s="100" t="s">
        <v>140</v>
      </c>
      <c r="AU157" s="100" t="s">
        <v>79</v>
      </c>
      <c r="AY157" s="66" t="s">
        <v>138</v>
      </c>
      <c r="BE157" s="101">
        <f>IF(N157="základní",J157,0)</f>
        <v>0</v>
      </c>
      <c r="BF157" s="101">
        <f>IF(N157="snížená",J157,0)</f>
        <v>0</v>
      </c>
      <c r="BG157" s="101">
        <f>IF(N157="zákl. přenesená",J157,0)</f>
        <v>0</v>
      </c>
      <c r="BH157" s="101">
        <f>IF(N157="sníž. přenesená",J157,0)</f>
        <v>0</v>
      </c>
      <c r="BI157" s="101">
        <f>IF(N157="nulová",J157,0)</f>
        <v>0</v>
      </c>
      <c r="BJ157" s="66" t="s">
        <v>79</v>
      </c>
      <c r="BK157" s="101">
        <f>ROUND(I157*H157,2)</f>
        <v>0</v>
      </c>
      <c r="BL157" s="66" t="s">
        <v>229</v>
      </c>
      <c r="BM157" s="100" t="s">
        <v>463</v>
      </c>
    </row>
    <row r="158" spans="2:65" s="49" customFormat="1" ht="22.7" customHeight="1" x14ac:dyDescent="0.2">
      <c r="B158" s="50"/>
      <c r="D158" s="51" t="s">
        <v>73</v>
      </c>
      <c r="E158" s="60" t="s">
        <v>1350</v>
      </c>
      <c r="F158" s="60" t="s">
        <v>1351</v>
      </c>
      <c r="J158" s="104">
        <f>BK158</f>
        <v>0</v>
      </c>
      <c r="L158" s="50"/>
      <c r="M158" s="88"/>
      <c r="P158" s="89">
        <f>SUM(P159:P176)</f>
        <v>0</v>
      </c>
      <c r="R158" s="89">
        <f>SUM(R159:R176)</f>
        <v>0</v>
      </c>
      <c r="T158" s="90">
        <f>SUM(T159:T176)</f>
        <v>0</v>
      </c>
      <c r="AR158" s="51" t="s">
        <v>83</v>
      </c>
      <c r="AT158" s="91" t="s">
        <v>73</v>
      </c>
      <c r="AU158" s="91" t="s">
        <v>79</v>
      </c>
      <c r="AY158" s="51" t="s">
        <v>138</v>
      </c>
      <c r="BK158" s="92">
        <f>SUM(BK159:BK176)</f>
        <v>0</v>
      </c>
    </row>
    <row r="159" spans="2:65" s="9" customFormat="1" ht="16.5" customHeight="1" x14ac:dyDescent="0.2">
      <c r="B159" s="10"/>
      <c r="C159" s="61" t="s">
        <v>286</v>
      </c>
      <c r="D159" s="61" t="s">
        <v>140</v>
      </c>
      <c r="E159" s="62" t="s">
        <v>1352</v>
      </c>
      <c r="F159" s="63" t="s">
        <v>1353</v>
      </c>
      <c r="G159" s="64" t="s">
        <v>205</v>
      </c>
      <c r="H159" s="65">
        <v>15</v>
      </c>
      <c r="I159" s="192"/>
      <c r="J159" s="105">
        <f t="shared" ref="J159:J176" si="10">ROUND(I159*H159,2)</f>
        <v>0</v>
      </c>
      <c r="K159" s="106"/>
      <c r="L159" s="10"/>
      <c r="M159" s="107" t="s">
        <v>1</v>
      </c>
      <c r="N159" s="108" t="s">
        <v>39</v>
      </c>
      <c r="P159" s="98">
        <f t="shared" ref="P159:P176" si="11">O159*H159</f>
        <v>0</v>
      </c>
      <c r="Q159" s="98">
        <v>0</v>
      </c>
      <c r="R159" s="98">
        <f t="shared" ref="R159:R176" si="12">Q159*H159</f>
        <v>0</v>
      </c>
      <c r="S159" s="98">
        <v>0</v>
      </c>
      <c r="T159" s="99">
        <f t="shared" ref="T159:T176" si="13">S159*H159</f>
        <v>0</v>
      </c>
      <c r="AR159" s="100" t="s">
        <v>229</v>
      </c>
      <c r="AT159" s="100" t="s">
        <v>140</v>
      </c>
      <c r="AU159" s="100" t="s">
        <v>83</v>
      </c>
      <c r="AY159" s="66" t="s">
        <v>138</v>
      </c>
      <c r="BE159" s="101">
        <f t="shared" ref="BE159:BE176" si="14">IF(N159="základní",J159,0)</f>
        <v>0</v>
      </c>
      <c r="BF159" s="101">
        <f t="shared" ref="BF159:BF176" si="15">IF(N159="snížená",J159,0)</f>
        <v>0</v>
      </c>
      <c r="BG159" s="101">
        <f t="shared" ref="BG159:BG176" si="16">IF(N159="zákl. přenesená",J159,0)</f>
        <v>0</v>
      </c>
      <c r="BH159" s="101">
        <f t="shared" ref="BH159:BH176" si="17">IF(N159="sníž. přenesená",J159,0)</f>
        <v>0</v>
      </c>
      <c r="BI159" s="101">
        <f t="shared" ref="BI159:BI176" si="18">IF(N159="nulová",J159,0)</f>
        <v>0</v>
      </c>
      <c r="BJ159" s="66" t="s">
        <v>79</v>
      </c>
      <c r="BK159" s="101">
        <f t="shared" ref="BK159:BK176" si="19">ROUND(I159*H159,2)</f>
        <v>0</v>
      </c>
      <c r="BL159" s="66" t="s">
        <v>229</v>
      </c>
      <c r="BM159" s="100" t="s">
        <v>472</v>
      </c>
    </row>
    <row r="160" spans="2:65" s="9" customFormat="1" ht="16.5" customHeight="1" x14ac:dyDescent="0.2">
      <c r="B160" s="10"/>
      <c r="C160" s="61" t="s">
        <v>293</v>
      </c>
      <c r="D160" s="61" t="s">
        <v>140</v>
      </c>
      <c r="E160" s="62" t="s">
        <v>1354</v>
      </c>
      <c r="F160" s="63" t="s">
        <v>1355</v>
      </c>
      <c r="G160" s="64" t="s">
        <v>205</v>
      </c>
      <c r="H160" s="65">
        <v>2</v>
      </c>
      <c r="I160" s="192"/>
      <c r="J160" s="105">
        <f t="shared" si="10"/>
        <v>0</v>
      </c>
      <c r="K160" s="106"/>
      <c r="L160" s="10"/>
      <c r="M160" s="107" t="s">
        <v>1</v>
      </c>
      <c r="N160" s="108" t="s">
        <v>39</v>
      </c>
      <c r="P160" s="98">
        <f t="shared" si="11"/>
        <v>0</v>
      </c>
      <c r="Q160" s="98">
        <v>0</v>
      </c>
      <c r="R160" s="98">
        <f t="shared" si="12"/>
        <v>0</v>
      </c>
      <c r="S160" s="98">
        <v>0</v>
      </c>
      <c r="T160" s="99">
        <f t="shared" si="13"/>
        <v>0</v>
      </c>
      <c r="AR160" s="100" t="s">
        <v>229</v>
      </c>
      <c r="AT160" s="100" t="s">
        <v>140</v>
      </c>
      <c r="AU160" s="100" t="s">
        <v>83</v>
      </c>
      <c r="AY160" s="66" t="s">
        <v>138</v>
      </c>
      <c r="BE160" s="101">
        <f t="shared" si="14"/>
        <v>0</v>
      </c>
      <c r="BF160" s="101">
        <f t="shared" si="15"/>
        <v>0</v>
      </c>
      <c r="BG160" s="101">
        <f t="shared" si="16"/>
        <v>0</v>
      </c>
      <c r="BH160" s="101">
        <f t="shared" si="17"/>
        <v>0</v>
      </c>
      <c r="BI160" s="101">
        <f t="shared" si="18"/>
        <v>0</v>
      </c>
      <c r="BJ160" s="66" t="s">
        <v>79</v>
      </c>
      <c r="BK160" s="101">
        <f t="shared" si="19"/>
        <v>0</v>
      </c>
      <c r="BL160" s="66" t="s">
        <v>229</v>
      </c>
      <c r="BM160" s="100" t="s">
        <v>487</v>
      </c>
    </row>
    <row r="161" spans="2:65" s="9" customFormat="1" ht="24.2" customHeight="1" x14ac:dyDescent="0.2">
      <c r="B161" s="10"/>
      <c r="C161" s="61" t="s">
        <v>298</v>
      </c>
      <c r="D161" s="61" t="s">
        <v>140</v>
      </c>
      <c r="E161" s="62" t="s">
        <v>1356</v>
      </c>
      <c r="F161" s="63" t="s">
        <v>1357</v>
      </c>
      <c r="G161" s="64" t="s">
        <v>238</v>
      </c>
      <c r="H161" s="65">
        <v>160</v>
      </c>
      <c r="I161" s="192"/>
      <c r="J161" s="105">
        <f t="shared" si="10"/>
        <v>0</v>
      </c>
      <c r="K161" s="106"/>
      <c r="L161" s="10"/>
      <c r="M161" s="107" t="s">
        <v>1</v>
      </c>
      <c r="N161" s="108" t="s">
        <v>39</v>
      </c>
      <c r="P161" s="98">
        <f t="shared" si="11"/>
        <v>0</v>
      </c>
      <c r="Q161" s="98">
        <v>0</v>
      </c>
      <c r="R161" s="98">
        <f t="shared" si="12"/>
        <v>0</v>
      </c>
      <c r="S161" s="98">
        <v>0</v>
      </c>
      <c r="T161" s="99">
        <f t="shared" si="13"/>
        <v>0</v>
      </c>
      <c r="AR161" s="100" t="s">
        <v>229</v>
      </c>
      <c r="AT161" s="100" t="s">
        <v>140</v>
      </c>
      <c r="AU161" s="100" t="s">
        <v>83</v>
      </c>
      <c r="AY161" s="66" t="s">
        <v>138</v>
      </c>
      <c r="BE161" s="101">
        <f t="shared" si="14"/>
        <v>0</v>
      </c>
      <c r="BF161" s="101">
        <f t="shared" si="15"/>
        <v>0</v>
      </c>
      <c r="BG161" s="101">
        <f t="shared" si="16"/>
        <v>0</v>
      </c>
      <c r="BH161" s="101">
        <f t="shared" si="17"/>
        <v>0</v>
      </c>
      <c r="BI161" s="101">
        <f t="shared" si="18"/>
        <v>0</v>
      </c>
      <c r="BJ161" s="66" t="s">
        <v>79</v>
      </c>
      <c r="BK161" s="101">
        <f t="shared" si="19"/>
        <v>0</v>
      </c>
      <c r="BL161" s="66" t="s">
        <v>229</v>
      </c>
      <c r="BM161" s="100" t="s">
        <v>499</v>
      </c>
    </row>
    <row r="162" spans="2:65" s="9" customFormat="1" ht="24.2" customHeight="1" x14ac:dyDescent="0.2">
      <c r="B162" s="10"/>
      <c r="C162" s="61" t="s">
        <v>307</v>
      </c>
      <c r="D162" s="61" t="s">
        <v>140</v>
      </c>
      <c r="E162" s="62" t="s">
        <v>1358</v>
      </c>
      <c r="F162" s="63" t="s">
        <v>1359</v>
      </c>
      <c r="G162" s="64" t="s">
        <v>238</v>
      </c>
      <c r="H162" s="65">
        <v>94</v>
      </c>
      <c r="I162" s="192"/>
      <c r="J162" s="105">
        <f t="shared" si="10"/>
        <v>0</v>
      </c>
      <c r="K162" s="106"/>
      <c r="L162" s="10"/>
      <c r="M162" s="107" t="s">
        <v>1</v>
      </c>
      <c r="N162" s="108" t="s">
        <v>39</v>
      </c>
      <c r="P162" s="98">
        <f t="shared" si="11"/>
        <v>0</v>
      </c>
      <c r="Q162" s="98">
        <v>0</v>
      </c>
      <c r="R162" s="98">
        <f t="shared" si="12"/>
        <v>0</v>
      </c>
      <c r="S162" s="98">
        <v>0</v>
      </c>
      <c r="T162" s="99">
        <f t="shared" si="13"/>
        <v>0</v>
      </c>
      <c r="AR162" s="100" t="s">
        <v>229</v>
      </c>
      <c r="AT162" s="100" t="s">
        <v>140</v>
      </c>
      <c r="AU162" s="100" t="s">
        <v>83</v>
      </c>
      <c r="AY162" s="66" t="s">
        <v>138</v>
      </c>
      <c r="BE162" s="101">
        <f t="shared" si="14"/>
        <v>0</v>
      </c>
      <c r="BF162" s="101">
        <f t="shared" si="15"/>
        <v>0</v>
      </c>
      <c r="BG162" s="101">
        <f t="shared" si="16"/>
        <v>0</v>
      </c>
      <c r="BH162" s="101">
        <f t="shared" si="17"/>
        <v>0</v>
      </c>
      <c r="BI162" s="101">
        <f t="shared" si="18"/>
        <v>0</v>
      </c>
      <c r="BJ162" s="66" t="s">
        <v>79</v>
      </c>
      <c r="BK162" s="101">
        <f t="shared" si="19"/>
        <v>0</v>
      </c>
      <c r="BL162" s="66" t="s">
        <v>229</v>
      </c>
      <c r="BM162" s="100" t="s">
        <v>508</v>
      </c>
    </row>
    <row r="163" spans="2:65" s="9" customFormat="1" ht="24.2" customHeight="1" x14ac:dyDescent="0.2">
      <c r="B163" s="10"/>
      <c r="C163" s="61" t="s">
        <v>318</v>
      </c>
      <c r="D163" s="61" t="s">
        <v>140</v>
      </c>
      <c r="E163" s="62" t="s">
        <v>1360</v>
      </c>
      <c r="F163" s="63" t="s">
        <v>1361</v>
      </c>
      <c r="G163" s="64" t="s">
        <v>205</v>
      </c>
      <c r="H163" s="65">
        <v>270</v>
      </c>
      <c r="I163" s="192"/>
      <c r="J163" s="105">
        <f t="shared" si="10"/>
        <v>0</v>
      </c>
      <c r="K163" s="106"/>
      <c r="L163" s="10"/>
      <c r="M163" s="107" t="s">
        <v>1</v>
      </c>
      <c r="N163" s="108" t="s">
        <v>39</v>
      </c>
      <c r="P163" s="98">
        <f t="shared" si="11"/>
        <v>0</v>
      </c>
      <c r="Q163" s="98">
        <v>0</v>
      </c>
      <c r="R163" s="98">
        <f t="shared" si="12"/>
        <v>0</v>
      </c>
      <c r="S163" s="98">
        <v>0</v>
      </c>
      <c r="T163" s="99">
        <f t="shared" si="13"/>
        <v>0</v>
      </c>
      <c r="AR163" s="100" t="s">
        <v>229</v>
      </c>
      <c r="AT163" s="100" t="s">
        <v>140</v>
      </c>
      <c r="AU163" s="100" t="s">
        <v>83</v>
      </c>
      <c r="AY163" s="66" t="s">
        <v>138</v>
      </c>
      <c r="BE163" s="101">
        <f t="shared" si="14"/>
        <v>0</v>
      </c>
      <c r="BF163" s="101">
        <f t="shared" si="15"/>
        <v>0</v>
      </c>
      <c r="BG163" s="101">
        <f t="shared" si="16"/>
        <v>0</v>
      </c>
      <c r="BH163" s="101">
        <f t="shared" si="17"/>
        <v>0</v>
      </c>
      <c r="BI163" s="101">
        <f t="shared" si="18"/>
        <v>0</v>
      </c>
      <c r="BJ163" s="66" t="s">
        <v>79</v>
      </c>
      <c r="BK163" s="101">
        <f t="shared" si="19"/>
        <v>0</v>
      </c>
      <c r="BL163" s="66" t="s">
        <v>229</v>
      </c>
      <c r="BM163" s="100" t="s">
        <v>519</v>
      </c>
    </row>
    <row r="164" spans="2:65" s="9" customFormat="1" ht="24.2" customHeight="1" x14ac:dyDescent="0.2">
      <c r="B164" s="10"/>
      <c r="C164" s="61" t="s">
        <v>325</v>
      </c>
      <c r="D164" s="61" t="s">
        <v>140</v>
      </c>
      <c r="E164" s="62" t="s">
        <v>1362</v>
      </c>
      <c r="F164" s="63" t="s">
        <v>1363</v>
      </c>
      <c r="G164" s="64" t="s">
        <v>205</v>
      </c>
      <c r="H164" s="65">
        <v>1</v>
      </c>
      <c r="I164" s="192"/>
      <c r="J164" s="105">
        <f t="shared" si="10"/>
        <v>0</v>
      </c>
      <c r="K164" s="106"/>
      <c r="L164" s="10"/>
      <c r="M164" s="107" t="s">
        <v>1</v>
      </c>
      <c r="N164" s="108" t="s">
        <v>39</v>
      </c>
      <c r="P164" s="98">
        <f t="shared" si="11"/>
        <v>0</v>
      </c>
      <c r="Q164" s="98">
        <v>0</v>
      </c>
      <c r="R164" s="98">
        <f t="shared" si="12"/>
        <v>0</v>
      </c>
      <c r="S164" s="98">
        <v>0</v>
      </c>
      <c r="T164" s="99">
        <f t="shared" si="13"/>
        <v>0</v>
      </c>
      <c r="AR164" s="100" t="s">
        <v>229</v>
      </c>
      <c r="AT164" s="100" t="s">
        <v>140</v>
      </c>
      <c r="AU164" s="100" t="s">
        <v>83</v>
      </c>
      <c r="AY164" s="66" t="s">
        <v>138</v>
      </c>
      <c r="BE164" s="101">
        <f t="shared" si="14"/>
        <v>0</v>
      </c>
      <c r="BF164" s="101">
        <f t="shared" si="15"/>
        <v>0</v>
      </c>
      <c r="BG164" s="101">
        <f t="shared" si="16"/>
        <v>0</v>
      </c>
      <c r="BH164" s="101">
        <f t="shared" si="17"/>
        <v>0</v>
      </c>
      <c r="BI164" s="101">
        <f t="shared" si="18"/>
        <v>0</v>
      </c>
      <c r="BJ164" s="66" t="s">
        <v>79</v>
      </c>
      <c r="BK164" s="101">
        <f t="shared" si="19"/>
        <v>0</v>
      </c>
      <c r="BL164" s="66" t="s">
        <v>229</v>
      </c>
      <c r="BM164" s="100" t="s">
        <v>529</v>
      </c>
    </row>
    <row r="165" spans="2:65" s="9" customFormat="1" ht="24.2" customHeight="1" x14ac:dyDescent="0.2">
      <c r="B165" s="10"/>
      <c r="C165" s="61" t="s">
        <v>333</v>
      </c>
      <c r="D165" s="61" t="s">
        <v>140</v>
      </c>
      <c r="E165" s="62" t="s">
        <v>1364</v>
      </c>
      <c r="F165" s="63" t="s">
        <v>1365</v>
      </c>
      <c r="G165" s="64" t="s">
        <v>205</v>
      </c>
      <c r="H165" s="65">
        <v>6</v>
      </c>
      <c r="I165" s="192"/>
      <c r="J165" s="105">
        <f t="shared" si="10"/>
        <v>0</v>
      </c>
      <c r="K165" s="106"/>
      <c r="L165" s="10"/>
      <c r="M165" s="107" t="s">
        <v>1</v>
      </c>
      <c r="N165" s="108" t="s">
        <v>39</v>
      </c>
      <c r="P165" s="98">
        <f t="shared" si="11"/>
        <v>0</v>
      </c>
      <c r="Q165" s="98">
        <v>0</v>
      </c>
      <c r="R165" s="98">
        <f t="shared" si="12"/>
        <v>0</v>
      </c>
      <c r="S165" s="98">
        <v>0</v>
      </c>
      <c r="T165" s="99">
        <f t="shared" si="13"/>
        <v>0</v>
      </c>
      <c r="AR165" s="100" t="s">
        <v>229</v>
      </c>
      <c r="AT165" s="100" t="s">
        <v>140</v>
      </c>
      <c r="AU165" s="100" t="s">
        <v>83</v>
      </c>
      <c r="AY165" s="66" t="s">
        <v>138</v>
      </c>
      <c r="BE165" s="101">
        <f t="shared" si="14"/>
        <v>0</v>
      </c>
      <c r="BF165" s="101">
        <f t="shared" si="15"/>
        <v>0</v>
      </c>
      <c r="BG165" s="101">
        <f t="shared" si="16"/>
        <v>0</v>
      </c>
      <c r="BH165" s="101">
        <f t="shared" si="17"/>
        <v>0</v>
      </c>
      <c r="BI165" s="101">
        <f t="shared" si="18"/>
        <v>0</v>
      </c>
      <c r="BJ165" s="66" t="s">
        <v>79</v>
      </c>
      <c r="BK165" s="101">
        <f t="shared" si="19"/>
        <v>0</v>
      </c>
      <c r="BL165" s="66" t="s">
        <v>229</v>
      </c>
      <c r="BM165" s="100" t="s">
        <v>539</v>
      </c>
    </row>
    <row r="166" spans="2:65" s="9" customFormat="1" ht="37.700000000000003" customHeight="1" x14ac:dyDescent="0.2">
      <c r="B166" s="10"/>
      <c r="C166" s="61" t="s">
        <v>338</v>
      </c>
      <c r="D166" s="61" t="s">
        <v>140</v>
      </c>
      <c r="E166" s="62" t="s">
        <v>1366</v>
      </c>
      <c r="F166" s="63" t="s">
        <v>1367</v>
      </c>
      <c r="G166" s="64" t="s">
        <v>205</v>
      </c>
      <c r="H166" s="65">
        <v>4</v>
      </c>
      <c r="I166" s="192"/>
      <c r="J166" s="105">
        <f t="shared" si="10"/>
        <v>0</v>
      </c>
      <c r="K166" s="106"/>
      <c r="L166" s="10"/>
      <c r="M166" s="107" t="s">
        <v>1</v>
      </c>
      <c r="N166" s="108" t="s">
        <v>39</v>
      </c>
      <c r="P166" s="98">
        <f t="shared" si="11"/>
        <v>0</v>
      </c>
      <c r="Q166" s="98">
        <v>0</v>
      </c>
      <c r="R166" s="98">
        <f t="shared" si="12"/>
        <v>0</v>
      </c>
      <c r="S166" s="98">
        <v>0</v>
      </c>
      <c r="T166" s="99">
        <f t="shared" si="13"/>
        <v>0</v>
      </c>
      <c r="AR166" s="100" t="s">
        <v>229</v>
      </c>
      <c r="AT166" s="100" t="s">
        <v>140</v>
      </c>
      <c r="AU166" s="100" t="s">
        <v>83</v>
      </c>
      <c r="AY166" s="66" t="s">
        <v>138</v>
      </c>
      <c r="BE166" s="101">
        <f t="shared" si="14"/>
        <v>0</v>
      </c>
      <c r="BF166" s="101">
        <f t="shared" si="15"/>
        <v>0</v>
      </c>
      <c r="BG166" s="101">
        <f t="shared" si="16"/>
        <v>0</v>
      </c>
      <c r="BH166" s="101">
        <f t="shared" si="17"/>
        <v>0</v>
      </c>
      <c r="BI166" s="101">
        <f t="shared" si="18"/>
        <v>0</v>
      </c>
      <c r="BJ166" s="66" t="s">
        <v>79</v>
      </c>
      <c r="BK166" s="101">
        <f t="shared" si="19"/>
        <v>0</v>
      </c>
      <c r="BL166" s="66" t="s">
        <v>229</v>
      </c>
      <c r="BM166" s="100" t="s">
        <v>552</v>
      </c>
    </row>
    <row r="167" spans="2:65" s="9" customFormat="1" ht="24.2" customHeight="1" x14ac:dyDescent="0.2">
      <c r="B167" s="10"/>
      <c r="C167" s="61" t="s">
        <v>344</v>
      </c>
      <c r="D167" s="61" t="s">
        <v>140</v>
      </c>
      <c r="E167" s="62" t="s">
        <v>1368</v>
      </c>
      <c r="F167" s="63" t="s">
        <v>1369</v>
      </c>
      <c r="G167" s="64" t="s">
        <v>205</v>
      </c>
      <c r="H167" s="65">
        <v>4</v>
      </c>
      <c r="I167" s="192"/>
      <c r="J167" s="105">
        <f t="shared" si="10"/>
        <v>0</v>
      </c>
      <c r="K167" s="106"/>
      <c r="L167" s="10"/>
      <c r="M167" s="107" t="s">
        <v>1</v>
      </c>
      <c r="N167" s="108" t="s">
        <v>39</v>
      </c>
      <c r="P167" s="98">
        <f t="shared" si="11"/>
        <v>0</v>
      </c>
      <c r="Q167" s="98">
        <v>0</v>
      </c>
      <c r="R167" s="98">
        <f t="shared" si="12"/>
        <v>0</v>
      </c>
      <c r="S167" s="98">
        <v>0</v>
      </c>
      <c r="T167" s="99">
        <f t="shared" si="13"/>
        <v>0</v>
      </c>
      <c r="AR167" s="100" t="s">
        <v>229</v>
      </c>
      <c r="AT167" s="100" t="s">
        <v>140</v>
      </c>
      <c r="AU167" s="100" t="s">
        <v>83</v>
      </c>
      <c r="AY167" s="66" t="s">
        <v>138</v>
      </c>
      <c r="BE167" s="101">
        <f t="shared" si="14"/>
        <v>0</v>
      </c>
      <c r="BF167" s="101">
        <f t="shared" si="15"/>
        <v>0</v>
      </c>
      <c r="BG167" s="101">
        <f t="shared" si="16"/>
        <v>0</v>
      </c>
      <c r="BH167" s="101">
        <f t="shared" si="17"/>
        <v>0</v>
      </c>
      <c r="BI167" s="101">
        <f t="shared" si="18"/>
        <v>0</v>
      </c>
      <c r="BJ167" s="66" t="s">
        <v>79</v>
      </c>
      <c r="BK167" s="101">
        <f t="shared" si="19"/>
        <v>0</v>
      </c>
      <c r="BL167" s="66" t="s">
        <v>229</v>
      </c>
      <c r="BM167" s="100" t="s">
        <v>564</v>
      </c>
    </row>
    <row r="168" spans="2:65" s="9" customFormat="1" ht="33" customHeight="1" x14ac:dyDescent="0.2">
      <c r="B168" s="10"/>
      <c r="C168" s="61" t="s">
        <v>359</v>
      </c>
      <c r="D168" s="61" t="s">
        <v>140</v>
      </c>
      <c r="E168" s="62" t="s">
        <v>1370</v>
      </c>
      <c r="F168" s="63" t="s">
        <v>1371</v>
      </c>
      <c r="G168" s="64" t="s">
        <v>205</v>
      </c>
      <c r="H168" s="65">
        <v>3</v>
      </c>
      <c r="I168" s="192"/>
      <c r="J168" s="105">
        <f t="shared" si="10"/>
        <v>0</v>
      </c>
      <c r="K168" s="106"/>
      <c r="L168" s="10"/>
      <c r="M168" s="107" t="s">
        <v>1</v>
      </c>
      <c r="N168" s="108" t="s">
        <v>39</v>
      </c>
      <c r="P168" s="98">
        <f t="shared" si="11"/>
        <v>0</v>
      </c>
      <c r="Q168" s="98">
        <v>0</v>
      </c>
      <c r="R168" s="98">
        <f t="shared" si="12"/>
        <v>0</v>
      </c>
      <c r="S168" s="98">
        <v>0</v>
      </c>
      <c r="T168" s="99">
        <f t="shared" si="13"/>
        <v>0</v>
      </c>
      <c r="AR168" s="100" t="s">
        <v>229</v>
      </c>
      <c r="AT168" s="100" t="s">
        <v>140</v>
      </c>
      <c r="AU168" s="100" t="s">
        <v>83</v>
      </c>
      <c r="AY168" s="66" t="s">
        <v>138</v>
      </c>
      <c r="BE168" s="101">
        <f t="shared" si="14"/>
        <v>0</v>
      </c>
      <c r="BF168" s="101">
        <f t="shared" si="15"/>
        <v>0</v>
      </c>
      <c r="BG168" s="101">
        <f t="shared" si="16"/>
        <v>0</v>
      </c>
      <c r="BH168" s="101">
        <f t="shared" si="17"/>
        <v>0</v>
      </c>
      <c r="BI168" s="101">
        <f t="shared" si="18"/>
        <v>0</v>
      </c>
      <c r="BJ168" s="66" t="s">
        <v>79</v>
      </c>
      <c r="BK168" s="101">
        <f t="shared" si="19"/>
        <v>0</v>
      </c>
      <c r="BL168" s="66" t="s">
        <v>229</v>
      </c>
      <c r="BM168" s="100" t="s">
        <v>583</v>
      </c>
    </row>
    <row r="169" spans="2:65" s="9" customFormat="1" ht="24.2" customHeight="1" x14ac:dyDescent="0.2">
      <c r="B169" s="10"/>
      <c r="C169" s="61" t="s">
        <v>374</v>
      </c>
      <c r="D169" s="61" t="s">
        <v>140</v>
      </c>
      <c r="E169" s="62" t="s">
        <v>1372</v>
      </c>
      <c r="F169" s="63" t="s">
        <v>1373</v>
      </c>
      <c r="G169" s="64" t="s">
        <v>205</v>
      </c>
      <c r="H169" s="65">
        <v>16</v>
      </c>
      <c r="I169" s="192"/>
      <c r="J169" s="105">
        <f t="shared" si="10"/>
        <v>0</v>
      </c>
      <c r="K169" s="106"/>
      <c r="L169" s="10"/>
      <c r="M169" s="107" t="s">
        <v>1</v>
      </c>
      <c r="N169" s="108" t="s">
        <v>39</v>
      </c>
      <c r="P169" s="98">
        <f t="shared" si="11"/>
        <v>0</v>
      </c>
      <c r="Q169" s="98">
        <v>0</v>
      </c>
      <c r="R169" s="98">
        <f t="shared" si="12"/>
        <v>0</v>
      </c>
      <c r="S169" s="98">
        <v>0</v>
      </c>
      <c r="T169" s="99">
        <f t="shared" si="13"/>
        <v>0</v>
      </c>
      <c r="AR169" s="100" t="s">
        <v>229</v>
      </c>
      <c r="AT169" s="100" t="s">
        <v>140</v>
      </c>
      <c r="AU169" s="100" t="s">
        <v>83</v>
      </c>
      <c r="AY169" s="66" t="s">
        <v>138</v>
      </c>
      <c r="BE169" s="101">
        <f t="shared" si="14"/>
        <v>0</v>
      </c>
      <c r="BF169" s="101">
        <f t="shared" si="15"/>
        <v>0</v>
      </c>
      <c r="BG169" s="101">
        <f t="shared" si="16"/>
        <v>0</v>
      </c>
      <c r="BH169" s="101">
        <f t="shared" si="17"/>
        <v>0</v>
      </c>
      <c r="BI169" s="101">
        <f t="shared" si="18"/>
        <v>0</v>
      </c>
      <c r="BJ169" s="66" t="s">
        <v>79</v>
      </c>
      <c r="BK169" s="101">
        <f t="shared" si="19"/>
        <v>0</v>
      </c>
      <c r="BL169" s="66" t="s">
        <v>229</v>
      </c>
      <c r="BM169" s="100" t="s">
        <v>591</v>
      </c>
    </row>
    <row r="170" spans="2:65" s="9" customFormat="1" ht="21.75" customHeight="1" x14ac:dyDescent="0.2">
      <c r="B170" s="10"/>
      <c r="C170" s="61" t="s">
        <v>380</v>
      </c>
      <c r="D170" s="61" t="s">
        <v>140</v>
      </c>
      <c r="E170" s="62" t="s">
        <v>1374</v>
      </c>
      <c r="F170" s="63" t="s">
        <v>1375</v>
      </c>
      <c r="G170" s="64" t="s">
        <v>205</v>
      </c>
      <c r="H170" s="65">
        <v>4</v>
      </c>
      <c r="I170" s="192"/>
      <c r="J170" s="105">
        <f t="shared" si="10"/>
        <v>0</v>
      </c>
      <c r="K170" s="106"/>
      <c r="L170" s="10"/>
      <c r="M170" s="107" t="s">
        <v>1</v>
      </c>
      <c r="N170" s="108" t="s">
        <v>39</v>
      </c>
      <c r="P170" s="98">
        <f t="shared" si="11"/>
        <v>0</v>
      </c>
      <c r="Q170" s="98">
        <v>0</v>
      </c>
      <c r="R170" s="98">
        <f t="shared" si="12"/>
        <v>0</v>
      </c>
      <c r="S170" s="98">
        <v>0</v>
      </c>
      <c r="T170" s="99">
        <f t="shared" si="13"/>
        <v>0</v>
      </c>
      <c r="AR170" s="100" t="s">
        <v>229</v>
      </c>
      <c r="AT170" s="100" t="s">
        <v>140</v>
      </c>
      <c r="AU170" s="100" t="s">
        <v>83</v>
      </c>
      <c r="AY170" s="66" t="s">
        <v>138</v>
      </c>
      <c r="BE170" s="101">
        <f t="shared" si="14"/>
        <v>0</v>
      </c>
      <c r="BF170" s="101">
        <f t="shared" si="15"/>
        <v>0</v>
      </c>
      <c r="BG170" s="101">
        <f t="shared" si="16"/>
        <v>0</v>
      </c>
      <c r="BH170" s="101">
        <f t="shared" si="17"/>
        <v>0</v>
      </c>
      <c r="BI170" s="101">
        <f t="shared" si="18"/>
        <v>0</v>
      </c>
      <c r="BJ170" s="66" t="s">
        <v>79</v>
      </c>
      <c r="BK170" s="101">
        <f t="shared" si="19"/>
        <v>0</v>
      </c>
      <c r="BL170" s="66" t="s">
        <v>229</v>
      </c>
      <c r="BM170" s="100" t="s">
        <v>600</v>
      </c>
    </row>
    <row r="171" spans="2:65" s="9" customFormat="1" ht="24.2" customHeight="1" x14ac:dyDescent="0.2">
      <c r="B171" s="10"/>
      <c r="C171" s="61" t="s">
        <v>386</v>
      </c>
      <c r="D171" s="61" t="s">
        <v>140</v>
      </c>
      <c r="E171" s="62" t="s">
        <v>1376</v>
      </c>
      <c r="F171" s="63" t="s">
        <v>1377</v>
      </c>
      <c r="G171" s="64" t="s">
        <v>205</v>
      </c>
      <c r="H171" s="65">
        <v>4</v>
      </c>
      <c r="I171" s="192"/>
      <c r="J171" s="105">
        <f t="shared" si="10"/>
        <v>0</v>
      </c>
      <c r="K171" s="106"/>
      <c r="L171" s="10"/>
      <c r="M171" s="107" t="s">
        <v>1</v>
      </c>
      <c r="N171" s="108" t="s">
        <v>39</v>
      </c>
      <c r="P171" s="98">
        <f t="shared" si="11"/>
        <v>0</v>
      </c>
      <c r="Q171" s="98">
        <v>0</v>
      </c>
      <c r="R171" s="98">
        <f t="shared" si="12"/>
        <v>0</v>
      </c>
      <c r="S171" s="98">
        <v>0</v>
      </c>
      <c r="T171" s="99">
        <f t="shared" si="13"/>
        <v>0</v>
      </c>
      <c r="AR171" s="100" t="s">
        <v>229</v>
      </c>
      <c r="AT171" s="100" t="s">
        <v>140</v>
      </c>
      <c r="AU171" s="100" t="s">
        <v>83</v>
      </c>
      <c r="AY171" s="66" t="s">
        <v>138</v>
      </c>
      <c r="BE171" s="101">
        <f t="shared" si="14"/>
        <v>0</v>
      </c>
      <c r="BF171" s="101">
        <f t="shared" si="15"/>
        <v>0</v>
      </c>
      <c r="BG171" s="101">
        <f t="shared" si="16"/>
        <v>0</v>
      </c>
      <c r="BH171" s="101">
        <f t="shared" si="17"/>
        <v>0</v>
      </c>
      <c r="BI171" s="101">
        <f t="shared" si="18"/>
        <v>0</v>
      </c>
      <c r="BJ171" s="66" t="s">
        <v>79</v>
      </c>
      <c r="BK171" s="101">
        <f t="shared" si="19"/>
        <v>0</v>
      </c>
      <c r="BL171" s="66" t="s">
        <v>229</v>
      </c>
      <c r="BM171" s="100" t="s">
        <v>614</v>
      </c>
    </row>
    <row r="172" spans="2:65" s="9" customFormat="1" ht="33" customHeight="1" x14ac:dyDescent="0.2">
      <c r="B172" s="10"/>
      <c r="C172" s="61" t="s">
        <v>394</v>
      </c>
      <c r="D172" s="61" t="s">
        <v>140</v>
      </c>
      <c r="E172" s="62" t="s">
        <v>1378</v>
      </c>
      <c r="F172" s="63" t="s">
        <v>1379</v>
      </c>
      <c r="G172" s="64" t="s">
        <v>238</v>
      </c>
      <c r="H172" s="65">
        <v>180</v>
      </c>
      <c r="I172" s="192"/>
      <c r="J172" s="105">
        <f t="shared" si="10"/>
        <v>0</v>
      </c>
      <c r="K172" s="106"/>
      <c r="L172" s="10"/>
      <c r="M172" s="107" t="s">
        <v>1</v>
      </c>
      <c r="N172" s="108" t="s">
        <v>39</v>
      </c>
      <c r="P172" s="98">
        <f t="shared" si="11"/>
        <v>0</v>
      </c>
      <c r="Q172" s="98">
        <v>0</v>
      </c>
      <c r="R172" s="98">
        <f t="shared" si="12"/>
        <v>0</v>
      </c>
      <c r="S172" s="98">
        <v>0</v>
      </c>
      <c r="T172" s="99">
        <f t="shared" si="13"/>
        <v>0</v>
      </c>
      <c r="AR172" s="100" t="s">
        <v>229</v>
      </c>
      <c r="AT172" s="100" t="s">
        <v>140</v>
      </c>
      <c r="AU172" s="100" t="s">
        <v>83</v>
      </c>
      <c r="AY172" s="66" t="s">
        <v>138</v>
      </c>
      <c r="BE172" s="101">
        <f t="shared" si="14"/>
        <v>0</v>
      </c>
      <c r="BF172" s="101">
        <f t="shared" si="15"/>
        <v>0</v>
      </c>
      <c r="BG172" s="101">
        <f t="shared" si="16"/>
        <v>0</v>
      </c>
      <c r="BH172" s="101">
        <f t="shared" si="17"/>
        <v>0</v>
      </c>
      <c r="BI172" s="101">
        <f t="shared" si="18"/>
        <v>0</v>
      </c>
      <c r="BJ172" s="66" t="s">
        <v>79</v>
      </c>
      <c r="BK172" s="101">
        <f t="shared" si="19"/>
        <v>0</v>
      </c>
      <c r="BL172" s="66" t="s">
        <v>229</v>
      </c>
      <c r="BM172" s="100" t="s">
        <v>625</v>
      </c>
    </row>
    <row r="173" spans="2:65" s="9" customFormat="1" ht="24.2" customHeight="1" x14ac:dyDescent="0.2">
      <c r="B173" s="10"/>
      <c r="C173" s="61" t="s">
        <v>401</v>
      </c>
      <c r="D173" s="61" t="s">
        <v>140</v>
      </c>
      <c r="E173" s="62" t="s">
        <v>1380</v>
      </c>
      <c r="F173" s="63" t="s">
        <v>1381</v>
      </c>
      <c r="G173" s="64" t="s">
        <v>205</v>
      </c>
      <c r="H173" s="65">
        <v>1</v>
      </c>
      <c r="I173" s="192"/>
      <c r="J173" s="105">
        <f t="shared" si="10"/>
        <v>0</v>
      </c>
      <c r="K173" s="106"/>
      <c r="L173" s="10"/>
      <c r="M173" s="107" t="s">
        <v>1</v>
      </c>
      <c r="N173" s="108" t="s">
        <v>39</v>
      </c>
      <c r="P173" s="98">
        <f t="shared" si="11"/>
        <v>0</v>
      </c>
      <c r="Q173" s="98">
        <v>0</v>
      </c>
      <c r="R173" s="98">
        <f t="shared" si="12"/>
        <v>0</v>
      </c>
      <c r="S173" s="98">
        <v>0</v>
      </c>
      <c r="T173" s="99">
        <f t="shared" si="13"/>
        <v>0</v>
      </c>
      <c r="AR173" s="100" t="s">
        <v>229</v>
      </c>
      <c r="AT173" s="100" t="s">
        <v>140</v>
      </c>
      <c r="AU173" s="100" t="s">
        <v>83</v>
      </c>
      <c r="AY173" s="66" t="s">
        <v>138</v>
      </c>
      <c r="BE173" s="101">
        <f t="shared" si="14"/>
        <v>0</v>
      </c>
      <c r="BF173" s="101">
        <f t="shared" si="15"/>
        <v>0</v>
      </c>
      <c r="BG173" s="101">
        <f t="shared" si="16"/>
        <v>0</v>
      </c>
      <c r="BH173" s="101">
        <f t="shared" si="17"/>
        <v>0</v>
      </c>
      <c r="BI173" s="101">
        <f t="shared" si="18"/>
        <v>0</v>
      </c>
      <c r="BJ173" s="66" t="s">
        <v>79</v>
      </c>
      <c r="BK173" s="101">
        <f t="shared" si="19"/>
        <v>0</v>
      </c>
      <c r="BL173" s="66" t="s">
        <v>229</v>
      </c>
      <c r="BM173" s="100" t="s">
        <v>640</v>
      </c>
    </row>
    <row r="174" spans="2:65" s="9" customFormat="1" ht="16.5" customHeight="1" x14ac:dyDescent="0.2">
      <c r="B174" s="10"/>
      <c r="C174" s="61" t="s">
        <v>405</v>
      </c>
      <c r="D174" s="61" t="s">
        <v>140</v>
      </c>
      <c r="E174" s="62" t="s">
        <v>1382</v>
      </c>
      <c r="F174" s="63" t="s">
        <v>1383</v>
      </c>
      <c r="G174" s="64" t="s">
        <v>205</v>
      </c>
      <c r="H174" s="65">
        <v>3</v>
      </c>
      <c r="I174" s="192"/>
      <c r="J174" s="105">
        <f t="shared" si="10"/>
        <v>0</v>
      </c>
      <c r="K174" s="106"/>
      <c r="L174" s="10"/>
      <c r="M174" s="107" t="s">
        <v>1</v>
      </c>
      <c r="N174" s="108" t="s">
        <v>39</v>
      </c>
      <c r="P174" s="98">
        <f t="shared" si="11"/>
        <v>0</v>
      </c>
      <c r="Q174" s="98">
        <v>0</v>
      </c>
      <c r="R174" s="98">
        <f t="shared" si="12"/>
        <v>0</v>
      </c>
      <c r="S174" s="98">
        <v>0</v>
      </c>
      <c r="T174" s="99">
        <f t="shared" si="13"/>
        <v>0</v>
      </c>
      <c r="AR174" s="100" t="s">
        <v>229</v>
      </c>
      <c r="AT174" s="100" t="s">
        <v>140</v>
      </c>
      <c r="AU174" s="100" t="s">
        <v>83</v>
      </c>
      <c r="AY174" s="66" t="s">
        <v>138</v>
      </c>
      <c r="BE174" s="101">
        <f t="shared" si="14"/>
        <v>0</v>
      </c>
      <c r="BF174" s="101">
        <f t="shared" si="15"/>
        <v>0</v>
      </c>
      <c r="BG174" s="101">
        <f t="shared" si="16"/>
        <v>0</v>
      </c>
      <c r="BH174" s="101">
        <f t="shared" si="17"/>
        <v>0</v>
      </c>
      <c r="BI174" s="101">
        <f t="shared" si="18"/>
        <v>0</v>
      </c>
      <c r="BJ174" s="66" t="s">
        <v>79</v>
      </c>
      <c r="BK174" s="101">
        <f t="shared" si="19"/>
        <v>0</v>
      </c>
      <c r="BL174" s="66" t="s">
        <v>229</v>
      </c>
      <c r="BM174" s="100" t="s">
        <v>652</v>
      </c>
    </row>
    <row r="175" spans="2:65" s="9" customFormat="1" ht="21.75" customHeight="1" x14ac:dyDescent="0.2">
      <c r="B175" s="10"/>
      <c r="C175" s="61" t="s">
        <v>409</v>
      </c>
      <c r="D175" s="61" t="s">
        <v>140</v>
      </c>
      <c r="E175" s="62" t="s">
        <v>1384</v>
      </c>
      <c r="F175" s="63" t="s">
        <v>1385</v>
      </c>
      <c r="G175" s="64" t="s">
        <v>205</v>
      </c>
      <c r="H175" s="65">
        <v>2</v>
      </c>
      <c r="I175" s="192"/>
      <c r="J175" s="105">
        <f t="shared" si="10"/>
        <v>0</v>
      </c>
      <c r="K175" s="106"/>
      <c r="L175" s="10"/>
      <c r="M175" s="107" t="s">
        <v>1</v>
      </c>
      <c r="N175" s="108" t="s">
        <v>39</v>
      </c>
      <c r="P175" s="98">
        <f t="shared" si="11"/>
        <v>0</v>
      </c>
      <c r="Q175" s="98">
        <v>0</v>
      </c>
      <c r="R175" s="98">
        <f t="shared" si="12"/>
        <v>0</v>
      </c>
      <c r="S175" s="98">
        <v>0</v>
      </c>
      <c r="T175" s="99">
        <f t="shared" si="13"/>
        <v>0</v>
      </c>
      <c r="AR175" s="100" t="s">
        <v>229</v>
      </c>
      <c r="AT175" s="100" t="s">
        <v>140</v>
      </c>
      <c r="AU175" s="100" t="s">
        <v>83</v>
      </c>
      <c r="AY175" s="66" t="s">
        <v>138</v>
      </c>
      <c r="BE175" s="101">
        <f t="shared" si="14"/>
        <v>0</v>
      </c>
      <c r="BF175" s="101">
        <f t="shared" si="15"/>
        <v>0</v>
      </c>
      <c r="BG175" s="101">
        <f t="shared" si="16"/>
        <v>0</v>
      </c>
      <c r="BH175" s="101">
        <f t="shared" si="17"/>
        <v>0</v>
      </c>
      <c r="BI175" s="101">
        <f t="shared" si="18"/>
        <v>0</v>
      </c>
      <c r="BJ175" s="66" t="s">
        <v>79</v>
      </c>
      <c r="BK175" s="101">
        <f t="shared" si="19"/>
        <v>0</v>
      </c>
      <c r="BL175" s="66" t="s">
        <v>229</v>
      </c>
      <c r="BM175" s="100" t="s">
        <v>662</v>
      </c>
    </row>
    <row r="176" spans="2:65" s="9" customFormat="1" ht="16.5" customHeight="1" x14ac:dyDescent="0.2">
      <c r="B176" s="10"/>
      <c r="C176" s="61" t="s">
        <v>420</v>
      </c>
      <c r="D176" s="61" t="s">
        <v>140</v>
      </c>
      <c r="E176" s="62" t="s">
        <v>1386</v>
      </c>
      <c r="F176" s="63" t="s">
        <v>1387</v>
      </c>
      <c r="G176" s="64" t="s">
        <v>205</v>
      </c>
      <c r="H176" s="65">
        <v>3</v>
      </c>
      <c r="I176" s="192"/>
      <c r="J176" s="105">
        <f t="shared" si="10"/>
        <v>0</v>
      </c>
      <c r="K176" s="106"/>
      <c r="L176" s="10"/>
      <c r="M176" s="107" t="s">
        <v>1</v>
      </c>
      <c r="N176" s="108" t="s">
        <v>39</v>
      </c>
      <c r="P176" s="98">
        <f t="shared" si="11"/>
        <v>0</v>
      </c>
      <c r="Q176" s="98">
        <v>0</v>
      </c>
      <c r="R176" s="98">
        <f t="shared" si="12"/>
        <v>0</v>
      </c>
      <c r="S176" s="98">
        <v>0</v>
      </c>
      <c r="T176" s="99">
        <f t="shared" si="13"/>
        <v>0</v>
      </c>
      <c r="AR176" s="100" t="s">
        <v>229</v>
      </c>
      <c r="AT176" s="100" t="s">
        <v>140</v>
      </c>
      <c r="AU176" s="100" t="s">
        <v>83</v>
      </c>
      <c r="AY176" s="66" t="s">
        <v>138</v>
      </c>
      <c r="BE176" s="101">
        <f t="shared" si="14"/>
        <v>0</v>
      </c>
      <c r="BF176" s="101">
        <f t="shared" si="15"/>
        <v>0</v>
      </c>
      <c r="BG176" s="101">
        <f t="shared" si="16"/>
        <v>0</v>
      </c>
      <c r="BH176" s="101">
        <f t="shared" si="17"/>
        <v>0</v>
      </c>
      <c r="BI176" s="101">
        <f t="shared" si="18"/>
        <v>0</v>
      </c>
      <c r="BJ176" s="66" t="s">
        <v>79</v>
      </c>
      <c r="BK176" s="101">
        <f t="shared" si="19"/>
        <v>0</v>
      </c>
      <c r="BL176" s="66" t="s">
        <v>229</v>
      </c>
      <c r="BM176" s="100" t="s">
        <v>673</v>
      </c>
    </row>
    <row r="177" spans="2:65" s="49" customFormat="1" ht="25.9" customHeight="1" x14ac:dyDescent="0.2">
      <c r="B177" s="50"/>
      <c r="D177" s="51" t="s">
        <v>73</v>
      </c>
      <c r="E177" s="52" t="s">
        <v>1388</v>
      </c>
      <c r="F177" s="52" t="s">
        <v>1389</v>
      </c>
      <c r="J177" s="87">
        <f>BK177</f>
        <v>0</v>
      </c>
      <c r="L177" s="50"/>
      <c r="M177" s="88"/>
      <c r="P177" s="89">
        <f>P178</f>
        <v>0</v>
      </c>
      <c r="R177" s="89">
        <f>R178</f>
        <v>0</v>
      </c>
      <c r="T177" s="90">
        <f>T178</f>
        <v>0</v>
      </c>
      <c r="AR177" s="51" t="s">
        <v>92</v>
      </c>
      <c r="AT177" s="91" t="s">
        <v>73</v>
      </c>
      <c r="AU177" s="91" t="s">
        <v>74</v>
      </c>
      <c r="AY177" s="51" t="s">
        <v>138</v>
      </c>
      <c r="BK177" s="92">
        <f>BK178</f>
        <v>0</v>
      </c>
    </row>
    <row r="178" spans="2:65" s="49" customFormat="1" ht="22.7" customHeight="1" x14ac:dyDescent="0.2">
      <c r="B178" s="50"/>
      <c r="D178" s="51" t="s">
        <v>73</v>
      </c>
      <c r="E178" s="60" t="s">
        <v>1390</v>
      </c>
      <c r="F178" s="60" t="s">
        <v>1391</v>
      </c>
      <c r="J178" s="104">
        <f>BK178</f>
        <v>0</v>
      </c>
      <c r="L178" s="50"/>
      <c r="M178" s="88"/>
      <c r="P178" s="89">
        <f>P179</f>
        <v>0</v>
      </c>
      <c r="R178" s="89">
        <f>R179</f>
        <v>0</v>
      </c>
      <c r="T178" s="90">
        <f>T179</f>
        <v>0</v>
      </c>
      <c r="AR178" s="51" t="s">
        <v>92</v>
      </c>
      <c r="AT178" s="91" t="s">
        <v>73</v>
      </c>
      <c r="AU178" s="91" t="s">
        <v>79</v>
      </c>
      <c r="AY178" s="51" t="s">
        <v>138</v>
      </c>
      <c r="BK178" s="92">
        <f>BK179</f>
        <v>0</v>
      </c>
    </row>
    <row r="179" spans="2:65" s="9" customFormat="1" ht="16.5" customHeight="1" x14ac:dyDescent="0.2">
      <c r="B179" s="10"/>
      <c r="C179" s="61" t="s">
        <v>434</v>
      </c>
      <c r="D179" s="61" t="s">
        <v>140</v>
      </c>
      <c r="E179" s="62" t="s">
        <v>1392</v>
      </c>
      <c r="F179" s="63" t="s">
        <v>1287</v>
      </c>
      <c r="G179" s="64" t="s">
        <v>205</v>
      </c>
      <c r="H179" s="65">
        <v>1</v>
      </c>
      <c r="I179" s="192"/>
      <c r="J179" s="105">
        <f>ROUND(I179*H179,2)</f>
        <v>0</v>
      </c>
      <c r="K179" s="106"/>
      <c r="L179" s="10"/>
      <c r="M179" s="109" t="s">
        <v>1</v>
      </c>
      <c r="N179" s="110" t="s">
        <v>39</v>
      </c>
      <c r="O179" s="111"/>
      <c r="P179" s="112">
        <f>O179*H179</f>
        <v>0</v>
      </c>
      <c r="Q179" s="112">
        <v>0</v>
      </c>
      <c r="R179" s="112">
        <f>Q179*H179</f>
        <v>0</v>
      </c>
      <c r="S179" s="112">
        <v>0</v>
      </c>
      <c r="T179" s="113">
        <f>S179*H179</f>
        <v>0</v>
      </c>
      <c r="AR179" s="100" t="s">
        <v>89</v>
      </c>
      <c r="AT179" s="100" t="s">
        <v>140</v>
      </c>
      <c r="AU179" s="100" t="s">
        <v>83</v>
      </c>
      <c r="AY179" s="66" t="s">
        <v>138</v>
      </c>
      <c r="BE179" s="101">
        <f>IF(N179="základní",J179,0)</f>
        <v>0</v>
      </c>
      <c r="BF179" s="101">
        <f>IF(N179="snížená",J179,0)</f>
        <v>0</v>
      </c>
      <c r="BG179" s="101">
        <f>IF(N179="zákl. přenesená",J179,0)</f>
        <v>0</v>
      </c>
      <c r="BH179" s="101">
        <f>IF(N179="sníž. přenesená",J179,0)</f>
        <v>0</v>
      </c>
      <c r="BI179" s="101">
        <f>IF(N179="nulová",J179,0)</f>
        <v>0</v>
      </c>
      <c r="BJ179" s="66" t="s">
        <v>79</v>
      </c>
      <c r="BK179" s="101">
        <f>ROUND(I179*H179,2)</f>
        <v>0</v>
      </c>
      <c r="BL179" s="66" t="s">
        <v>89</v>
      </c>
      <c r="BM179" s="100" t="s">
        <v>681</v>
      </c>
    </row>
    <row r="180" spans="2:65" s="9" customFormat="1" ht="6.95" customHeight="1" x14ac:dyDescent="0.2">
      <c r="B180" s="30"/>
      <c r="C180" s="31"/>
      <c r="D180" s="31"/>
      <c r="E180" s="31"/>
      <c r="F180" s="31"/>
      <c r="G180" s="31"/>
      <c r="H180" s="31"/>
      <c r="I180" s="31"/>
      <c r="J180" s="31"/>
      <c r="K180" s="31"/>
      <c r="L180" s="10"/>
    </row>
  </sheetData>
  <sheetProtection algorithmName="SHA-512" hashValue="0pg+IlxA423MR4GPIj2f85GPrBz+/N+XnkMjjZfOCPyXpEtAoyBnKsVJQP4KT/nLVUpcjMJLjqLBRAVNLmTOmA==" saltValue="L7PvAfAucrpX7xxD2cfl2g==" spinCount="100000" sheet="1" objects="1" scenarios="1" selectLockedCells="1"/>
  <autoFilter ref="C122:K179" xr:uid="{00000000-0009-0000-0000-000004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31"/>
  <sheetViews>
    <sheetView showGridLines="0" topLeftCell="A106" workbookViewId="0">
      <selection activeCell="I124" sqref="I124"/>
    </sheetView>
  </sheetViews>
  <sheetFormatPr defaultColWidth="8.6640625" defaultRowHeight="11.25" x14ac:dyDescent="0.2"/>
  <cols>
    <col min="1" max="1" width="8.33203125" style="3" customWidth="1"/>
    <col min="2" max="2" width="1.1640625" style="3" customWidth="1"/>
    <col min="3" max="3" width="4.1640625" style="3" customWidth="1"/>
    <col min="4" max="4" width="4.33203125" style="3" customWidth="1"/>
    <col min="5" max="5" width="17.1640625" style="3" customWidth="1"/>
    <col min="6" max="6" width="50.83203125" style="3" customWidth="1"/>
    <col min="7" max="7" width="7.5" style="3" customWidth="1"/>
    <col min="8" max="8" width="14" style="3" customWidth="1"/>
    <col min="9" max="9" width="15.83203125" style="3" customWidth="1"/>
    <col min="10" max="10" width="22.33203125" style="3" customWidth="1"/>
    <col min="11" max="11" width="22.33203125" style="3" hidden="1" customWidth="1"/>
    <col min="12" max="12" width="9.33203125" style="3" customWidth="1"/>
    <col min="13" max="13" width="10.83203125" style="3" hidden="1" customWidth="1"/>
    <col min="14" max="14" width="9.33203125" style="3" hidden="1"/>
    <col min="15" max="20" width="14.1640625" style="3" hidden="1" customWidth="1"/>
    <col min="21" max="21" width="16.33203125" style="3" hidden="1" customWidth="1"/>
    <col min="22" max="22" width="12.33203125" style="3" customWidth="1"/>
    <col min="23" max="23" width="16.33203125" style="3" customWidth="1"/>
    <col min="24" max="24" width="12.33203125" style="3" customWidth="1"/>
    <col min="25" max="25" width="15" style="3" customWidth="1"/>
    <col min="26" max="26" width="11" style="3" customWidth="1"/>
    <col min="27" max="27" width="15" style="3" customWidth="1"/>
    <col min="28" max="28" width="16.33203125" style="3" customWidth="1"/>
    <col min="29" max="29" width="11" style="3" customWidth="1"/>
    <col min="30" max="30" width="15" style="3" customWidth="1"/>
    <col min="31" max="31" width="16.33203125" style="3" customWidth="1"/>
    <col min="32" max="43" width="8.6640625" style="3"/>
    <col min="44" max="65" width="9.33203125" style="3" hidden="1"/>
    <col min="66" max="16384" width="8.6640625" style="3"/>
  </cols>
  <sheetData>
    <row r="2" spans="2:46" ht="36.950000000000003" customHeight="1" x14ac:dyDescent="0.2">
      <c r="L2" s="284" t="s">
        <v>5</v>
      </c>
      <c r="M2" s="285"/>
      <c r="N2" s="285"/>
      <c r="O2" s="285"/>
      <c r="P2" s="285"/>
      <c r="Q2" s="285"/>
      <c r="R2" s="285"/>
      <c r="S2" s="285"/>
      <c r="T2" s="285"/>
      <c r="U2" s="285"/>
      <c r="V2" s="285"/>
      <c r="AT2" s="66" t="s">
        <v>94</v>
      </c>
    </row>
    <row r="3" spans="2:46" ht="6.95" customHeight="1" x14ac:dyDescent="0.2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66" t="s">
        <v>83</v>
      </c>
    </row>
    <row r="4" spans="2:46" ht="24.95" customHeight="1" x14ac:dyDescent="0.2">
      <c r="B4" s="6"/>
      <c r="D4" s="7" t="s">
        <v>95</v>
      </c>
      <c r="L4" s="6"/>
      <c r="M4" s="67" t="s">
        <v>10</v>
      </c>
      <c r="AT4" s="66" t="s">
        <v>3</v>
      </c>
    </row>
    <row r="5" spans="2:46" ht="6.95" customHeight="1" x14ac:dyDescent="0.2">
      <c r="B5" s="6"/>
      <c r="L5" s="6"/>
    </row>
    <row r="6" spans="2:46" ht="12" customHeight="1" x14ac:dyDescent="0.2">
      <c r="B6" s="6"/>
      <c r="D6" s="8" t="s">
        <v>15</v>
      </c>
      <c r="L6" s="6"/>
    </row>
    <row r="7" spans="2:46" ht="16.5" customHeight="1" x14ac:dyDescent="0.2">
      <c r="B7" s="6"/>
      <c r="E7" s="324" t="str">
        <f>'Rekapitulace stavby'!K6</f>
        <v>SPŠ stavební Pardubice - rekonstrukce toalet a umýváren</v>
      </c>
      <c r="F7" s="325"/>
      <c r="G7" s="325"/>
      <c r="H7" s="325"/>
      <c r="L7" s="6"/>
    </row>
    <row r="8" spans="2:46" s="9" customFormat="1" ht="12" customHeight="1" x14ac:dyDescent="0.2">
      <c r="B8" s="10"/>
      <c r="D8" s="8" t="s">
        <v>96</v>
      </c>
      <c r="L8" s="10"/>
    </row>
    <row r="9" spans="2:46" s="9" customFormat="1" ht="16.5" customHeight="1" x14ac:dyDescent="0.2">
      <c r="B9" s="10"/>
      <c r="E9" s="307" t="s">
        <v>1393</v>
      </c>
      <c r="F9" s="323"/>
      <c r="G9" s="323"/>
      <c r="H9" s="323"/>
      <c r="L9" s="10"/>
    </row>
    <row r="10" spans="2:46" s="9" customFormat="1" x14ac:dyDescent="0.2">
      <c r="B10" s="10"/>
      <c r="L10" s="10"/>
    </row>
    <row r="11" spans="2:46" s="9" customFormat="1" ht="12" customHeight="1" x14ac:dyDescent="0.2">
      <c r="B11" s="10"/>
      <c r="D11" s="8" t="s">
        <v>17</v>
      </c>
      <c r="F11" s="11" t="s">
        <v>1</v>
      </c>
      <c r="I11" s="8" t="s">
        <v>18</v>
      </c>
      <c r="J11" s="11" t="s">
        <v>1</v>
      </c>
      <c r="L11" s="10"/>
    </row>
    <row r="12" spans="2:46" s="9" customFormat="1" ht="12" customHeight="1" x14ac:dyDescent="0.2">
      <c r="B12" s="10"/>
      <c r="D12" s="8" t="s">
        <v>19</v>
      </c>
      <c r="F12" s="11" t="s">
        <v>20</v>
      </c>
      <c r="I12" s="8" t="s">
        <v>21</v>
      </c>
      <c r="J12" s="68">
        <f>'Rekapitulace stavby'!AN8</f>
        <v>45782</v>
      </c>
      <c r="L12" s="10"/>
    </row>
    <row r="13" spans="2:46" s="9" customFormat="1" ht="10.7" customHeight="1" x14ac:dyDescent="0.2">
      <c r="B13" s="10"/>
      <c r="L13" s="10"/>
    </row>
    <row r="14" spans="2:46" s="9" customFormat="1" ht="12" customHeight="1" x14ac:dyDescent="0.2">
      <c r="B14" s="10"/>
      <c r="D14" s="8" t="s">
        <v>22</v>
      </c>
      <c r="I14" s="8" t="s">
        <v>23</v>
      </c>
      <c r="J14" s="11" t="s">
        <v>1</v>
      </c>
      <c r="L14" s="10"/>
    </row>
    <row r="15" spans="2:46" s="9" customFormat="1" ht="18" customHeight="1" x14ac:dyDescent="0.2">
      <c r="B15" s="10"/>
      <c r="E15" s="11" t="s">
        <v>24</v>
      </c>
      <c r="I15" s="8" t="s">
        <v>25</v>
      </c>
      <c r="J15" s="11" t="s">
        <v>1</v>
      </c>
      <c r="L15" s="10"/>
    </row>
    <row r="16" spans="2:46" s="9" customFormat="1" ht="6.95" customHeight="1" x14ac:dyDescent="0.2">
      <c r="B16" s="10"/>
      <c r="L16" s="10"/>
    </row>
    <row r="17" spans="2:12" s="9" customFormat="1" ht="12" customHeight="1" x14ac:dyDescent="0.2">
      <c r="B17" s="10"/>
      <c r="D17" s="8" t="s">
        <v>26</v>
      </c>
      <c r="I17" s="8" t="s">
        <v>23</v>
      </c>
      <c r="J17" s="114" t="str">
        <f>'Rekapitulace stavby'!AN13</f>
        <v>Vyplň údaj</v>
      </c>
      <c r="L17" s="10"/>
    </row>
    <row r="18" spans="2:12" s="9" customFormat="1" ht="18" customHeight="1" x14ac:dyDescent="0.2">
      <c r="B18" s="10"/>
      <c r="E18" s="326" t="str">
        <f>'Rekapitulace stavby'!E14</f>
        <v>Vyplň údaj</v>
      </c>
      <c r="F18" s="327"/>
      <c r="G18" s="327"/>
      <c r="H18" s="327"/>
      <c r="I18" s="8" t="s">
        <v>25</v>
      </c>
      <c r="J18" s="114" t="str">
        <f>'Rekapitulace stavby'!AN14</f>
        <v>Vyplň údaj</v>
      </c>
      <c r="L18" s="10"/>
    </row>
    <row r="19" spans="2:12" s="9" customFormat="1" ht="6.95" customHeight="1" x14ac:dyDescent="0.2">
      <c r="B19" s="10"/>
      <c r="L19" s="10"/>
    </row>
    <row r="20" spans="2:12" s="9" customFormat="1" ht="12" customHeight="1" x14ac:dyDescent="0.2">
      <c r="B20" s="10"/>
      <c r="D20" s="8" t="s">
        <v>28</v>
      </c>
      <c r="I20" s="8" t="s">
        <v>23</v>
      </c>
      <c r="J20" s="11" t="s">
        <v>29</v>
      </c>
      <c r="L20" s="10"/>
    </row>
    <row r="21" spans="2:12" s="9" customFormat="1" ht="18" customHeight="1" x14ac:dyDescent="0.2">
      <c r="B21" s="10"/>
      <c r="E21" s="11" t="s">
        <v>30</v>
      </c>
      <c r="I21" s="8" t="s">
        <v>25</v>
      </c>
      <c r="J21" s="11" t="s">
        <v>1</v>
      </c>
      <c r="L21" s="10"/>
    </row>
    <row r="22" spans="2:12" s="9" customFormat="1" ht="6.95" customHeight="1" x14ac:dyDescent="0.2">
      <c r="B22" s="10"/>
      <c r="L22" s="10"/>
    </row>
    <row r="23" spans="2:12" s="9" customFormat="1" ht="12" customHeight="1" x14ac:dyDescent="0.2">
      <c r="B23" s="10"/>
      <c r="D23" s="8" t="s">
        <v>32</v>
      </c>
      <c r="I23" s="8" t="s">
        <v>23</v>
      </c>
      <c r="J23" s="11" t="str">
        <f>IF('Rekapitulace stavby'!AN19="","",'Rekapitulace stavby'!AN19)</f>
        <v/>
      </c>
      <c r="L23" s="10"/>
    </row>
    <row r="24" spans="2:12" s="9" customFormat="1" ht="18" customHeight="1" x14ac:dyDescent="0.2">
      <c r="B24" s="10"/>
      <c r="E24" s="11" t="str">
        <f>IF('Rekapitulace stavby'!E20="","",'Rekapitulace stavby'!E20)</f>
        <v xml:space="preserve"> </v>
      </c>
      <c r="I24" s="8" t="s">
        <v>25</v>
      </c>
      <c r="J24" s="11" t="str">
        <f>IF('Rekapitulace stavby'!AN20="","",'Rekapitulace stavby'!AN20)</f>
        <v/>
      </c>
      <c r="L24" s="10"/>
    </row>
    <row r="25" spans="2:12" s="9" customFormat="1" ht="6.95" customHeight="1" x14ac:dyDescent="0.2">
      <c r="B25" s="10"/>
      <c r="L25" s="10"/>
    </row>
    <row r="26" spans="2:12" s="9" customFormat="1" ht="12" customHeight="1" x14ac:dyDescent="0.2">
      <c r="B26" s="10"/>
      <c r="D26" s="8" t="s">
        <v>33</v>
      </c>
      <c r="L26" s="10"/>
    </row>
    <row r="27" spans="2:12" s="12" customFormat="1" ht="16.5" customHeight="1" x14ac:dyDescent="0.2">
      <c r="B27" s="13"/>
      <c r="E27" s="300" t="s">
        <v>1</v>
      </c>
      <c r="F27" s="300"/>
      <c r="G27" s="300"/>
      <c r="H27" s="300"/>
      <c r="L27" s="13"/>
    </row>
    <row r="28" spans="2:12" s="9" customFormat="1" ht="6.95" customHeight="1" x14ac:dyDescent="0.2">
      <c r="B28" s="10"/>
      <c r="L28" s="10"/>
    </row>
    <row r="29" spans="2:12" s="9" customFormat="1" ht="6.95" customHeight="1" x14ac:dyDescent="0.2">
      <c r="B29" s="10"/>
      <c r="D29" s="15"/>
      <c r="E29" s="15"/>
      <c r="F29" s="15"/>
      <c r="G29" s="15"/>
      <c r="H29" s="15"/>
      <c r="I29" s="15"/>
      <c r="J29" s="15"/>
      <c r="K29" s="15"/>
      <c r="L29" s="10"/>
    </row>
    <row r="30" spans="2:12" s="9" customFormat="1" ht="25.35" customHeight="1" x14ac:dyDescent="0.2">
      <c r="B30" s="10"/>
      <c r="D30" s="16" t="s">
        <v>34</v>
      </c>
      <c r="J30" s="69">
        <f>ROUND(J121, 2)</f>
        <v>0</v>
      </c>
      <c r="L30" s="10"/>
    </row>
    <row r="31" spans="2:12" s="9" customFormat="1" ht="6.95" customHeight="1" x14ac:dyDescent="0.2">
      <c r="B31" s="10"/>
      <c r="D31" s="15"/>
      <c r="E31" s="15"/>
      <c r="F31" s="15"/>
      <c r="G31" s="15"/>
      <c r="H31" s="15"/>
      <c r="I31" s="15"/>
      <c r="J31" s="15"/>
      <c r="K31" s="15"/>
      <c r="L31" s="10"/>
    </row>
    <row r="32" spans="2:12" s="9" customFormat="1" ht="14.45" customHeight="1" x14ac:dyDescent="0.2">
      <c r="B32" s="10"/>
      <c r="F32" s="17" t="s">
        <v>36</v>
      </c>
      <c r="I32" s="17" t="s">
        <v>35</v>
      </c>
      <c r="J32" s="17" t="s">
        <v>37</v>
      </c>
      <c r="L32" s="10"/>
    </row>
    <row r="33" spans="2:12" s="9" customFormat="1" ht="14.45" customHeight="1" x14ac:dyDescent="0.2">
      <c r="B33" s="10"/>
      <c r="D33" s="18" t="s">
        <v>38</v>
      </c>
      <c r="E33" s="8" t="s">
        <v>39</v>
      </c>
      <c r="F33" s="19">
        <f>ROUND((SUM(BE121:BE130)),  2)</f>
        <v>0</v>
      </c>
      <c r="I33" s="70">
        <v>0.21</v>
      </c>
      <c r="J33" s="19">
        <f>ROUND(((SUM(BE121:BE130))*I33),  2)</f>
        <v>0</v>
      </c>
      <c r="L33" s="10"/>
    </row>
    <row r="34" spans="2:12" s="9" customFormat="1" ht="14.45" customHeight="1" x14ac:dyDescent="0.2">
      <c r="B34" s="10"/>
      <c r="E34" s="8" t="s">
        <v>40</v>
      </c>
      <c r="F34" s="19">
        <f>ROUND((SUM(BF121:BF130)),  2)</f>
        <v>0</v>
      </c>
      <c r="I34" s="70">
        <v>0.15</v>
      </c>
      <c r="J34" s="19">
        <f>ROUND(((SUM(BF121:BF130))*I34),  2)</f>
        <v>0</v>
      </c>
      <c r="L34" s="10"/>
    </row>
    <row r="35" spans="2:12" s="9" customFormat="1" ht="14.45" hidden="1" customHeight="1" x14ac:dyDescent="0.2">
      <c r="B35" s="10"/>
      <c r="E35" s="8" t="s">
        <v>41</v>
      </c>
      <c r="F35" s="19">
        <f>ROUND((SUM(BG121:BG130)),  2)</f>
        <v>0</v>
      </c>
      <c r="I35" s="70">
        <v>0.21</v>
      </c>
      <c r="J35" s="19">
        <f>0</f>
        <v>0</v>
      </c>
      <c r="L35" s="10"/>
    </row>
    <row r="36" spans="2:12" s="9" customFormat="1" ht="14.45" hidden="1" customHeight="1" x14ac:dyDescent="0.2">
      <c r="B36" s="10"/>
      <c r="E36" s="8" t="s">
        <v>42</v>
      </c>
      <c r="F36" s="19">
        <f>ROUND((SUM(BH121:BH130)),  2)</f>
        <v>0</v>
      </c>
      <c r="I36" s="70">
        <v>0.15</v>
      </c>
      <c r="J36" s="19">
        <f>0</f>
        <v>0</v>
      </c>
      <c r="L36" s="10"/>
    </row>
    <row r="37" spans="2:12" s="9" customFormat="1" ht="14.45" hidden="1" customHeight="1" x14ac:dyDescent="0.2">
      <c r="B37" s="10"/>
      <c r="E37" s="8" t="s">
        <v>43</v>
      </c>
      <c r="F37" s="19">
        <f>ROUND((SUM(BI121:BI130)),  2)</f>
        <v>0</v>
      </c>
      <c r="I37" s="70">
        <v>0</v>
      </c>
      <c r="J37" s="19">
        <f>0</f>
        <v>0</v>
      </c>
      <c r="L37" s="10"/>
    </row>
    <row r="38" spans="2:12" s="9" customFormat="1" ht="6.95" customHeight="1" x14ac:dyDescent="0.2">
      <c r="B38" s="10"/>
      <c r="L38" s="10"/>
    </row>
    <row r="39" spans="2:12" s="9" customFormat="1" ht="25.35" customHeight="1" x14ac:dyDescent="0.2">
      <c r="B39" s="10"/>
      <c r="C39" s="20"/>
      <c r="D39" s="21" t="s">
        <v>44</v>
      </c>
      <c r="E39" s="22"/>
      <c r="F39" s="22"/>
      <c r="G39" s="23" t="s">
        <v>45</v>
      </c>
      <c r="H39" s="24" t="s">
        <v>46</v>
      </c>
      <c r="I39" s="22"/>
      <c r="J39" s="71">
        <f>SUM(J30:J37)</f>
        <v>0</v>
      </c>
      <c r="K39" s="72"/>
      <c r="L39" s="10"/>
    </row>
    <row r="40" spans="2:12" s="9" customFormat="1" ht="14.45" customHeight="1" x14ac:dyDescent="0.2">
      <c r="B40" s="10"/>
      <c r="L40" s="10"/>
    </row>
    <row r="41" spans="2:12" ht="14.45" customHeight="1" x14ac:dyDescent="0.2">
      <c r="B41" s="6"/>
      <c r="L41" s="6"/>
    </row>
    <row r="42" spans="2:12" ht="14.45" customHeight="1" x14ac:dyDescent="0.2">
      <c r="B42" s="6"/>
      <c r="L42" s="6"/>
    </row>
    <row r="43" spans="2:12" ht="14.45" customHeight="1" x14ac:dyDescent="0.2">
      <c r="B43" s="6"/>
      <c r="L43" s="6"/>
    </row>
    <row r="44" spans="2:12" ht="14.45" customHeight="1" x14ac:dyDescent="0.2">
      <c r="B44" s="6"/>
      <c r="L44" s="6"/>
    </row>
    <row r="45" spans="2:12" ht="14.45" customHeight="1" x14ac:dyDescent="0.2">
      <c r="B45" s="6"/>
      <c r="L45" s="6"/>
    </row>
    <row r="46" spans="2:12" ht="14.45" customHeight="1" x14ac:dyDescent="0.2">
      <c r="B46" s="6"/>
      <c r="L46" s="6"/>
    </row>
    <row r="47" spans="2:12" ht="14.45" customHeight="1" x14ac:dyDescent="0.2">
      <c r="B47" s="6"/>
      <c r="L47" s="6"/>
    </row>
    <row r="48" spans="2:12" ht="14.45" customHeight="1" x14ac:dyDescent="0.2">
      <c r="B48" s="6"/>
      <c r="L48" s="6"/>
    </row>
    <row r="49" spans="2:12" ht="14.45" customHeight="1" x14ac:dyDescent="0.2">
      <c r="B49" s="6"/>
      <c r="L49" s="6"/>
    </row>
    <row r="50" spans="2:12" s="9" customFormat="1" ht="14.45" customHeight="1" x14ac:dyDescent="0.2">
      <c r="B50" s="10"/>
      <c r="D50" s="25" t="s">
        <v>47</v>
      </c>
      <c r="E50" s="26"/>
      <c r="F50" s="26"/>
      <c r="G50" s="25" t="s">
        <v>48</v>
      </c>
      <c r="H50" s="26"/>
      <c r="I50" s="26"/>
      <c r="J50" s="26"/>
      <c r="K50" s="26"/>
      <c r="L50" s="10"/>
    </row>
    <row r="51" spans="2:12" x14ac:dyDescent="0.2">
      <c r="B51" s="6"/>
      <c r="L51" s="6"/>
    </row>
    <row r="52" spans="2:12" x14ac:dyDescent="0.2">
      <c r="B52" s="6"/>
      <c r="L52" s="6"/>
    </row>
    <row r="53" spans="2:12" x14ac:dyDescent="0.2">
      <c r="B53" s="6"/>
      <c r="L53" s="6"/>
    </row>
    <row r="54" spans="2:12" x14ac:dyDescent="0.2">
      <c r="B54" s="6"/>
      <c r="L54" s="6"/>
    </row>
    <row r="55" spans="2:12" x14ac:dyDescent="0.2">
      <c r="B55" s="6"/>
      <c r="L55" s="6"/>
    </row>
    <row r="56" spans="2:12" x14ac:dyDescent="0.2">
      <c r="B56" s="6"/>
      <c r="L56" s="6"/>
    </row>
    <row r="57" spans="2:12" x14ac:dyDescent="0.2">
      <c r="B57" s="6"/>
      <c r="L57" s="6"/>
    </row>
    <row r="58" spans="2:12" x14ac:dyDescent="0.2">
      <c r="B58" s="6"/>
      <c r="L58" s="6"/>
    </row>
    <row r="59" spans="2:12" x14ac:dyDescent="0.2">
      <c r="B59" s="6"/>
      <c r="L59" s="6"/>
    </row>
    <row r="60" spans="2:12" x14ac:dyDescent="0.2">
      <c r="B60" s="6"/>
      <c r="L60" s="6"/>
    </row>
    <row r="61" spans="2:12" s="9" customFormat="1" ht="12.75" x14ac:dyDescent="0.2">
      <c r="B61" s="10"/>
      <c r="D61" s="27" t="s">
        <v>49</v>
      </c>
      <c r="E61" s="28"/>
      <c r="F61" s="29" t="s">
        <v>50</v>
      </c>
      <c r="G61" s="27" t="s">
        <v>49</v>
      </c>
      <c r="H61" s="28"/>
      <c r="I61" s="28"/>
      <c r="J61" s="73" t="s">
        <v>50</v>
      </c>
      <c r="K61" s="28"/>
      <c r="L61" s="10"/>
    </row>
    <row r="62" spans="2:12" x14ac:dyDescent="0.2">
      <c r="B62" s="6"/>
      <c r="L62" s="6"/>
    </row>
    <row r="63" spans="2:12" x14ac:dyDescent="0.2">
      <c r="B63" s="6"/>
      <c r="L63" s="6"/>
    </row>
    <row r="64" spans="2:12" x14ac:dyDescent="0.2">
      <c r="B64" s="6"/>
      <c r="L64" s="6"/>
    </row>
    <row r="65" spans="2:12" s="9" customFormat="1" ht="12.75" x14ac:dyDescent="0.2">
      <c r="B65" s="10"/>
      <c r="D65" s="25" t="s">
        <v>51</v>
      </c>
      <c r="E65" s="26"/>
      <c r="F65" s="26"/>
      <c r="G65" s="25" t="s">
        <v>52</v>
      </c>
      <c r="H65" s="26"/>
      <c r="I65" s="26"/>
      <c r="J65" s="26"/>
      <c r="K65" s="26"/>
      <c r="L65" s="10"/>
    </row>
    <row r="66" spans="2:12" x14ac:dyDescent="0.2">
      <c r="B66" s="6"/>
      <c r="L66" s="6"/>
    </row>
    <row r="67" spans="2:12" x14ac:dyDescent="0.2">
      <c r="B67" s="6"/>
      <c r="L67" s="6"/>
    </row>
    <row r="68" spans="2:12" x14ac:dyDescent="0.2">
      <c r="B68" s="6"/>
      <c r="L68" s="6"/>
    </row>
    <row r="69" spans="2:12" x14ac:dyDescent="0.2">
      <c r="B69" s="6"/>
      <c r="L69" s="6"/>
    </row>
    <row r="70" spans="2:12" x14ac:dyDescent="0.2">
      <c r="B70" s="6"/>
      <c r="L70" s="6"/>
    </row>
    <row r="71" spans="2:12" x14ac:dyDescent="0.2">
      <c r="B71" s="6"/>
      <c r="L71" s="6"/>
    </row>
    <row r="72" spans="2:12" x14ac:dyDescent="0.2">
      <c r="B72" s="6"/>
      <c r="L72" s="6"/>
    </row>
    <row r="73" spans="2:12" x14ac:dyDescent="0.2">
      <c r="B73" s="6"/>
      <c r="L73" s="6"/>
    </row>
    <row r="74" spans="2:12" x14ac:dyDescent="0.2">
      <c r="B74" s="6"/>
      <c r="L74" s="6"/>
    </row>
    <row r="75" spans="2:12" x14ac:dyDescent="0.2">
      <c r="B75" s="6"/>
      <c r="L75" s="6"/>
    </row>
    <row r="76" spans="2:12" s="9" customFormat="1" ht="12.75" x14ac:dyDescent="0.2">
      <c r="B76" s="10"/>
      <c r="D76" s="27" t="s">
        <v>49</v>
      </c>
      <c r="E76" s="28"/>
      <c r="F76" s="29" t="s">
        <v>50</v>
      </c>
      <c r="G76" s="27" t="s">
        <v>49</v>
      </c>
      <c r="H76" s="28"/>
      <c r="I76" s="28"/>
      <c r="J76" s="73" t="s">
        <v>50</v>
      </c>
      <c r="K76" s="28"/>
      <c r="L76" s="10"/>
    </row>
    <row r="77" spans="2:12" s="9" customFormat="1" ht="14.45" customHeight="1" x14ac:dyDescent="0.2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10"/>
    </row>
    <row r="81" spans="2:47" s="9" customFormat="1" ht="6.95" customHeight="1" x14ac:dyDescent="0.2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10"/>
    </row>
    <row r="82" spans="2:47" s="9" customFormat="1" ht="24.95" customHeight="1" x14ac:dyDescent="0.2">
      <c r="B82" s="10"/>
      <c r="C82" s="7" t="s">
        <v>98</v>
      </c>
      <c r="L82" s="10"/>
    </row>
    <row r="83" spans="2:47" s="9" customFormat="1" ht="6.95" customHeight="1" x14ac:dyDescent="0.2">
      <c r="B83" s="10"/>
      <c r="L83" s="10"/>
    </row>
    <row r="84" spans="2:47" s="9" customFormat="1" ht="12" customHeight="1" x14ac:dyDescent="0.2">
      <c r="B84" s="10"/>
      <c r="C84" s="8" t="s">
        <v>15</v>
      </c>
      <c r="L84" s="10"/>
    </row>
    <row r="85" spans="2:47" s="9" customFormat="1" ht="16.5" customHeight="1" x14ac:dyDescent="0.2">
      <c r="B85" s="10"/>
      <c r="E85" s="324" t="str">
        <f>E7</f>
        <v>SPŠ stavební Pardubice - rekonstrukce toalet a umýváren</v>
      </c>
      <c r="F85" s="325"/>
      <c r="G85" s="325"/>
      <c r="H85" s="325"/>
      <c r="L85" s="10"/>
    </row>
    <row r="86" spans="2:47" s="9" customFormat="1" ht="12" customHeight="1" x14ac:dyDescent="0.2">
      <c r="B86" s="10"/>
      <c r="C86" s="8" t="s">
        <v>96</v>
      </c>
      <c r="L86" s="10"/>
    </row>
    <row r="87" spans="2:47" s="9" customFormat="1" ht="16.5" customHeight="1" x14ac:dyDescent="0.2">
      <c r="B87" s="10"/>
      <c r="E87" s="307" t="str">
        <f>E9</f>
        <v>5 - Vedlejší a ostatní náklady</v>
      </c>
      <c r="F87" s="323"/>
      <c r="G87" s="323"/>
      <c r="H87" s="323"/>
      <c r="L87" s="10"/>
    </row>
    <row r="88" spans="2:47" s="9" customFormat="1" ht="6.95" customHeight="1" x14ac:dyDescent="0.2">
      <c r="B88" s="10"/>
      <c r="L88" s="10"/>
    </row>
    <row r="89" spans="2:47" s="9" customFormat="1" ht="12" customHeight="1" x14ac:dyDescent="0.2">
      <c r="B89" s="10"/>
      <c r="C89" s="8" t="s">
        <v>19</v>
      </c>
      <c r="F89" s="11" t="str">
        <f>F12</f>
        <v xml:space="preserve"> </v>
      </c>
      <c r="I89" s="8" t="s">
        <v>21</v>
      </c>
      <c r="J89" s="68">
        <f>IF(J12="","",J12)</f>
        <v>45782</v>
      </c>
      <c r="L89" s="10"/>
    </row>
    <row r="90" spans="2:47" s="9" customFormat="1" ht="6.95" customHeight="1" x14ac:dyDescent="0.2">
      <c r="B90" s="10"/>
      <c r="L90" s="10"/>
    </row>
    <row r="91" spans="2:47" s="9" customFormat="1" ht="25.7" customHeight="1" x14ac:dyDescent="0.2">
      <c r="B91" s="10"/>
      <c r="C91" s="8" t="s">
        <v>22</v>
      </c>
      <c r="F91" s="11" t="str">
        <f>E15</f>
        <v>SPŠ stavební Pardubice</v>
      </c>
      <c r="I91" s="8" t="s">
        <v>28</v>
      </c>
      <c r="J91" s="14" t="str">
        <f>E21</f>
        <v>astalon R s.r.o., Pardubice</v>
      </c>
      <c r="L91" s="10"/>
    </row>
    <row r="92" spans="2:47" s="9" customFormat="1" ht="15.2" customHeight="1" x14ac:dyDescent="0.2">
      <c r="B92" s="10"/>
      <c r="C92" s="8" t="s">
        <v>26</v>
      </c>
      <c r="F92" s="11" t="str">
        <f>IF(E18="","",E18)</f>
        <v>Vyplň údaj</v>
      </c>
      <c r="I92" s="8" t="s">
        <v>32</v>
      </c>
      <c r="J92" s="14" t="str">
        <f>E24</f>
        <v xml:space="preserve"> </v>
      </c>
      <c r="L92" s="10"/>
    </row>
    <row r="93" spans="2:47" s="9" customFormat="1" ht="10.35" customHeight="1" x14ac:dyDescent="0.2">
      <c r="B93" s="10"/>
      <c r="L93" s="10"/>
    </row>
    <row r="94" spans="2:47" s="9" customFormat="1" ht="29.25" customHeight="1" x14ac:dyDescent="0.2">
      <c r="B94" s="10"/>
      <c r="C94" s="34" t="s">
        <v>99</v>
      </c>
      <c r="D94" s="20"/>
      <c r="E94" s="20"/>
      <c r="F94" s="20"/>
      <c r="G94" s="20"/>
      <c r="H94" s="20"/>
      <c r="I94" s="20"/>
      <c r="J94" s="74" t="s">
        <v>100</v>
      </c>
      <c r="K94" s="20"/>
      <c r="L94" s="10"/>
    </row>
    <row r="95" spans="2:47" s="9" customFormat="1" ht="10.35" customHeight="1" x14ac:dyDescent="0.2">
      <c r="B95" s="10"/>
      <c r="L95" s="10"/>
    </row>
    <row r="96" spans="2:47" s="9" customFormat="1" ht="22.7" customHeight="1" x14ac:dyDescent="0.2">
      <c r="B96" s="10"/>
      <c r="C96" s="35" t="s">
        <v>101</v>
      </c>
      <c r="J96" s="69">
        <f>J121</f>
        <v>0</v>
      </c>
      <c r="L96" s="10"/>
      <c r="AU96" s="66" t="s">
        <v>102</v>
      </c>
    </row>
    <row r="97" spans="2:12" s="36" customFormat="1" ht="24.95" customHeight="1" x14ac:dyDescent="0.2">
      <c r="B97" s="37"/>
      <c r="D97" s="38" t="s">
        <v>1291</v>
      </c>
      <c r="E97" s="39"/>
      <c r="F97" s="39"/>
      <c r="G97" s="39"/>
      <c r="H97" s="39"/>
      <c r="I97" s="39"/>
      <c r="J97" s="75">
        <f>J122</f>
        <v>0</v>
      </c>
      <c r="L97" s="37"/>
    </row>
    <row r="98" spans="2:12" s="40" customFormat="1" ht="19.899999999999999" customHeight="1" x14ac:dyDescent="0.2">
      <c r="B98" s="41"/>
      <c r="D98" s="42" t="s">
        <v>1292</v>
      </c>
      <c r="E98" s="43"/>
      <c r="F98" s="43"/>
      <c r="G98" s="43"/>
      <c r="H98" s="43"/>
      <c r="I98" s="43"/>
      <c r="J98" s="76">
        <f>J123</f>
        <v>0</v>
      </c>
      <c r="L98" s="41"/>
    </row>
    <row r="99" spans="2:12" s="40" customFormat="1" ht="19.899999999999999" customHeight="1" x14ac:dyDescent="0.2">
      <c r="B99" s="41"/>
      <c r="D99" s="42" t="s">
        <v>1394</v>
      </c>
      <c r="E99" s="43"/>
      <c r="F99" s="43"/>
      <c r="G99" s="43"/>
      <c r="H99" s="43"/>
      <c r="I99" s="43"/>
      <c r="J99" s="76">
        <f>J125</f>
        <v>0</v>
      </c>
      <c r="L99" s="41"/>
    </row>
    <row r="100" spans="2:12" s="40" customFormat="1" ht="19.899999999999999" customHeight="1" x14ac:dyDescent="0.2">
      <c r="B100" s="41"/>
      <c r="D100" s="42" t="s">
        <v>1395</v>
      </c>
      <c r="E100" s="43"/>
      <c r="F100" s="43"/>
      <c r="G100" s="43"/>
      <c r="H100" s="43"/>
      <c r="I100" s="43"/>
      <c r="J100" s="76">
        <f>J127</f>
        <v>0</v>
      </c>
      <c r="L100" s="41"/>
    </row>
    <row r="101" spans="2:12" s="40" customFormat="1" ht="19.899999999999999" customHeight="1" x14ac:dyDescent="0.2">
      <c r="B101" s="41"/>
      <c r="D101" s="42" t="s">
        <v>1396</v>
      </c>
      <c r="E101" s="43"/>
      <c r="F101" s="43"/>
      <c r="G101" s="43"/>
      <c r="H101" s="43"/>
      <c r="I101" s="43"/>
      <c r="J101" s="76">
        <f>J129</f>
        <v>0</v>
      </c>
      <c r="L101" s="41"/>
    </row>
    <row r="102" spans="2:12" s="9" customFormat="1" ht="21.75" customHeight="1" x14ac:dyDescent="0.2">
      <c r="B102" s="10"/>
      <c r="L102" s="10"/>
    </row>
    <row r="103" spans="2:12" s="9" customFormat="1" ht="6.95" customHeight="1" x14ac:dyDescent="0.2">
      <c r="B103" s="30"/>
      <c r="C103" s="31"/>
      <c r="D103" s="31"/>
      <c r="E103" s="31"/>
      <c r="F103" s="31"/>
      <c r="G103" s="31"/>
      <c r="H103" s="31"/>
      <c r="I103" s="31"/>
      <c r="J103" s="31"/>
      <c r="K103" s="31"/>
      <c r="L103" s="10"/>
    </row>
    <row r="107" spans="2:12" s="9" customFormat="1" ht="6.95" customHeight="1" x14ac:dyDescent="0.2">
      <c r="B107" s="32"/>
      <c r="C107" s="33"/>
      <c r="D107" s="33"/>
      <c r="E107" s="33"/>
      <c r="F107" s="33"/>
      <c r="G107" s="33"/>
      <c r="H107" s="33"/>
      <c r="I107" s="33"/>
      <c r="J107" s="33"/>
      <c r="K107" s="33"/>
      <c r="L107" s="10"/>
    </row>
    <row r="108" spans="2:12" s="9" customFormat="1" ht="24.95" customHeight="1" x14ac:dyDescent="0.2">
      <c r="B108" s="10"/>
      <c r="C108" s="7" t="s">
        <v>123</v>
      </c>
      <c r="L108" s="10"/>
    </row>
    <row r="109" spans="2:12" s="9" customFormat="1" ht="6.95" customHeight="1" x14ac:dyDescent="0.2">
      <c r="B109" s="10"/>
      <c r="L109" s="10"/>
    </row>
    <row r="110" spans="2:12" s="9" customFormat="1" ht="12" customHeight="1" x14ac:dyDescent="0.2">
      <c r="B110" s="10"/>
      <c r="C110" s="8" t="s">
        <v>15</v>
      </c>
      <c r="L110" s="10"/>
    </row>
    <row r="111" spans="2:12" s="9" customFormat="1" ht="16.5" customHeight="1" x14ac:dyDescent="0.2">
      <c r="B111" s="10"/>
      <c r="E111" s="324" t="str">
        <f>E7</f>
        <v>SPŠ stavební Pardubice - rekonstrukce toalet a umýváren</v>
      </c>
      <c r="F111" s="325"/>
      <c r="G111" s="325"/>
      <c r="H111" s="325"/>
      <c r="L111" s="10"/>
    </row>
    <row r="112" spans="2:12" s="9" customFormat="1" ht="12" customHeight="1" x14ac:dyDescent="0.2">
      <c r="B112" s="10"/>
      <c r="C112" s="8" t="s">
        <v>96</v>
      </c>
      <c r="L112" s="10"/>
    </row>
    <row r="113" spans="2:65" s="9" customFormat="1" ht="16.5" customHeight="1" x14ac:dyDescent="0.2">
      <c r="B113" s="10"/>
      <c r="E113" s="307" t="str">
        <f>E9</f>
        <v>5 - Vedlejší a ostatní náklady</v>
      </c>
      <c r="F113" s="323"/>
      <c r="G113" s="323"/>
      <c r="H113" s="323"/>
      <c r="L113" s="10"/>
    </row>
    <row r="114" spans="2:65" s="9" customFormat="1" ht="6.95" customHeight="1" x14ac:dyDescent="0.2">
      <c r="B114" s="10"/>
      <c r="L114" s="10"/>
    </row>
    <row r="115" spans="2:65" s="9" customFormat="1" ht="12" customHeight="1" x14ac:dyDescent="0.2">
      <c r="B115" s="10"/>
      <c r="C115" s="8" t="s">
        <v>19</v>
      </c>
      <c r="F115" s="11" t="str">
        <f>F12</f>
        <v xml:space="preserve"> </v>
      </c>
      <c r="I115" s="8" t="s">
        <v>21</v>
      </c>
      <c r="J115" s="68">
        <f>IF(J12="","",J12)</f>
        <v>45782</v>
      </c>
      <c r="L115" s="10"/>
    </row>
    <row r="116" spans="2:65" s="9" customFormat="1" ht="6.95" customHeight="1" x14ac:dyDescent="0.2">
      <c r="B116" s="10"/>
      <c r="L116" s="10"/>
    </row>
    <row r="117" spans="2:65" s="9" customFormat="1" ht="25.7" customHeight="1" x14ac:dyDescent="0.2">
      <c r="B117" s="10"/>
      <c r="C117" s="8" t="s">
        <v>22</v>
      </c>
      <c r="F117" s="11" t="str">
        <f>E15</f>
        <v>SPŠ stavební Pardubice</v>
      </c>
      <c r="I117" s="8" t="s">
        <v>28</v>
      </c>
      <c r="J117" s="14" t="str">
        <f>E21</f>
        <v>astalon R s.r.o., Pardubice</v>
      </c>
      <c r="L117" s="10"/>
    </row>
    <row r="118" spans="2:65" s="9" customFormat="1" ht="15.2" customHeight="1" x14ac:dyDescent="0.2">
      <c r="B118" s="10"/>
      <c r="C118" s="8" t="s">
        <v>26</v>
      </c>
      <c r="F118" s="11" t="str">
        <f>IF(E18="","",E18)</f>
        <v>Vyplň údaj</v>
      </c>
      <c r="I118" s="8" t="s">
        <v>32</v>
      </c>
      <c r="J118" s="14" t="str">
        <f>E24</f>
        <v xml:space="preserve"> </v>
      </c>
      <c r="L118" s="10"/>
    </row>
    <row r="119" spans="2:65" s="9" customFormat="1" ht="10.35" customHeight="1" x14ac:dyDescent="0.2">
      <c r="B119" s="10"/>
      <c r="L119" s="10"/>
    </row>
    <row r="120" spans="2:65" s="44" customFormat="1" ht="29.25" customHeight="1" x14ac:dyDescent="0.2">
      <c r="B120" s="45"/>
      <c r="C120" s="46" t="s">
        <v>124</v>
      </c>
      <c r="D120" s="47" t="s">
        <v>59</v>
      </c>
      <c r="E120" s="47" t="s">
        <v>55</v>
      </c>
      <c r="F120" s="47" t="s">
        <v>56</v>
      </c>
      <c r="G120" s="47" t="s">
        <v>125</v>
      </c>
      <c r="H120" s="47" t="s">
        <v>126</v>
      </c>
      <c r="I120" s="47" t="s">
        <v>127</v>
      </c>
      <c r="J120" s="77" t="s">
        <v>100</v>
      </c>
      <c r="K120" s="78" t="s">
        <v>128</v>
      </c>
      <c r="L120" s="45"/>
      <c r="M120" s="79" t="s">
        <v>1</v>
      </c>
      <c r="N120" s="80" t="s">
        <v>38</v>
      </c>
      <c r="O120" s="80" t="s">
        <v>129</v>
      </c>
      <c r="P120" s="80" t="s">
        <v>130</v>
      </c>
      <c r="Q120" s="80" t="s">
        <v>131</v>
      </c>
      <c r="R120" s="80" t="s">
        <v>132</v>
      </c>
      <c r="S120" s="80" t="s">
        <v>133</v>
      </c>
      <c r="T120" s="81" t="s">
        <v>134</v>
      </c>
    </row>
    <row r="121" spans="2:65" s="9" customFormat="1" ht="22.7" customHeight="1" x14ac:dyDescent="0.25">
      <c r="B121" s="10"/>
      <c r="C121" s="48" t="s">
        <v>135</v>
      </c>
      <c r="J121" s="82">
        <f>BK121</f>
        <v>0</v>
      </c>
      <c r="L121" s="10"/>
      <c r="M121" s="83"/>
      <c r="N121" s="15"/>
      <c r="O121" s="15"/>
      <c r="P121" s="84">
        <f>P122</f>
        <v>0</v>
      </c>
      <c r="Q121" s="15"/>
      <c r="R121" s="84">
        <f>R122</f>
        <v>0</v>
      </c>
      <c r="S121" s="15"/>
      <c r="T121" s="85">
        <f>T122</f>
        <v>0</v>
      </c>
      <c r="AT121" s="66" t="s">
        <v>73</v>
      </c>
      <c r="AU121" s="66" t="s">
        <v>102</v>
      </c>
      <c r="BK121" s="86">
        <f>BK122</f>
        <v>0</v>
      </c>
    </row>
    <row r="122" spans="2:65" s="49" customFormat="1" ht="25.9" customHeight="1" x14ac:dyDescent="0.2">
      <c r="B122" s="50"/>
      <c r="D122" s="51" t="s">
        <v>73</v>
      </c>
      <c r="E122" s="52" t="s">
        <v>1388</v>
      </c>
      <c r="F122" s="52" t="s">
        <v>1389</v>
      </c>
      <c r="J122" s="87">
        <f>BK122</f>
        <v>0</v>
      </c>
      <c r="L122" s="50"/>
      <c r="M122" s="88"/>
      <c r="P122" s="89">
        <f>P123+P125+P127+P129</f>
        <v>0</v>
      </c>
      <c r="R122" s="89">
        <f>R123+R125+R127+R129</f>
        <v>0</v>
      </c>
      <c r="T122" s="90">
        <f>T123+T125+T127+T129</f>
        <v>0</v>
      </c>
      <c r="AR122" s="51" t="s">
        <v>92</v>
      </c>
      <c r="AT122" s="91" t="s">
        <v>73</v>
      </c>
      <c r="AU122" s="91" t="s">
        <v>74</v>
      </c>
      <c r="AY122" s="51" t="s">
        <v>138</v>
      </c>
      <c r="BK122" s="92">
        <f>BK123+BK125+BK127+BK129</f>
        <v>0</v>
      </c>
    </row>
    <row r="123" spans="2:65" s="49" customFormat="1" ht="22.7" customHeight="1" x14ac:dyDescent="0.2">
      <c r="B123" s="50"/>
      <c r="D123" s="51" t="s">
        <v>73</v>
      </c>
      <c r="E123" s="60" t="s">
        <v>1390</v>
      </c>
      <c r="F123" s="60" t="s">
        <v>1391</v>
      </c>
      <c r="J123" s="104">
        <f>BK123</f>
        <v>0</v>
      </c>
      <c r="L123" s="50"/>
      <c r="M123" s="88"/>
      <c r="P123" s="89">
        <f>P124</f>
        <v>0</v>
      </c>
      <c r="R123" s="89">
        <f>R124</f>
        <v>0</v>
      </c>
      <c r="T123" s="90">
        <f>T124</f>
        <v>0</v>
      </c>
      <c r="AR123" s="51" t="s">
        <v>92</v>
      </c>
      <c r="AT123" s="91" t="s">
        <v>73</v>
      </c>
      <c r="AU123" s="91" t="s">
        <v>79</v>
      </c>
      <c r="AY123" s="51" t="s">
        <v>138</v>
      </c>
      <c r="BK123" s="92">
        <f>BK124</f>
        <v>0</v>
      </c>
    </row>
    <row r="124" spans="2:65" s="9" customFormat="1" ht="16.5" customHeight="1" x14ac:dyDescent="0.2">
      <c r="B124" s="10"/>
      <c r="C124" s="61" t="s">
        <v>79</v>
      </c>
      <c r="D124" s="61" t="s">
        <v>140</v>
      </c>
      <c r="E124" s="62" t="s">
        <v>1397</v>
      </c>
      <c r="F124" s="63" t="s">
        <v>1398</v>
      </c>
      <c r="G124" s="64" t="s">
        <v>722</v>
      </c>
      <c r="H124" s="65">
        <v>1</v>
      </c>
      <c r="I124" s="192"/>
      <c r="J124" s="105">
        <f>ROUND(I124*H124,2)</f>
        <v>0</v>
      </c>
      <c r="K124" s="106"/>
      <c r="L124" s="10"/>
      <c r="M124" s="107" t="s">
        <v>1</v>
      </c>
      <c r="N124" s="108" t="s">
        <v>39</v>
      </c>
      <c r="P124" s="98">
        <f>O124*H124</f>
        <v>0</v>
      </c>
      <c r="Q124" s="98">
        <v>0</v>
      </c>
      <c r="R124" s="98">
        <f>Q124*H124</f>
        <v>0</v>
      </c>
      <c r="S124" s="98">
        <v>0</v>
      </c>
      <c r="T124" s="99">
        <f>S124*H124</f>
        <v>0</v>
      </c>
      <c r="AR124" s="100" t="s">
        <v>1399</v>
      </c>
      <c r="AT124" s="100" t="s">
        <v>140</v>
      </c>
      <c r="AU124" s="100" t="s">
        <v>83</v>
      </c>
      <c r="AY124" s="66" t="s">
        <v>138</v>
      </c>
      <c r="BE124" s="101">
        <f>IF(N124="základní",J124,0)</f>
        <v>0</v>
      </c>
      <c r="BF124" s="101">
        <f>IF(N124="snížená",J124,0)</f>
        <v>0</v>
      </c>
      <c r="BG124" s="101">
        <f>IF(N124="zákl. přenesená",J124,0)</f>
        <v>0</v>
      </c>
      <c r="BH124" s="101">
        <f>IF(N124="sníž. přenesená",J124,0)</f>
        <v>0</v>
      </c>
      <c r="BI124" s="101">
        <f>IF(N124="nulová",J124,0)</f>
        <v>0</v>
      </c>
      <c r="BJ124" s="66" t="s">
        <v>79</v>
      </c>
      <c r="BK124" s="101">
        <f>ROUND(I124*H124,2)</f>
        <v>0</v>
      </c>
      <c r="BL124" s="66" t="s">
        <v>1399</v>
      </c>
      <c r="BM124" s="100" t="s">
        <v>1400</v>
      </c>
    </row>
    <row r="125" spans="2:65" s="49" customFormat="1" ht="22.7" customHeight="1" x14ac:dyDescent="0.2">
      <c r="B125" s="50"/>
      <c r="D125" s="51" t="s">
        <v>73</v>
      </c>
      <c r="E125" s="60" t="s">
        <v>1401</v>
      </c>
      <c r="F125" s="60" t="s">
        <v>1402</v>
      </c>
      <c r="J125" s="104">
        <f>BK125</f>
        <v>0</v>
      </c>
      <c r="L125" s="50"/>
      <c r="M125" s="88"/>
      <c r="P125" s="89">
        <f>P126</f>
        <v>0</v>
      </c>
      <c r="R125" s="89">
        <f>R126</f>
        <v>0</v>
      </c>
      <c r="T125" s="90">
        <f>T126</f>
        <v>0</v>
      </c>
      <c r="AR125" s="51" t="s">
        <v>92</v>
      </c>
      <c r="AT125" s="91" t="s">
        <v>73</v>
      </c>
      <c r="AU125" s="91" t="s">
        <v>79</v>
      </c>
      <c r="AY125" s="51" t="s">
        <v>138</v>
      </c>
      <c r="BK125" s="92">
        <f>BK126</f>
        <v>0</v>
      </c>
    </row>
    <row r="126" spans="2:65" s="9" customFormat="1" ht="16.5" customHeight="1" x14ac:dyDescent="0.2">
      <c r="B126" s="10"/>
      <c r="C126" s="61" t="s">
        <v>83</v>
      </c>
      <c r="D126" s="61" t="s">
        <v>140</v>
      </c>
      <c r="E126" s="62" t="s">
        <v>1403</v>
      </c>
      <c r="F126" s="63" t="s">
        <v>1402</v>
      </c>
      <c r="G126" s="64" t="s">
        <v>722</v>
      </c>
      <c r="H126" s="65">
        <v>1</v>
      </c>
      <c r="I126" s="192"/>
      <c r="J126" s="105">
        <f>ROUND(I126*H126,2)</f>
        <v>0</v>
      </c>
      <c r="K126" s="106"/>
      <c r="L126" s="10"/>
      <c r="M126" s="107" t="s">
        <v>1</v>
      </c>
      <c r="N126" s="108" t="s">
        <v>39</v>
      </c>
      <c r="P126" s="98">
        <f>O126*H126</f>
        <v>0</v>
      </c>
      <c r="Q126" s="98">
        <v>0</v>
      </c>
      <c r="R126" s="98">
        <f>Q126*H126</f>
        <v>0</v>
      </c>
      <c r="S126" s="98">
        <v>0</v>
      </c>
      <c r="T126" s="99">
        <f>S126*H126</f>
        <v>0</v>
      </c>
      <c r="AR126" s="100" t="s">
        <v>1399</v>
      </c>
      <c r="AT126" s="100" t="s">
        <v>140</v>
      </c>
      <c r="AU126" s="100" t="s">
        <v>83</v>
      </c>
      <c r="AY126" s="66" t="s">
        <v>138</v>
      </c>
      <c r="BE126" s="101">
        <f>IF(N126="základní",J126,0)</f>
        <v>0</v>
      </c>
      <c r="BF126" s="101">
        <f>IF(N126="snížená",J126,0)</f>
        <v>0</v>
      </c>
      <c r="BG126" s="101">
        <f>IF(N126="zákl. přenesená",J126,0)</f>
        <v>0</v>
      </c>
      <c r="BH126" s="101">
        <f>IF(N126="sníž. přenesená",J126,0)</f>
        <v>0</v>
      </c>
      <c r="BI126" s="101">
        <f>IF(N126="nulová",J126,0)</f>
        <v>0</v>
      </c>
      <c r="BJ126" s="66" t="s">
        <v>79</v>
      </c>
      <c r="BK126" s="101">
        <f>ROUND(I126*H126,2)</f>
        <v>0</v>
      </c>
      <c r="BL126" s="66" t="s">
        <v>1399</v>
      </c>
      <c r="BM126" s="100" t="s">
        <v>1404</v>
      </c>
    </row>
    <row r="127" spans="2:65" s="49" customFormat="1" ht="22.7" customHeight="1" x14ac:dyDescent="0.2">
      <c r="B127" s="50"/>
      <c r="D127" s="51" t="s">
        <v>73</v>
      </c>
      <c r="E127" s="60" t="s">
        <v>1405</v>
      </c>
      <c r="F127" s="60" t="s">
        <v>1406</v>
      </c>
      <c r="J127" s="104">
        <f>BK127</f>
        <v>0</v>
      </c>
      <c r="L127" s="50"/>
      <c r="M127" s="88"/>
      <c r="P127" s="89">
        <f>P128</f>
        <v>0</v>
      </c>
      <c r="R127" s="89">
        <f>R128</f>
        <v>0</v>
      </c>
      <c r="T127" s="90">
        <f>T128</f>
        <v>0</v>
      </c>
      <c r="AR127" s="51" t="s">
        <v>92</v>
      </c>
      <c r="AT127" s="91" t="s">
        <v>73</v>
      </c>
      <c r="AU127" s="91" t="s">
        <v>79</v>
      </c>
      <c r="AY127" s="51" t="s">
        <v>138</v>
      </c>
      <c r="BK127" s="92">
        <f>BK128</f>
        <v>0</v>
      </c>
    </row>
    <row r="128" spans="2:65" s="9" customFormat="1" ht="16.5" customHeight="1" x14ac:dyDescent="0.2">
      <c r="B128" s="10"/>
      <c r="C128" s="61" t="s">
        <v>86</v>
      </c>
      <c r="D128" s="61" t="s">
        <v>140</v>
      </c>
      <c r="E128" s="62" t="s">
        <v>1407</v>
      </c>
      <c r="F128" s="63" t="s">
        <v>1406</v>
      </c>
      <c r="G128" s="64" t="s">
        <v>722</v>
      </c>
      <c r="H128" s="65">
        <v>1</v>
      </c>
      <c r="I128" s="192"/>
      <c r="J128" s="105">
        <f>ROUND(I128*H128,2)</f>
        <v>0</v>
      </c>
      <c r="K128" s="106"/>
      <c r="L128" s="10"/>
      <c r="M128" s="107" t="s">
        <v>1</v>
      </c>
      <c r="N128" s="108" t="s">
        <v>39</v>
      </c>
      <c r="P128" s="98">
        <f>O128*H128</f>
        <v>0</v>
      </c>
      <c r="Q128" s="98">
        <v>0</v>
      </c>
      <c r="R128" s="98">
        <f>Q128*H128</f>
        <v>0</v>
      </c>
      <c r="S128" s="98">
        <v>0</v>
      </c>
      <c r="T128" s="99">
        <f>S128*H128</f>
        <v>0</v>
      </c>
      <c r="AR128" s="100" t="s">
        <v>1399</v>
      </c>
      <c r="AT128" s="100" t="s">
        <v>140</v>
      </c>
      <c r="AU128" s="100" t="s">
        <v>83</v>
      </c>
      <c r="AY128" s="66" t="s">
        <v>138</v>
      </c>
      <c r="BE128" s="101">
        <f>IF(N128="základní",J128,0)</f>
        <v>0</v>
      </c>
      <c r="BF128" s="101">
        <f>IF(N128="snížená",J128,0)</f>
        <v>0</v>
      </c>
      <c r="BG128" s="101">
        <f>IF(N128="zákl. přenesená",J128,0)</f>
        <v>0</v>
      </c>
      <c r="BH128" s="101">
        <f>IF(N128="sníž. přenesená",J128,0)</f>
        <v>0</v>
      </c>
      <c r="BI128" s="101">
        <f>IF(N128="nulová",J128,0)</f>
        <v>0</v>
      </c>
      <c r="BJ128" s="66" t="s">
        <v>79</v>
      </c>
      <c r="BK128" s="101">
        <f>ROUND(I128*H128,2)</f>
        <v>0</v>
      </c>
      <c r="BL128" s="66" t="s">
        <v>1399</v>
      </c>
      <c r="BM128" s="100" t="s">
        <v>1408</v>
      </c>
    </row>
    <row r="129" spans="2:65" s="49" customFormat="1" ht="22.7" customHeight="1" x14ac:dyDescent="0.2">
      <c r="B129" s="50"/>
      <c r="D129" s="51" t="s">
        <v>73</v>
      </c>
      <c r="E129" s="60" t="s">
        <v>1409</v>
      </c>
      <c r="F129" s="60" t="s">
        <v>1410</v>
      </c>
      <c r="J129" s="104">
        <f>BK129</f>
        <v>0</v>
      </c>
      <c r="L129" s="50"/>
      <c r="M129" s="88"/>
      <c r="P129" s="89">
        <f>P130</f>
        <v>0</v>
      </c>
      <c r="R129" s="89">
        <f>R130</f>
        <v>0</v>
      </c>
      <c r="T129" s="90">
        <f>T130</f>
        <v>0</v>
      </c>
      <c r="AR129" s="51" t="s">
        <v>92</v>
      </c>
      <c r="AT129" s="91" t="s">
        <v>73</v>
      </c>
      <c r="AU129" s="91" t="s">
        <v>79</v>
      </c>
      <c r="AY129" s="51" t="s">
        <v>138</v>
      </c>
      <c r="BK129" s="92">
        <f>BK130</f>
        <v>0</v>
      </c>
    </row>
    <row r="130" spans="2:65" s="9" customFormat="1" ht="16.5" customHeight="1" x14ac:dyDescent="0.2">
      <c r="B130" s="10"/>
      <c r="C130" s="61" t="s">
        <v>89</v>
      </c>
      <c r="D130" s="61" t="s">
        <v>140</v>
      </c>
      <c r="E130" s="62" t="s">
        <v>1411</v>
      </c>
      <c r="F130" s="63" t="s">
        <v>1412</v>
      </c>
      <c r="G130" s="64" t="s">
        <v>722</v>
      </c>
      <c r="H130" s="65">
        <v>1</v>
      </c>
      <c r="I130" s="192"/>
      <c r="J130" s="105">
        <f>ROUND(I130*H130,2)</f>
        <v>0</v>
      </c>
      <c r="K130" s="106"/>
      <c r="L130" s="10"/>
      <c r="M130" s="109" t="s">
        <v>1</v>
      </c>
      <c r="N130" s="110" t="s">
        <v>39</v>
      </c>
      <c r="O130" s="111"/>
      <c r="P130" s="112">
        <f>O130*H130</f>
        <v>0</v>
      </c>
      <c r="Q130" s="112">
        <v>0</v>
      </c>
      <c r="R130" s="112">
        <f>Q130*H130</f>
        <v>0</v>
      </c>
      <c r="S130" s="112">
        <v>0</v>
      </c>
      <c r="T130" s="113">
        <f>S130*H130</f>
        <v>0</v>
      </c>
      <c r="AR130" s="100" t="s">
        <v>1399</v>
      </c>
      <c r="AT130" s="100" t="s">
        <v>140</v>
      </c>
      <c r="AU130" s="100" t="s">
        <v>83</v>
      </c>
      <c r="AY130" s="66" t="s">
        <v>138</v>
      </c>
      <c r="BE130" s="101">
        <f>IF(N130="základní",J130,0)</f>
        <v>0</v>
      </c>
      <c r="BF130" s="101">
        <f>IF(N130="snížená",J130,0)</f>
        <v>0</v>
      </c>
      <c r="BG130" s="101">
        <f>IF(N130="zákl. přenesená",J130,0)</f>
        <v>0</v>
      </c>
      <c r="BH130" s="101">
        <f>IF(N130="sníž. přenesená",J130,0)</f>
        <v>0</v>
      </c>
      <c r="BI130" s="101">
        <f>IF(N130="nulová",J130,0)</f>
        <v>0</v>
      </c>
      <c r="BJ130" s="66" t="s">
        <v>79</v>
      </c>
      <c r="BK130" s="101">
        <f>ROUND(I130*H130,2)</f>
        <v>0</v>
      </c>
      <c r="BL130" s="66" t="s">
        <v>1399</v>
      </c>
      <c r="BM130" s="100" t="s">
        <v>1413</v>
      </c>
    </row>
    <row r="131" spans="2:65" s="9" customFormat="1" ht="6.95" customHeight="1" x14ac:dyDescent="0.2">
      <c r="B131" s="30"/>
      <c r="C131" s="31"/>
      <c r="D131" s="31"/>
      <c r="E131" s="31"/>
      <c r="F131" s="31"/>
      <c r="G131" s="31"/>
      <c r="H131" s="31"/>
      <c r="I131" s="31"/>
      <c r="J131" s="31"/>
      <c r="K131" s="31"/>
      <c r="L131" s="10"/>
    </row>
  </sheetData>
  <sheetProtection algorithmName="SHA-512" hashValue="4uGvFOBQsMsDOKbcHrSjcf7GD7KIUOnfspYaL/gVfomsp7AFvK/EvWsBJ10nFPII0pArwMsL0O8Gcwy/hZV6Rw==" saltValue="1JNAZClYTuKpS5VvXKVdQA==" spinCount="100000" sheet="1" objects="1" scenarios="1"/>
  <autoFilter ref="C120:K130" xr:uid="{00000000-0009-0000-0000-000005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a2c2e2e-3b78-44d9-be78-512f67825553" xsi:nil="true"/>
    <lcf76f155ced4ddcb4097134ff3c332f xmlns="3447db3e-abfb-4926-9e3c-9bffb1c057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A332E4A1650E489A47F85C220F620C" ma:contentTypeVersion="15" ma:contentTypeDescription="Vytvoří nový dokument" ma:contentTypeScope="" ma:versionID="e879bdb2bc281e14f43056472eb8c169">
  <xsd:schema xmlns:xsd="http://www.w3.org/2001/XMLSchema" xmlns:xs="http://www.w3.org/2001/XMLSchema" xmlns:p="http://schemas.microsoft.com/office/2006/metadata/properties" xmlns:ns2="8a2c2e2e-3b78-44d9-be78-512f67825553" xmlns:ns3="3447db3e-abfb-4926-9e3c-9bffb1c05736" targetNamespace="http://schemas.microsoft.com/office/2006/metadata/properties" ma:root="true" ma:fieldsID="827a027af7693be2d60700aaed58cbd1" ns2:_="" ns3:_="">
    <xsd:import namespace="8a2c2e2e-3b78-44d9-be78-512f67825553"/>
    <xsd:import namespace="3447db3e-abfb-4926-9e3c-9bffb1c0573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2c2e2e-3b78-44d9-be78-512f6782555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2bb43e2-5947-4080-9864-145d15ad678f}" ma:internalName="TaxCatchAll" ma:showField="CatchAllData" ma:web="8a2c2e2e-3b78-44d9-be78-512f678255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7db3e-abfb-4926-9e3c-9bffb1c057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8ebab824-97d4-4cc2-8cf4-3d8dff2f16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E7A35E-6068-4429-A9D2-CB007A3DB000}">
  <ds:schemaRefs>
    <ds:schemaRef ds:uri="http://schemas.microsoft.com/office/2006/metadata/properties"/>
    <ds:schemaRef ds:uri="http://schemas.microsoft.com/office/infopath/2007/PartnerControls"/>
    <ds:schemaRef ds:uri="8a2c2e2e-3b78-44d9-be78-512f67825553"/>
    <ds:schemaRef ds:uri="3447db3e-abfb-4926-9e3c-9bffb1c05736"/>
  </ds:schemaRefs>
</ds:datastoreItem>
</file>

<file path=customXml/itemProps2.xml><?xml version="1.0" encoding="utf-8"?>
<ds:datastoreItem xmlns:ds="http://schemas.openxmlformats.org/officeDocument/2006/customXml" ds:itemID="{B0F03DE4-F310-4F23-B25C-30271F704D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AACC24-D7E5-4159-884D-BB5BF2027A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2c2e2e-3b78-44d9-be78-512f67825553"/>
    <ds:schemaRef ds:uri="3447db3e-abfb-4926-9e3c-9bffb1c057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1 - Stavební část</vt:lpstr>
      <vt:lpstr>2 - Zdravotechnika</vt:lpstr>
      <vt:lpstr>3 - Vzduchotechnika a vyt...</vt:lpstr>
      <vt:lpstr>4 - Elektroinstalace</vt:lpstr>
      <vt:lpstr>5 - Vedlejší a ostatní ná...</vt:lpstr>
      <vt:lpstr>'1 - Stavební část'!Názvy_tisku</vt:lpstr>
      <vt:lpstr>'2 - Zdravotechnika'!Názvy_tisku</vt:lpstr>
      <vt:lpstr>'3 - Vzduchotechnika a vyt...'!Názvy_tisku</vt:lpstr>
      <vt:lpstr>'4 - Elektroinstalace'!Názvy_tisku</vt:lpstr>
      <vt:lpstr>'5 - Vedlejší a ostatní ná...'!Názvy_tisku</vt:lpstr>
      <vt:lpstr>'Rekapitulace stavby'!Názvy_tisku</vt:lpstr>
      <vt:lpstr>'1 - Stavební část'!Oblast_tisku</vt:lpstr>
      <vt:lpstr>'2 - Zdravotechnika'!Oblast_tisku</vt:lpstr>
      <vt:lpstr>'3 - Vzduchotechnika a vyt...'!Oblast_tisku</vt:lpstr>
      <vt:lpstr>'4 - Elektroinstalace'!Oblast_tisku</vt:lpstr>
      <vt:lpstr>'5 - Vedlejší a ostatní ná...'!Oblast_tisku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P599\eva</dc:creator>
  <cp:lastModifiedBy>Pavel Menšl</cp:lastModifiedBy>
  <dcterms:created xsi:type="dcterms:W3CDTF">2023-10-12T09:58:26Z</dcterms:created>
  <dcterms:modified xsi:type="dcterms:W3CDTF">2025-07-09T13:35:41Z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0x010100BBA332E4A1650E489A47F85C220F620C</vt:lpwstr>
  </property>
  <property fmtid="{D5CDD505-2E9C-101B-9397-08002B2CF9AE}" pid="3" name="MediaServiceImageTags">
    <vt:lpwstr/>
  </property>
</Properties>
</file>